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updateLinks="never" codeName="ThisWorkbook" autoCompressPictures="0"/>
  <bookViews>
    <workbookView xWindow="6840" yWindow="690" windowWidth="17670" windowHeight="12165" tabRatio="774" activeTab="1"/>
  </bookViews>
  <sheets>
    <sheet name="AGENTS_VN" sheetId="65" r:id="rId1"/>
    <sheet name="RESPONSABLE" sheetId="262" r:id="rId2"/>
    <sheet name="Recap_HeureS" sheetId="264" r:id="rId3"/>
    <sheet name="PERIODES" sheetId="256" r:id="rId4"/>
    <sheet name="Agents" sheetId="257" r:id="rId5"/>
    <sheet name="HEURES" sheetId="258" r:id="rId6"/>
    <sheet name="JFériés" sheetId="261" r:id="rId7"/>
  </sheets>
  <functionGroups builtInGroupCount="17"/>
  <externalReferences>
    <externalReference r:id="rId8"/>
    <externalReference r:id="rId9"/>
    <externalReference r:id="rId10"/>
    <externalReference r:id="rId11"/>
  </externalReferences>
  <definedNames>
    <definedName name="_xlnm._FilterDatabase" localSheetId="0" hidden="1">AGENTS_VN!$A$1:$Q$36</definedName>
    <definedName name="AGENTS_CS">[1]Agents!$A$1:$A$50</definedName>
    <definedName name="AGENTS_VN">Agents!$A$1:$A$10</definedName>
    <definedName name="CPL">[1]Agents!$D$1:$D$15</definedName>
    <definedName name="HPN_deb" localSheetId="2">[2]HEURES!$B$3</definedName>
    <definedName name="HPN_deb">HEURES!$B$3</definedName>
    <definedName name="HPN_fin" localSheetId="2">[2]HEURES!$C$3</definedName>
    <definedName name="HPN_fin">HEURES!$C$3</definedName>
    <definedName name="HSN_deb" localSheetId="2">[2]HEURES!$B$1</definedName>
    <definedName name="HSN_deb">HEURES!$B$1</definedName>
    <definedName name="HSN_fin" localSheetId="2">[2]HEURES!$C$1</definedName>
    <definedName name="HSN_fin">HEURES!$C$1</definedName>
    <definedName name="HSNu_deb" localSheetId="2">[2]HEURES!$B$2</definedName>
    <definedName name="HSNu_deb">HEURES!$B$2</definedName>
    <definedName name="HSNu_fin" localSheetId="2">[2]HEURES!$C$2</definedName>
    <definedName name="HSNu_fin">HEURES!$C$2</definedName>
    <definedName name="RESP">Agents!$D$1:$D$3</definedName>
    <definedName name="_xlnm.Print_Area" localSheetId="0">AGENTS_VN!$AR$1:$BA$55</definedName>
    <definedName name="_xlnm.Print_Area" localSheetId="1">RESPONSABLE!$T$1:$AC$55</definedName>
  </definedNames>
  <calcPr calcId="145621"/>
  <fileRecoveryPr autoRecover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U8" i="262" l="1"/>
  <c r="AZ46" i="262"/>
  <c r="AY46" i="262"/>
  <c r="AN46" i="262"/>
  <c r="AM46" i="262"/>
  <c r="AZ46" i="65"/>
  <c r="AY46" i="65"/>
  <c r="AN46" i="65"/>
  <c r="AM46" i="65"/>
  <c r="B15" i="256"/>
  <c r="B16" i="256"/>
  <c r="B18" i="256"/>
  <c r="D1" i="65" s="1"/>
  <c r="AT4" i="65" s="1"/>
  <c r="B19" i="256"/>
  <c r="B20" i="256"/>
  <c r="B26" i="256"/>
  <c r="E15" i="256"/>
  <c r="E16" i="256"/>
  <c r="E17" i="256"/>
  <c r="E18" i="256"/>
  <c r="E19" i="256"/>
  <c r="E20" i="256"/>
  <c r="E21" i="256"/>
  <c r="E22" i="256"/>
  <c r="E23" i="256"/>
  <c r="E24" i="256"/>
  <c r="E25" i="256"/>
  <c r="E26" i="256"/>
  <c r="D18" i="256"/>
  <c r="D19" i="256"/>
  <c r="D20" i="256"/>
  <c r="D21" i="256"/>
  <c r="B21" i="256" s="1"/>
  <c r="D22" i="256"/>
  <c r="B22" i="256" s="1"/>
  <c r="D23" i="256"/>
  <c r="B23" i="256" s="1"/>
  <c r="D24" i="256"/>
  <c r="B24" i="256" s="1"/>
  <c r="D25" i="256"/>
  <c r="B25" i="256" s="1"/>
  <c r="D26" i="256"/>
  <c r="D17" i="256"/>
  <c r="B17" i="256" s="1"/>
  <c r="D16" i="256"/>
  <c r="D15" i="256"/>
  <c r="A2" i="257"/>
  <c r="B2" i="257"/>
  <c r="A3" i="257"/>
  <c r="B3" i="257"/>
  <c r="A4" i="257"/>
  <c r="B4" i="257"/>
  <c r="A5" i="257"/>
  <c r="B5" i="257"/>
  <c r="A6" i="257"/>
  <c r="B6" i="257"/>
  <c r="A7" i="257"/>
  <c r="B7" i="257"/>
  <c r="B1" i="257"/>
  <c r="A1" i="257"/>
  <c r="U8" i="65"/>
  <c r="E2" i="257"/>
  <c r="E3" i="257"/>
  <c r="E4" i="257"/>
  <c r="E5" i="257"/>
  <c r="E6" i="257"/>
  <c r="E7" i="257"/>
  <c r="E8" i="257"/>
  <c r="E9" i="257"/>
  <c r="E10" i="257"/>
  <c r="E11" i="257"/>
  <c r="E12" i="257"/>
  <c r="E13" i="257"/>
  <c r="E14" i="257"/>
  <c r="E15" i="257"/>
  <c r="E16" i="257"/>
  <c r="E17" i="257"/>
  <c r="E18" i="257"/>
  <c r="E19" i="257"/>
  <c r="E20" i="257"/>
  <c r="E21" i="257"/>
  <c r="E22" i="257"/>
  <c r="E23" i="257"/>
  <c r="E24" i="257"/>
  <c r="E25" i="257"/>
  <c r="E26" i="257"/>
  <c r="E27" i="257"/>
  <c r="E28" i="257"/>
  <c r="E29" i="257"/>
  <c r="E30" i="257"/>
  <c r="E31" i="257"/>
  <c r="E32" i="257"/>
  <c r="E33" i="257"/>
  <c r="E34" i="257"/>
  <c r="E35" i="257"/>
  <c r="E36" i="257"/>
  <c r="E37" i="257"/>
  <c r="E38" i="257"/>
  <c r="E39" i="257"/>
  <c r="E40" i="257"/>
  <c r="E41" i="257"/>
  <c r="E42" i="257"/>
  <c r="E43" i="257"/>
  <c r="E44" i="257"/>
  <c r="E45" i="257"/>
  <c r="E46" i="257"/>
  <c r="E47" i="257"/>
  <c r="E48" i="257"/>
  <c r="E49" i="257"/>
  <c r="E50" i="257"/>
  <c r="E51" i="257"/>
  <c r="E52" i="257"/>
  <c r="E53" i="257"/>
  <c r="E54" i="257"/>
  <c r="E55" i="257"/>
  <c r="E56" i="257"/>
  <c r="E57" i="257"/>
  <c r="E58" i="257"/>
  <c r="E59" i="257"/>
  <c r="E60" i="257"/>
  <c r="E61" i="257"/>
  <c r="E62" i="257"/>
  <c r="E63" i="257"/>
  <c r="E64" i="257"/>
  <c r="E65" i="257"/>
  <c r="E66" i="257"/>
  <c r="E67" i="257"/>
  <c r="E68" i="257"/>
  <c r="E69" i="257"/>
  <c r="E70" i="257"/>
  <c r="E71" i="257"/>
  <c r="E72" i="257"/>
  <c r="E73" i="257"/>
  <c r="E74" i="257"/>
  <c r="E75" i="257"/>
  <c r="E76" i="257"/>
  <c r="E77" i="257"/>
  <c r="E78" i="257"/>
  <c r="E79" i="257"/>
  <c r="E80" i="257"/>
  <c r="E81" i="257"/>
  <c r="E82" i="257"/>
  <c r="E83" i="257"/>
  <c r="E84" i="257"/>
  <c r="E85" i="257"/>
  <c r="E86" i="257"/>
  <c r="E87" i="257"/>
  <c r="E88" i="257"/>
  <c r="E89" i="257"/>
  <c r="E90" i="257"/>
  <c r="E91" i="257"/>
  <c r="E92" i="257"/>
  <c r="E93" i="257"/>
  <c r="E94" i="257"/>
  <c r="E95" i="257"/>
  <c r="E96" i="257"/>
  <c r="E97" i="257"/>
  <c r="E98" i="257"/>
  <c r="E99" i="257"/>
  <c r="E100" i="257"/>
  <c r="E1" i="257"/>
  <c r="D2" i="257"/>
  <c r="D3" i="257"/>
  <c r="D4" i="257"/>
  <c r="D5" i="257"/>
  <c r="D6" i="257"/>
  <c r="D7" i="257"/>
  <c r="D8" i="257"/>
  <c r="D9" i="257"/>
  <c r="D10" i="257"/>
  <c r="D11" i="257"/>
  <c r="D12" i="257"/>
  <c r="D13" i="257"/>
  <c r="D14" i="257"/>
  <c r="D15" i="257"/>
  <c r="D16" i="257"/>
  <c r="D17" i="257"/>
  <c r="D18" i="257"/>
  <c r="D19" i="257"/>
  <c r="D20" i="257"/>
  <c r="D21" i="257"/>
  <c r="D22" i="257"/>
  <c r="D23" i="257"/>
  <c r="D24" i="257"/>
  <c r="D25" i="257"/>
  <c r="D26" i="257"/>
  <c r="D27" i="257"/>
  <c r="D28" i="257"/>
  <c r="D29" i="257"/>
  <c r="D30" i="257"/>
  <c r="D31" i="257"/>
  <c r="D32" i="257"/>
  <c r="D33" i="257"/>
  <c r="D34" i="257"/>
  <c r="D35" i="257"/>
  <c r="D36" i="257"/>
  <c r="D37" i="257"/>
  <c r="D38" i="257"/>
  <c r="D39" i="257"/>
  <c r="D40" i="257"/>
  <c r="D41" i="257"/>
  <c r="D42" i="257"/>
  <c r="D43" i="257"/>
  <c r="D44" i="257"/>
  <c r="D45" i="257"/>
  <c r="D46" i="257"/>
  <c r="D47" i="257"/>
  <c r="D48" i="257"/>
  <c r="D49" i="257"/>
  <c r="D50" i="257"/>
  <c r="D51" i="257"/>
  <c r="D52" i="257"/>
  <c r="D53" i="257"/>
  <c r="D54" i="257"/>
  <c r="D55" i="257"/>
  <c r="D56" i="257"/>
  <c r="D57" i="257"/>
  <c r="D58" i="257"/>
  <c r="D59" i="257"/>
  <c r="D60" i="257"/>
  <c r="D61" i="257"/>
  <c r="D62" i="257"/>
  <c r="D63" i="257"/>
  <c r="D64" i="257"/>
  <c r="D65" i="257"/>
  <c r="D66" i="257"/>
  <c r="D67" i="257"/>
  <c r="D68" i="257"/>
  <c r="D69" i="257"/>
  <c r="D70" i="257"/>
  <c r="D71" i="257"/>
  <c r="D72" i="257"/>
  <c r="D73" i="257"/>
  <c r="D74" i="257"/>
  <c r="D75" i="257"/>
  <c r="D76" i="257"/>
  <c r="D77" i="257"/>
  <c r="D78" i="257"/>
  <c r="D79" i="257"/>
  <c r="D80" i="257"/>
  <c r="D81" i="257"/>
  <c r="D82" i="257"/>
  <c r="D83" i="257"/>
  <c r="D84" i="257"/>
  <c r="D85" i="257"/>
  <c r="D86" i="257"/>
  <c r="D87" i="257"/>
  <c r="D88" i="257"/>
  <c r="D89" i="257"/>
  <c r="D90" i="257"/>
  <c r="D91" i="257"/>
  <c r="D92" i="257"/>
  <c r="D93" i="257"/>
  <c r="D94" i="257"/>
  <c r="D95" i="257"/>
  <c r="D96" i="257"/>
  <c r="D97" i="257"/>
  <c r="D98" i="257"/>
  <c r="D99" i="257"/>
  <c r="D100" i="257"/>
  <c r="D1" i="257"/>
  <c r="B8" i="257"/>
  <c r="B9" i="257"/>
  <c r="B10" i="257"/>
  <c r="B11" i="257"/>
  <c r="B12" i="257"/>
  <c r="B13" i="257"/>
  <c r="B14" i="257"/>
  <c r="B15" i="257"/>
  <c r="B16" i="257"/>
  <c r="B17" i="257"/>
  <c r="B18" i="257"/>
  <c r="B19" i="257"/>
  <c r="B20" i="257"/>
  <c r="B21" i="257"/>
  <c r="B22" i="257"/>
  <c r="B23" i="257"/>
  <c r="B24" i="257"/>
  <c r="B25" i="257"/>
  <c r="B26" i="257"/>
  <c r="B27" i="257"/>
  <c r="B28" i="257"/>
  <c r="B29" i="257"/>
  <c r="B30" i="257"/>
  <c r="B31" i="257"/>
  <c r="B32" i="257"/>
  <c r="B33" i="257"/>
  <c r="B34" i="257"/>
  <c r="B35" i="257"/>
  <c r="B36" i="257"/>
  <c r="B37" i="257"/>
  <c r="B38" i="257"/>
  <c r="B39" i="257"/>
  <c r="B40" i="257"/>
  <c r="B41" i="257"/>
  <c r="B42" i="257"/>
  <c r="B43" i="257"/>
  <c r="B44" i="257"/>
  <c r="B45" i="257"/>
  <c r="B46" i="257"/>
  <c r="B47" i="257"/>
  <c r="B48" i="257"/>
  <c r="B49" i="257"/>
  <c r="B50" i="257"/>
  <c r="B51" i="257"/>
  <c r="B52" i="257"/>
  <c r="B53" i="257"/>
  <c r="B54" i="257"/>
  <c r="B55" i="257"/>
  <c r="B56" i="257"/>
  <c r="B57" i="257"/>
  <c r="B58" i="257"/>
  <c r="B59" i="257"/>
  <c r="B60" i="257"/>
  <c r="B61" i="257"/>
  <c r="B62" i="257"/>
  <c r="B63" i="257"/>
  <c r="B64" i="257"/>
  <c r="B65" i="257"/>
  <c r="B66" i="257"/>
  <c r="B67" i="257"/>
  <c r="B68" i="257"/>
  <c r="B69" i="257"/>
  <c r="B70" i="257"/>
  <c r="B71" i="257"/>
  <c r="B72" i="257"/>
  <c r="B73" i="257"/>
  <c r="B74" i="257"/>
  <c r="B75" i="257"/>
  <c r="B76" i="257"/>
  <c r="B77" i="257"/>
  <c r="B78" i="257"/>
  <c r="B79" i="257"/>
  <c r="B80" i="257"/>
  <c r="B81" i="257"/>
  <c r="B82" i="257"/>
  <c r="B83" i="257"/>
  <c r="B84" i="257"/>
  <c r="B85" i="257"/>
  <c r="B86" i="257"/>
  <c r="B87" i="257"/>
  <c r="B88" i="257"/>
  <c r="B89" i="257"/>
  <c r="B90" i="257"/>
  <c r="B91" i="257"/>
  <c r="B92" i="257"/>
  <c r="B93" i="257"/>
  <c r="B94" i="257"/>
  <c r="B95" i="257"/>
  <c r="B96" i="257"/>
  <c r="B97" i="257"/>
  <c r="B98" i="257"/>
  <c r="B99" i="257"/>
  <c r="B100" i="257"/>
  <c r="A8" i="257"/>
  <c r="A9" i="257"/>
  <c r="A10" i="257"/>
  <c r="A11" i="257"/>
  <c r="A12" i="257"/>
  <c r="A13" i="257"/>
  <c r="A14" i="257"/>
  <c r="A15" i="257"/>
  <c r="A16" i="257"/>
  <c r="A17" i="257"/>
  <c r="A18" i="257"/>
  <c r="A19" i="257"/>
  <c r="A20" i="257"/>
  <c r="A21" i="257"/>
  <c r="A22" i="257"/>
  <c r="A23" i="257"/>
  <c r="A24" i="257"/>
  <c r="A25" i="257"/>
  <c r="A26" i="257"/>
  <c r="A27" i="257"/>
  <c r="A28" i="257"/>
  <c r="A29" i="257"/>
  <c r="A30" i="257"/>
  <c r="A31" i="257"/>
  <c r="A32" i="257"/>
  <c r="A33" i="257"/>
  <c r="A34" i="257"/>
  <c r="A35" i="257"/>
  <c r="A36" i="257"/>
  <c r="A37" i="257"/>
  <c r="A38" i="257"/>
  <c r="A39" i="257"/>
  <c r="A40" i="257"/>
  <c r="A41" i="257"/>
  <c r="A42" i="257"/>
  <c r="A43" i="257"/>
  <c r="A44" i="257"/>
  <c r="A45" i="257"/>
  <c r="A46" i="257"/>
  <c r="A47" i="257"/>
  <c r="A48" i="257"/>
  <c r="A49" i="257"/>
  <c r="A50" i="257"/>
  <c r="A51" i="257"/>
  <c r="A52" i="257"/>
  <c r="A53" i="257"/>
  <c r="A54" i="257"/>
  <c r="A55" i="257"/>
  <c r="A56" i="257"/>
  <c r="A57" i="257"/>
  <c r="A58" i="257"/>
  <c r="A59" i="257"/>
  <c r="A60" i="257"/>
  <c r="A61" i="257"/>
  <c r="A62" i="257"/>
  <c r="A63" i="257"/>
  <c r="A64" i="257"/>
  <c r="A65" i="257"/>
  <c r="A66" i="257"/>
  <c r="A67" i="257"/>
  <c r="A68" i="257"/>
  <c r="A69" i="257"/>
  <c r="A70" i="257"/>
  <c r="A71" i="257"/>
  <c r="A72" i="257"/>
  <c r="A73" i="257"/>
  <c r="A74" i="257"/>
  <c r="A75" i="257"/>
  <c r="A76" i="257"/>
  <c r="A77" i="257"/>
  <c r="A78" i="257"/>
  <c r="A79" i="257"/>
  <c r="A80" i="257"/>
  <c r="A81" i="257"/>
  <c r="A82" i="257"/>
  <c r="A83" i="257"/>
  <c r="A84" i="257"/>
  <c r="A85" i="257"/>
  <c r="A86" i="257"/>
  <c r="A87" i="257"/>
  <c r="A88" i="257"/>
  <c r="A89" i="257"/>
  <c r="A90" i="257"/>
  <c r="A91" i="257"/>
  <c r="A92" i="257"/>
  <c r="A93" i="257"/>
  <c r="A94" i="257"/>
  <c r="A95" i="257"/>
  <c r="A96" i="257"/>
  <c r="A97" i="257"/>
  <c r="A98" i="257"/>
  <c r="A99" i="257"/>
  <c r="A100" i="257"/>
  <c r="E8" i="256"/>
  <c r="AY8" i="65"/>
  <c r="AS8" i="65"/>
  <c r="AY8" i="262"/>
  <c r="AS8" i="262"/>
  <c r="AM8" i="262"/>
  <c r="AG8" i="262"/>
  <c r="AA8" i="262"/>
  <c r="E4" i="256"/>
  <c r="E5" i="256"/>
  <c r="E6" i="256"/>
  <c r="E7" i="256"/>
  <c r="E9" i="256"/>
  <c r="E10" i="256"/>
  <c r="E11" i="256"/>
  <c r="E12" i="256"/>
  <c r="E13" i="256"/>
  <c r="E14" i="256"/>
  <c r="E3" i="256"/>
  <c r="D2" i="256"/>
  <c r="B2" i="256" s="1"/>
  <c r="D7" i="256"/>
  <c r="B7" i="256"/>
  <c r="D8" i="256"/>
  <c r="B8" i="256"/>
  <c r="AM8" i="65"/>
  <c r="AG8" i="65"/>
  <c r="AA8" i="65"/>
  <c r="D6" i="256"/>
  <c r="B6" i="256" s="1"/>
  <c r="D9" i="256"/>
  <c r="B9" i="256"/>
  <c r="D10" i="256"/>
  <c r="B10" i="256"/>
  <c r="D11" i="256"/>
  <c r="B11" i="256"/>
  <c r="D12" i="256"/>
  <c r="B12" i="256" s="1"/>
  <c r="D13" i="256"/>
  <c r="B13" i="256"/>
  <c r="D14" i="256"/>
  <c r="B14" i="256" s="1"/>
  <c r="D5" i="256"/>
  <c r="B5" i="256"/>
  <c r="D4" i="256"/>
  <c r="B4" i="256" s="1"/>
  <c r="D3" i="256"/>
  <c r="B3" i="256"/>
  <c r="D1" i="262"/>
  <c r="AH4" i="262" s="1"/>
  <c r="J1" i="262"/>
  <c r="AA9" i="262" s="1"/>
  <c r="AH4" i="65"/>
  <c r="J1" i="65"/>
  <c r="AA9" i="65" s="1"/>
  <c r="V4" i="65"/>
  <c r="AY9" i="262" l="1"/>
  <c r="AY9" i="65"/>
  <c r="AM9" i="65"/>
  <c r="AT4" i="262"/>
  <c r="V4" i="262"/>
  <c r="AM9" i="262"/>
  <c r="B5" i="65"/>
  <c r="B5" i="262"/>
  <c r="B6" i="262" l="1"/>
  <c r="C5" i="262"/>
  <c r="A5" i="262"/>
  <c r="U15" i="262"/>
  <c r="T15" i="262" s="1"/>
  <c r="D5" i="262"/>
  <c r="AS15" i="262"/>
  <c r="AR15" i="262" s="1"/>
  <c r="AG15" i="262"/>
  <c r="AF15" i="262" s="1"/>
  <c r="B6" i="65"/>
  <c r="C5" i="65"/>
  <c r="U15" i="65"/>
  <c r="T15" i="65" s="1"/>
  <c r="AG15" i="65"/>
  <c r="AF15" i="65" s="1"/>
  <c r="AS15" i="65"/>
  <c r="AR15" i="65" s="1"/>
  <c r="A5" i="65"/>
  <c r="D5" i="65"/>
  <c r="B7" i="262" l="1"/>
  <c r="D6" i="262"/>
  <c r="C6" i="262"/>
  <c r="A6" i="262"/>
  <c r="AG16" i="262"/>
  <c r="AF16" i="262" s="1"/>
  <c r="U16" i="262"/>
  <c r="T16" i="262" s="1"/>
  <c r="AS16" i="262"/>
  <c r="AR16" i="262" s="1"/>
  <c r="B7" i="65"/>
  <c r="C6" i="65"/>
  <c r="AG16" i="65"/>
  <c r="AF16" i="65" s="1"/>
  <c r="A6" i="65"/>
  <c r="U16" i="65"/>
  <c r="T16" i="65" s="1"/>
  <c r="AS16" i="65"/>
  <c r="AR16" i="65" s="1"/>
  <c r="D6" i="65"/>
  <c r="E5" i="262"/>
  <c r="F5" i="262"/>
  <c r="Q5" i="262" s="1"/>
  <c r="G5" i="262"/>
  <c r="G5" i="65"/>
  <c r="E5" i="65"/>
  <c r="F5" i="65"/>
  <c r="Q5" i="65" s="1"/>
  <c r="AB15" i="65" l="1"/>
  <c r="D7" i="262"/>
  <c r="B8" i="262"/>
  <c r="A7" i="262"/>
  <c r="AG17" i="262"/>
  <c r="AF17" i="262" s="1"/>
  <c r="C7" i="262"/>
  <c r="AS17" i="262"/>
  <c r="AR17" i="262" s="1"/>
  <c r="U17" i="262"/>
  <c r="T17" i="262" s="1"/>
  <c r="AB15" i="262"/>
  <c r="B8" i="65"/>
  <c r="C7" i="65"/>
  <c r="U17" i="65"/>
  <c r="T17" i="65" s="1"/>
  <c r="A7" i="65"/>
  <c r="AS17" i="65"/>
  <c r="AR17" i="65" s="1"/>
  <c r="AG17" i="65"/>
  <c r="AF17" i="65" s="1"/>
  <c r="D7" i="65"/>
  <c r="BA15" i="262"/>
  <c r="AH15" i="262"/>
  <c r="AT15" i="262"/>
  <c r="AW15" i="262"/>
  <c r="AU15" i="262"/>
  <c r="AL15" i="262"/>
  <c r="AV15" i="262"/>
  <c r="AJ15" i="262"/>
  <c r="AO15" i="262"/>
  <c r="V15" i="262"/>
  <c r="AI15" i="262"/>
  <c r="AX15" i="262"/>
  <c r="AK15" i="262"/>
  <c r="AC15" i="262"/>
  <c r="E6" i="65"/>
  <c r="G6" i="65"/>
  <c r="F6" i="65"/>
  <c r="Q6" i="65" s="1"/>
  <c r="AB16" i="65" s="1"/>
  <c r="I5" i="65"/>
  <c r="H5" i="65"/>
  <c r="J5" i="65"/>
  <c r="K5" i="65"/>
  <c r="E6" i="262"/>
  <c r="F6" i="262"/>
  <c r="Q6" i="262" s="1"/>
  <c r="AB16" i="262" s="1"/>
  <c r="G6" i="262"/>
  <c r="AX15" i="65"/>
  <c r="AL15" i="65"/>
  <c r="AH15" i="65"/>
  <c r="AT15" i="65"/>
  <c r="AO15" i="65"/>
  <c r="AV15" i="65"/>
  <c r="AU15" i="65"/>
  <c r="V15" i="65"/>
  <c r="AW15" i="65"/>
  <c r="AK15" i="65"/>
  <c r="AI15" i="65"/>
  <c r="BA15" i="65"/>
  <c r="AC15" i="65"/>
  <c r="AJ15" i="65"/>
  <c r="J5" i="262"/>
  <c r="I5" i="262"/>
  <c r="H5" i="262"/>
  <c r="K5" i="262"/>
  <c r="I6" i="65" l="1"/>
  <c r="H6" i="65"/>
  <c r="J6" i="65"/>
  <c r="K6" i="65"/>
  <c r="E7" i="262"/>
  <c r="G7" i="262"/>
  <c r="F7" i="262"/>
  <c r="Q7" i="262" s="1"/>
  <c r="AB17" i="262" s="1"/>
  <c r="AW16" i="65"/>
  <c r="AT16" i="65"/>
  <c r="AO16" i="65"/>
  <c r="AL16" i="65"/>
  <c r="AX16" i="65"/>
  <c r="BA16" i="65"/>
  <c r="AU16" i="65"/>
  <c r="AC16" i="65"/>
  <c r="V16" i="65"/>
  <c r="AK16" i="65"/>
  <c r="AI16" i="65"/>
  <c r="AH16" i="65"/>
  <c r="AV16" i="65"/>
  <c r="AJ16" i="65"/>
  <c r="AL16" i="262"/>
  <c r="BA16" i="262"/>
  <c r="AK16" i="262"/>
  <c r="AJ16" i="262"/>
  <c r="AI16" i="262"/>
  <c r="AX16" i="262"/>
  <c r="AT16" i="262"/>
  <c r="AO16" i="262"/>
  <c r="AH16" i="262"/>
  <c r="AW16" i="262"/>
  <c r="AV16" i="262"/>
  <c r="AU16" i="262"/>
  <c r="AC16" i="262"/>
  <c r="V16" i="262"/>
  <c r="D8" i="262"/>
  <c r="B9" i="262"/>
  <c r="AG18" i="262"/>
  <c r="AF18" i="262" s="1"/>
  <c r="C8" i="262"/>
  <c r="AS18" i="262"/>
  <c r="AR18" i="262" s="1"/>
  <c r="A8" i="262"/>
  <c r="U18" i="262"/>
  <c r="T18" i="262" s="1"/>
  <c r="E7" i="65"/>
  <c r="G7" i="65"/>
  <c r="F7" i="65"/>
  <c r="Q7" i="65" s="1"/>
  <c r="AB17" i="65" s="1"/>
  <c r="H6" i="262"/>
  <c r="J6" i="262"/>
  <c r="I6" i="262"/>
  <c r="K6" i="262"/>
  <c r="B9" i="65"/>
  <c r="A8" i="65"/>
  <c r="U18" i="65"/>
  <c r="T18" i="65" s="1"/>
  <c r="C8" i="65"/>
  <c r="AG18" i="65"/>
  <c r="AF18" i="65" s="1"/>
  <c r="AS18" i="65"/>
  <c r="AR18" i="65" s="1"/>
  <c r="D8" i="65"/>
  <c r="M5" i="65"/>
  <c r="N5" i="262"/>
  <c r="P5" i="65"/>
  <c r="M5" i="262"/>
  <c r="N5" i="65"/>
  <c r="P5" i="262"/>
  <c r="Y15" i="262" l="1"/>
  <c r="AA15" i="262"/>
  <c r="X15" i="262"/>
  <c r="X15" i="65"/>
  <c r="AA15" i="65"/>
  <c r="Y15" i="65"/>
  <c r="I7" i="65"/>
  <c r="H7" i="65"/>
  <c r="J7" i="65"/>
  <c r="K7" i="65"/>
  <c r="AK17" i="65"/>
  <c r="AJ17" i="65"/>
  <c r="AI17" i="65"/>
  <c r="AC17" i="65"/>
  <c r="AL17" i="65"/>
  <c r="AH17" i="65"/>
  <c r="AX17" i="65"/>
  <c r="V17" i="65"/>
  <c r="AW17" i="65"/>
  <c r="AU17" i="65"/>
  <c r="BA17" i="65"/>
  <c r="AT17" i="65"/>
  <c r="AV17" i="65"/>
  <c r="AO17" i="65"/>
  <c r="I7" i="262"/>
  <c r="H7" i="262"/>
  <c r="J7" i="262"/>
  <c r="K7" i="262"/>
  <c r="G8" i="262"/>
  <c r="F8" i="262"/>
  <c r="Q8" i="262" s="1"/>
  <c r="AB18" i="262" s="1"/>
  <c r="E8" i="262"/>
  <c r="B10" i="65"/>
  <c r="U19" i="65"/>
  <c r="T19" i="65" s="1"/>
  <c r="C9" i="65"/>
  <c r="AS19" i="65"/>
  <c r="AR19" i="65" s="1"/>
  <c r="A9" i="65"/>
  <c r="AG19" i="65"/>
  <c r="AF19" i="65" s="1"/>
  <c r="D9" i="65"/>
  <c r="B10" i="262"/>
  <c r="C9" i="262"/>
  <c r="AG19" i="262"/>
  <c r="AF19" i="262" s="1"/>
  <c r="U19" i="262"/>
  <c r="T19" i="262" s="1"/>
  <c r="A9" i="262"/>
  <c r="AS19" i="262"/>
  <c r="AR19" i="262" s="1"/>
  <c r="D9" i="262"/>
  <c r="E8" i="65"/>
  <c r="G8" i="65"/>
  <c r="F8" i="65"/>
  <c r="Q8" i="65" s="1"/>
  <c r="AB18" i="65" s="1"/>
  <c r="AW17" i="262"/>
  <c r="AV17" i="262"/>
  <c r="AU17" i="262"/>
  <c r="AH17" i="262"/>
  <c r="AK17" i="262"/>
  <c r="AJ17" i="262"/>
  <c r="AI17" i="262"/>
  <c r="AT17" i="262"/>
  <c r="AL17" i="262"/>
  <c r="AC17" i="262"/>
  <c r="V17" i="262"/>
  <c r="BA17" i="262"/>
  <c r="AX17" i="262"/>
  <c r="AO17" i="262"/>
  <c r="M6" i="262"/>
  <c r="P6" i="262"/>
  <c r="N6" i="262"/>
  <c r="P6" i="65"/>
  <c r="L5" i="65"/>
  <c r="M6" i="65"/>
  <c r="N6" i="65"/>
  <c r="L5" i="262"/>
  <c r="Y16" i="262" l="1"/>
  <c r="O5" i="65"/>
  <c r="W15" i="65"/>
  <c r="AA16" i="262"/>
  <c r="AA16" i="65"/>
  <c r="X16" i="262"/>
  <c r="O5" i="262"/>
  <c r="W15" i="262"/>
  <c r="Y16" i="65"/>
  <c r="X16" i="65"/>
  <c r="AX18" i="65"/>
  <c r="BA18" i="65"/>
  <c r="AW18" i="65"/>
  <c r="AV18" i="65"/>
  <c r="AU18" i="65"/>
  <c r="AT18" i="65"/>
  <c r="AJ18" i="65"/>
  <c r="AO18" i="65"/>
  <c r="AH18" i="65"/>
  <c r="AL18" i="65"/>
  <c r="AC18" i="65"/>
  <c r="V18" i="65"/>
  <c r="AK18" i="65"/>
  <c r="AI18" i="65"/>
  <c r="G9" i="65"/>
  <c r="E9" i="65"/>
  <c r="F9" i="65"/>
  <c r="Q9" i="65" s="1"/>
  <c r="AB19" i="65" s="1"/>
  <c r="E9" i="262"/>
  <c r="G9" i="262"/>
  <c r="F9" i="262"/>
  <c r="Q9" i="262" s="1"/>
  <c r="AB19" i="262" s="1"/>
  <c r="J8" i="65"/>
  <c r="H8" i="65"/>
  <c r="I8" i="65"/>
  <c r="K8" i="65"/>
  <c r="B11" i="262"/>
  <c r="D10" i="262"/>
  <c r="C10" i="262"/>
  <c r="A10" i="262"/>
  <c r="AG20" i="262"/>
  <c r="AF20" i="262" s="1"/>
  <c r="AS20" i="262"/>
  <c r="AR20" i="262" s="1"/>
  <c r="U20" i="262"/>
  <c r="T20" i="262" s="1"/>
  <c r="B11" i="65"/>
  <c r="AG20" i="65"/>
  <c r="AF20" i="65" s="1"/>
  <c r="C10" i="65"/>
  <c r="U20" i="65"/>
  <c r="T20" i="65" s="1"/>
  <c r="A10" i="65"/>
  <c r="AS20" i="65"/>
  <c r="AR20" i="65" s="1"/>
  <c r="D10" i="65"/>
  <c r="AT18" i="262"/>
  <c r="AW18" i="262"/>
  <c r="AV18" i="262"/>
  <c r="AU18" i="262"/>
  <c r="AK18" i="262"/>
  <c r="AJ18" i="262"/>
  <c r="AI18" i="262"/>
  <c r="AX18" i="262"/>
  <c r="AL18" i="262"/>
  <c r="AH18" i="262"/>
  <c r="BA18" i="262"/>
  <c r="V18" i="262"/>
  <c r="AC18" i="262"/>
  <c r="AO18" i="262"/>
  <c r="I8" i="262"/>
  <c r="H8" i="262"/>
  <c r="J8" i="262"/>
  <c r="K8" i="262"/>
  <c r="N7" i="65"/>
  <c r="P7" i="65"/>
  <c r="M7" i="262"/>
  <c r="N7" i="262"/>
  <c r="P7" i="262"/>
  <c r="L6" i="262"/>
  <c r="L6" i="65"/>
  <c r="M7" i="65"/>
  <c r="X17" i="262" l="1"/>
  <c r="Y17" i="65"/>
  <c r="AA17" i="262"/>
  <c r="AA17" i="65"/>
  <c r="Y17" i="262"/>
  <c r="X17" i="65"/>
  <c r="O6" i="65"/>
  <c r="Z16" i="65" s="1"/>
  <c r="W16" i="65"/>
  <c r="O6" i="262"/>
  <c r="Z16" i="262" s="1"/>
  <c r="W16" i="262"/>
  <c r="AL19" i="262"/>
  <c r="AX19" i="262"/>
  <c r="AW19" i="262"/>
  <c r="AV19" i="262"/>
  <c r="AU19" i="262"/>
  <c r="BA19" i="262"/>
  <c r="AH19" i="262"/>
  <c r="AI19" i="262"/>
  <c r="V19" i="262"/>
  <c r="AT19" i="262"/>
  <c r="AK19" i="262"/>
  <c r="AC19" i="262"/>
  <c r="AJ19" i="262"/>
  <c r="AO19" i="262"/>
  <c r="AH19" i="65"/>
  <c r="BA19" i="65"/>
  <c r="AT19" i="65"/>
  <c r="AO19" i="65"/>
  <c r="AX19" i="65"/>
  <c r="AK19" i="65"/>
  <c r="AJ19" i="65"/>
  <c r="AI19" i="65"/>
  <c r="V19" i="65"/>
  <c r="AW19" i="65"/>
  <c r="AU19" i="65"/>
  <c r="AC19" i="65"/>
  <c r="AL19" i="65"/>
  <c r="AV19" i="65"/>
  <c r="F10" i="65"/>
  <c r="Q10" i="65" s="1"/>
  <c r="AB20" i="65" s="1"/>
  <c r="E10" i="65"/>
  <c r="G10" i="65"/>
  <c r="G10" i="262"/>
  <c r="E10" i="262"/>
  <c r="F10" i="262"/>
  <c r="Q10" i="262" s="1"/>
  <c r="AB20" i="262" s="1"/>
  <c r="B12" i="262"/>
  <c r="D11" i="262"/>
  <c r="A11" i="262"/>
  <c r="AS21" i="262"/>
  <c r="AR21" i="262" s="1"/>
  <c r="C11" i="262"/>
  <c r="U21" i="262"/>
  <c r="T21" i="262" s="1"/>
  <c r="AG21" i="262"/>
  <c r="AF21" i="262" s="1"/>
  <c r="H9" i="65"/>
  <c r="I9" i="65"/>
  <c r="J9" i="65"/>
  <c r="K9" i="65"/>
  <c r="Z15" i="262"/>
  <c r="Z15" i="65"/>
  <c r="I9" i="262"/>
  <c r="H9" i="262"/>
  <c r="K9" i="262"/>
  <c r="J9" i="262"/>
  <c r="B12" i="65"/>
  <c r="U21" i="65"/>
  <c r="T21" i="65" s="1"/>
  <c r="AS21" i="65"/>
  <c r="AR21" i="65" s="1"/>
  <c r="AG21" i="65"/>
  <c r="AF21" i="65" s="1"/>
  <c r="A11" i="65"/>
  <c r="C11" i="65"/>
  <c r="D11" i="65"/>
  <c r="M8" i="262"/>
  <c r="L7" i="65"/>
  <c r="N8" i="262"/>
  <c r="L7" i="262"/>
  <c r="P8" i="262"/>
  <c r="M8" i="65"/>
  <c r="P8" i="65"/>
  <c r="N8" i="65"/>
  <c r="X18" i="262" l="1"/>
  <c r="O7" i="65"/>
  <c r="Z17" i="65" s="1"/>
  <c r="W17" i="65"/>
  <c r="AA18" i="65"/>
  <c r="X18" i="65"/>
  <c r="Y18" i="65"/>
  <c r="AA18" i="262"/>
  <c r="Y18" i="262"/>
  <c r="O7" i="262"/>
  <c r="W17" i="262"/>
  <c r="AX20" i="262"/>
  <c r="BA20" i="262"/>
  <c r="AT20" i="262"/>
  <c r="AL20" i="262"/>
  <c r="AO20" i="262"/>
  <c r="AH20" i="262"/>
  <c r="AJ20" i="262"/>
  <c r="AC20" i="262"/>
  <c r="AV20" i="262"/>
  <c r="AI20" i="262"/>
  <c r="V20" i="262"/>
  <c r="AW20" i="262"/>
  <c r="AU20" i="262"/>
  <c r="AK20" i="262"/>
  <c r="I10" i="65"/>
  <c r="J10" i="65"/>
  <c r="K10" i="65"/>
  <c r="H10" i="65"/>
  <c r="I10" i="262"/>
  <c r="J10" i="262"/>
  <c r="H10" i="262"/>
  <c r="K10" i="262"/>
  <c r="B13" i="65"/>
  <c r="C12" i="65"/>
  <c r="A12" i="65"/>
  <c r="U22" i="65"/>
  <c r="T22" i="65" s="1"/>
  <c r="AS22" i="65"/>
  <c r="AR22" i="65" s="1"/>
  <c r="AG22" i="65"/>
  <c r="AF22" i="65" s="1"/>
  <c r="D12" i="65"/>
  <c r="F11" i="262"/>
  <c r="Q11" i="262" s="1"/>
  <c r="AB21" i="262" s="1"/>
  <c r="G11" i="262"/>
  <c r="E11" i="262"/>
  <c r="AK20" i="65"/>
  <c r="AJ20" i="65"/>
  <c r="AI20" i="65"/>
  <c r="AX20" i="65"/>
  <c r="AT20" i="65"/>
  <c r="AL20" i="65"/>
  <c r="AO20" i="65"/>
  <c r="BA20" i="65"/>
  <c r="AH20" i="65"/>
  <c r="AW20" i="65"/>
  <c r="AV20" i="65"/>
  <c r="AU20" i="65"/>
  <c r="AC20" i="65"/>
  <c r="V20" i="65"/>
  <c r="F11" i="65"/>
  <c r="Q11" i="65" s="1"/>
  <c r="AB21" i="65" s="1"/>
  <c r="G11" i="65"/>
  <c r="E11" i="65"/>
  <c r="D12" i="262"/>
  <c r="B13" i="262"/>
  <c r="C12" i="262"/>
  <c r="U22" i="262"/>
  <c r="T22" i="262" s="1"/>
  <c r="A12" i="262"/>
  <c r="AS22" i="262"/>
  <c r="AR22" i="262" s="1"/>
  <c r="AG22" i="262"/>
  <c r="AF22" i="262" s="1"/>
  <c r="P9" i="65"/>
  <c r="M9" i="262"/>
  <c r="P9" i="262"/>
  <c r="N9" i="65"/>
  <c r="L8" i="262"/>
  <c r="N9" i="262"/>
  <c r="M9" i="65"/>
  <c r="L8" i="65"/>
  <c r="AA19" i="65" l="1"/>
  <c r="Y19" i="65"/>
  <c r="X19" i="65"/>
  <c r="X19" i="262"/>
  <c r="AA19" i="262"/>
  <c r="Y19" i="262"/>
  <c r="O8" i="65"/>
  <c r="W18" i="65"/>
  <c r="O8" i="262"/>
  <c r="Z18" i="262" s="1"/>
  <c r="W18" i="262"/>
  <c r="AX21" i="65"/>
  <c r="AW21" i="65"/>
  <c r="AV21" i="65"/>
  <c r="AU21" i="65"/>
  <c r="AH21" i="65"/>
  <c r="AC21" i="65"/>
  <c r="BA21" i="65"/>
  <c r="AJ21" i="65"/>
  <c r="AO21" i="65"/>
  <c r="V21" i="65"/>
  <c r="AT21" i="65"/>
  <c r="AI21" i="65"/>
  <c r="AL21" i="65"/>
  <c r="AK21" i="65"/>
  <c r="B14" i="262"/>
  <c r="D13" i="262"/>
  <c r="C13" i="262"/>
  <c r="AG23" i="262"/>
  <c r="AF23" i="262" s="1"/>
  <c r="A13" i="262"/>
  <c r="AS23" i="262"/>
  <c r="AR23" i="262" s="1"/>
  <c r="U23" i="262"/>
  <c r="T23" i="262" s="1"/>
  <c r="E12" i="262"/>
  <c r="G12" i="262"/>
  <c r="F12" i="262"/>
  <c r="Q12" i="262" s="1"/>
  <c r="AB22" i="262" s="1"/>
  <c r="E12" i="65"/>
  <c r="G12" i="65"/>
  <c r="F12" i="65"/>
  <c r="Q12" i="65" s="1"/>
  <c r="AB22" i="65" s="1"/>
  <c r="J11" i="65"/>
  <c r="H11" i="65"/>
  <c r="I11" i="65"/>
  <c r="K11" i="65"/>
  <c r="AK21" i="262"/>
  <c r="AJ21" i="262"/>
  <c r="AI21" i="262"/>
  <c r="AX21" i="262"/>
  <c r="AH21" i="262"/>
  <c r="AL21" i="262"/>
  <c r="AT21" i="262"/>
  <c r="AU21" i="262"/>
  <c r="AO21" i="262"/>
  <c r="AW21" i="262"/>
  <c r="AV21" i="262"/>
  <c r="AC21" i="262"/>
  <c r="BA21" i="262"/>
  <c r="V21" i="262"/>
  <c r="J11" i="262"/>
  <c r="I11" i="262"/>
  <c r="H11" i="262"/>
  <c r="K11" i="262"/>
  <c r="B14" i="65"/>
  <c r="C13" i="65"/>
  <c r="U23" i="65"/>
  <c r="T23" i="65" s="1"/>
  <c r="AG23" i="65"/>
  <c r="AF23" i="65" s="1"/>
  <c r="AS23" i="65"/>
  <c r="AR23" i="65" s="1"/>
  <c r="A13" i="65"/>
  <c r="D13" i="65"/>
  <c r="Z17" i="262"/>
  <c r="N10" i="65"/>
  <c r="L9" i="262"/>
  <c r="P10" i="262"/>
  <c r="P10" i="65"/>
  <c r="N10" i="262"/>
  <c r="L9" i="65"/>
  <c r="M10" i="262"/>
  <c r="M10" i="65"/>
  <c r="O9" i="262" l="1"/>
  <c r="W19" i="262"/>
  <c r="AA20" i="65"/>
  <c r="Y20" i="65"/>
  <c r="X20" i="65"/>
  <c r="X20" i="262"/>
  <c r="O9" i="65"/>
  <c r="Z19" i="65" s="1"/>
  <c r="W19" i="65"/>
  <c r="AA20" i="262"/>
  <c r="Y20" i="262"/>
  <c r="E13" i="262"/>
  <c r="F13" i="262"/>
  <c r="Q13" i="262" s="1"/>
  <c r="AB23" i="262" s="1"/>
  <c r="G13" i="262"/>
  <c r="G13" i="65"/>
  <c r="F13" i="65"/>
  <c r="Q13" i="65" s="1"/>
  <c r="AB23" i="65" s="1"/>
  <c r="E13" i="65"/>
  <c r="AW22" i="262"/>
  <c r="AV22" i="262"/>
  <c r="AU22" i="262"/>
  <c r="AT22" i="262"/>
  <c r="AH22" i="262"/>
  <c r="AX22" i="262"/>
  <c r="BA22" i="262"/>
  <c r="AL22" i="262"/>
  <c r="AK22" i="262"/>
  <c r="AI22" i="262"/>
  <c r="AO22" i="262"/>
  <c r="V22" i="262"/>
  <c r="AJ22" i="262"/>
  <c r="AC22" i="262"/>
  <c r="B15" i="65"/>
  <c r="AS24" i="65"/>
  <c r="AR24" i="65" s="1"/>
  <c r="D14" i="65"/>
  <c r="U24" i="65"/>
  <c r="T24" i="65" s="1"/>
  <c r="AG24" i="65"/>
  <c r="AF24" i="65" s="1"/>
  <c r="C14" i="65"/>
  <c r="A14" i="65"/>
  <c r="H12" i="262"/>
  <c r="I12" i="262"/>
  <c r="J12" i="262"/>
  <c r="K12" i="262"/>
  <c r="B15" i="262"/>
  <c r="D14" i="262"/>
  <c r="C14" i="262"/>
  <c r="A14" i="262"/>
  <c r="U24" i="262"/>
  <c r="T24" i="262" s="1"/>
  <c r="AS24" i="262"/>
  <c r="AR24" i="262" s="1"/>
  <c r="AG24" i="262"/>
  <c r="AF24" i="262" s="1"/>
  <c r="Z18" i="65"/>
  <c r="H12" i="65"/>
  <c r="I12" i="65"/>
  <c r="J12" i="65"/>
  <c r="K12" i="65"/>
  <c r="AX22" i="65"/>
  <c r="BA22" i="65"/>
  <c r="AK22" i="65"/>
  <c r="AJ22" i="65"/>
  <c r="AI22" i="65"/>
  <c r="AL22" i="65"/>
  <c r="AH22" i="65"/>
  <c r="AO22" i="65"/>
  <c r="AC22" i="65"/>
  <c r="V22" i="65"/>
  <c r="AW22" i="65"/>
  <c r="AU22" i="65"/>
  <c r="AT22" i="65"/>
  <c r="AV22" i="65"/>
  <c r="L10" i="262"/>
  <c r="N11" i="65"/>
  <c r="P11" i="65"/>
  <c r="L10" i="65"/>
  <c r="N11" i="262"/>
  <c r="M11" i="262"/>
  <c r="P11" i="262"/>
  <c r="M11" i="65"/>
  <c r="AA21" i="65" l="1"/>
  <c r="Y21" i="65"/>
  <c r="O10" i="262"/>
  <c r="Z20" i="262" s="1"/>
  <c r="W20" i="262"/>
  <c r="X21" i="65"/>
  <c r="AA21" i="262"/>
  <c r="X21" i="262"/>
  <c r="O10" i="65"/>
  <c r="W20" i="65"/>
  <c r="Y21" i="262"/>
  <c r="E14" i="65"/>
  <c r="F14" i="65"/>
  <c r="Q14" i="65" s="1"/>
  <c r="AB24" i="65" s="1"/>
  <c r="G14" i="65"/>
  <c r="B16" i="65"/>
  <c r="U25" i="65"/>
  <c r="T25" i="65" s="1"/>
  <c r="C15" i="65"/>
  <c r="AS25" i="65"/>
  <c r="AR25" i="65" s="1"/>
  <c r="AG25" i="65"/>
  <c r="AF25" i="65" s="1"/>
  <c r="A15" i="65"/>
  <c r="D15" i="65"/>
  <c r="BA23" i="262"/>
  <c r="AT23" i="262"/>
  <c r="AK23" i="262"/>
  <c r="AJ23" i="262"/>
  <c r="AI23" i="262"/>
  <c r="AO23" i="262"/>
  <c r="AX23" i="262"/>
  <c r="AV23" i="262"/>
  <c r="AU23" i="262"/>
  <c r="AH23" i="262"/>
  <c r="AC23" i="262"/>
  <c r="AW23" i="262"/>
  <c r="V23" i="262"/>
  <c r="AL23" i="262"/>
  <c r="E14" i="262"/>
  <c r="F14" i="262"/>
  <c r="Q14" i="262" s="1"/>
  <c r="AB24" i="262" s="1"/>
  <c r="G14" i="262"/>
  <c r="D15" i="262"/>
  <c r="B16" i="262"/>
  <c r="A15" i="262"/>
  <c r="U25" i="262"/>
  <c r="T25" i="262" s="1"/>
  <c r="C15" i="262"/>
  <c r="AG25" i="262"/>
  <c r="AF25" i="262" s="1"/>
  <c r="AS25" i="262"/>
  <c r="AR25" i="262" s="1"/>
  <c r="AX23" i="65"/>
  <c r="AL23" i="65"/>
  <c r="AH23" i="65"/>
  <c r="AW23" i="65"/>
  <c r="AV23" i="65"/>
  <c r="AU23" i="65"/>
  <c r="AK23" i="65"/>
  <c r="AJ23" i="65"/>
  <c r="AI23" i="65"/>
  <c r="V23" i="65"/>
  <c r="AT23" i="65"/>
  <c r="AO23" i="65"/>
  <c r="AC23" i="65"/>
  <c r="BA23" i="65"/>
  <c r="J13" i="65"/>
  <c r="I13" i="65"/>
  <c r="H13" i="65"/>
  <c r="K13" i="65"/>
  <c r="J13" i="262"/>
  <c r="H13" i="262"/>
  <c r="I13" i="262"/>
  <c r="K13" i="262"/>
  <c r="Z19" i="262"/>
  <c r="L11" i="65"/>
  <c r="N12" i="65"/>
  <c r="L11" i="262"/>
  <c r="M12" i="262"/>
  <c r="P12" i="65"/>
  <c r="M12" i="65"/>
  <c r="N12" i="262"/>
  <c r="P12" i="262"/>
  <c r="O11" i="262" l="1"/>
  <c r="W21" i="262"/>
  <c r="Y22" i="65"/>
  <c r="O11" i="65"/>
  <c r="Z21" i="65" s="1"/>
  <c r="W21" i="65"/>
  <c r="AA22" i="262"/>
  <c r="Y22" i="262"/>
  <c r="X22" i="65"/>
  <c r="AA22" i="65"/>
  <c r="X22" i="262"/>
  <c r="H14" i="65"/>
  <c r="I14" i="65"/>
  <c r="J14" i="65"/>
  <c r="K14" i="65"/>
  <c r="AL24" i="262"/>
  <c r="BA24" i="262"/>
  <c r="AK24" i="262"/>
  <c r="AJ24" i="262"/>
  <c r="AI24" i="262"/>
  <c r="AX24" i="262"/>
  <c r="AT24" i="262"/>
  <c r="AO24" i="262"/>
  <c r="AH24" i="262"/>
  <c r="AV24" i="262"/>
  <c r="AC24" i="262"/>
  <c r="AW24" i="262"/>
  <c r="V24" i="262"/>
  <c r="AU24" i="262"/>
  <c r="H14" i="262"/>
  <c r="J14" i="262"/>
  <c r="I14" i="262"/>
  <c r="K14" i="262"/>
  <c r="D16" i="262"/>
  <c r="B17" i="262"/>
  <c r="AS26" i="262"/>
  <c r="AR26" i="262" s="1"/>
  <c r="A16" i="262"/>
  <c r="AG26" i="262"/>
  <c r="AF26" i="262" s="1"/>
  <c r="U26" i="262"/>
  <c r="T26" i="262" s="1"/>
  <c r="C16" i="262"/>
  <c r="B17" i="65"/>
  <c r="C16" i="65"/>
  <c r="A16" i="65"/>
  <c r="AS26" i="65"/>
  <c r="AR26" i="65" s="1"/>
  <c r="AG26" i="65"/>
  <c r="AF26" i="65" s="1"/>
  <c r="U26" i="65"/>
  <c r="T26" i="65" s="1"/>
  <c r="D16" i="65"/>
  <c r="F15" i="262"/>
  <c r="Q15" i="262" s="1"/>
  <c r="AB25" i="262" s="1"/>
  <c r="G15" i="262"/>
  <c r="E15" i="262"/>
  <c r="E15" i="65"/>
  <c r="G15" i="65"/>
  <c r="F15" i="65"/>
  <c r="Q15" i="65" s="1"/>
  <c r="AB25" i="65" s="1"/>
  <c r="Z20" i="65"/>
  <c r="AT24" i="65"/>
  <c r="AO24" i="65"/>
  <c r="AW24" i="65"/>
  <c r="AV24" i="65"/>
  <c r="AU24" i="65"/>
  <c r="BA24" i="65"/>
  <c r="AK24" i="65"/>
  <c r="AJ24" i="65"/>
  <c r="AI24" i="65"/>
  <c r="AX24" i="65"/>
  <c r="AH24" i="65"/>
  <c r="AC24" i="65"/>
  <c r="AL24" i="65"/>
  <c r="V24" i="65"/>
  <c r="M13" i="65"/>
  <c r="P13" i="65"/>
  <c r="P13" i="262"/>
  <c r="L12" i="65"/>
  <c r="M13" i="262"/>
  <c r="N13" i="262"/>
  <c r="N13" i="65"/>
  <c r="L12" i="262"/>
  <c r="X23" i="262" l="1"/>
  <c r="AA23" i="65"/>
  <c r="X23" i="65"/>
  <c r="O12" i="65"/>
  <c r="W22" i="65"/>
  <c r="Y23" i="65"/>
  <c r="AA23" i="262"/>
  <c r="Y23" i="262"/>
  <c r="O12" i="262"/>
  <c r="Z22" i="262" s="1"/>
  <c r="W22" i="262"/>
  <c r="AX25" i="262"/>
  <c r="AW25" i="262"/>
  <c r="AV25" i="262"/>
  <c r="AU25" i="262"/>
  <c r="AH25" i="262"/>
  <c r="AK25" i="262"/>
  <c r="AJ25" i="262"/>
  <c r="AI25" i="262"/>
  <c r="AO25" i="262"/>
  <c r="AC25" i="262"/>
  <c r="AL25" i="262"/>
  <c r="AT25" i="262"/>
  <c r="BA25" i="262"/>
  <c r="V25" i="262"/>
  <c r="E16" i="262"/>
  <c r="F16" i="262"/>
  <c r="Q16" i="262" s="1"/>
  <c r="AB26" i="262" s="1"/>
  <c r="G16" i="262"/>
  <c r="I15" i="262"/>
  <c r="J15" i="262"/>
  <c r="H15" i="262"/>
  <c r="K15" i="262"/>
  <c r="B18" i="65"/>
  <c r="C17" i="65"/>
  <c r="AG27" i="65"/>
  <c r="AF27" i="65" s="1"/>
  <c r="AS27" i="65"/>
  <c r="AR27" i="65" s="1"/>
  <c r="U27" i="65"/>
  <c r="T27" i="65" s="1"/>
  <c r="A17" i="65"/>
  <c r="D17" i="65"/>
  <c r="B18" i="262"/>
  <c r="D17" i="262"/>
  <c r="U27" i="262"/>
  <c r="T27" i="262" s="1"/>
  <c r="AS27" i="262"/>
  <c r="AR27" i="262" s="1"/>
  <c r="C17" i="262"/>
  <c r="A17" i="262"/>
  <c r="AG27" i="262"/>
  <c r="AF27" i="262" s="1"/>
  <c r="E16" i="65"/>
  <c r="G16" i="65"/>
  <c r="F16" i="65"/>
  <c r="Q16" i="65" s="1"/>
  <c r="AB26" i="65" s="1"/>
  <c r="AK25" i="65"/>
  <c r="AJ25" i="65"/>
  <c r="AI25" i="65"/>
  <c r="BA25" i="65"/>
  <c r="AL25" i="65"/>
  <c r="AT25" i="65"/>
  <c r="AO25" i="65"/>
  <c r="AC25" i="65"/>
  <c r="AX25" i="65"/>
  <c r="AW25" i="65"/>
  <c r="AV25" i="65"/>
  <c r="AU25" i="65"/>
  <c r="AH25" i="65"/>
  <c r="V25" i="65"/>
  <c r="H15" i="65"/>
  <c r="I15" i="65"/>
  <c r="K15" i="65"/>
  <c r="J15" i="65"/>
  <c r="Z21" i="262"/>
  <c r="M14" i="262"/>
  <c r="L13" i="262"/>
  <c r="N14" i="262"/>
  <c r="L13" i="65"/>
  <c r="P14" i="262"/>
  <c r="M14" i="65"/>
  <c r="N14" i="65"/>
  <c r="P14" i="65"/>
  <c r="Y24" i="65" l="1"/>
  <c r="O13" i="65"/>
  <c r="Z23" i="65" s="1"/>
  <c r="W23" i="65"/>
  <c r="Y24" i="262"/>
  <c r="AA24" i="262"/>
  <c r="AA24" i="65"/>
  <c r="X24" i="262"/>
  <c r="X24" i="65"/>
  <c r="O13" i="262"/>
  <c r="W23" i="262"/>
  <c r="AT26" i="262"/>
  <c r="AW26" i="262"/>
  <c r="AV26" i="262"/>
  <c r="AU26" i="262"/>
  <c r="AK26" i="262"/>
  <c r="AJ26" i="262"/>
  <c r="AI26" i="262"/>
  <c r="AX26" i="262"/>
  <c r="AL26" i="262"/>
  <c r="V26" i="262"/>
  <c r="BA26" i="262"/>
  <c r="AO26" i="262"/>
  <c r="AH26" i="262"/>
  <c r="AC26" i="262"/>
  <c r="AX26" i="65"/>
  <c r="BA26" i="65"/>
  <c r="AW26" i="65"/>
  <c r="AV26" i="65"/>
  <c r="AU26" i="65"/>
  <c r="AH26" i="65"/>
  <c r="AL26" i="65"/>
  <c r="AJ26" i="65"/>
  <c r="AC26" i="65"/>
  <c r="AT26" i="65"/>
  <c r="V26" i="65"/>
  <c r="AI26" i="65"/>
  <c r="AO26" i="65"/>
  <c r="AK26" i="65"/>
  <c r="Z22" i="65"/>
  <c r="I16" i="65"/>
  <c r="J16" i="65"/>
  <c r="H16" i="65"/>
  <c r="K16" i="65"/>
  <c r="B19" i="262"/>
  <c r="D18" i="262"/>
  <c r="A18" i="262"/>
  <c r="AS28" i="262"/>
  <c r="AR28" i="262" s="1"/>
  <c r="C18" i="262"/>
  <c r="U28" i="262"/>
  <c r="T28" i="262" s="1"/>
  <c r="AG28" i="262"/>
  <c r="AF28" i="262" s="1"/>
  <c r="G17" i="65"/>
  <c r="F17" i="65"/>
  <c r="Q17" i="65" s="1"/>
  <c r="AB27" i="65" s="1"/>
  <c r="E17" i="65"/>
  <c r="E17" i="262"/>
  <c r="G17" i="262"/>
  <c r="F17" i="262"/>
  <c r="Q17" i="262" s="1"/>
  <c r="AB27" i="262" s="1"/>
  <c r="B19" i="65"/>
  <c r="U28" i="65"/>
  <c r="T28" i="65" s="1"/>
  <c r="C18" i="65"/>
  <c r="AS28" i="65"/>
  <c r="AR28" i="65" s="1"/>
  <c r="AG28" i="65"/>
  <c r="AF28" i="65" s="1"/>
  <c r="A18" i="65"/>
  <c r="D18" i="65"/>
  <c r="I16" i="262"/>
  <c r="H16" i="262"/>
  <c r="J16" i="262"/>
  <c r="K16" i="262"/>
  <c r="L14" i="262"/>
  <c r="P15" i="65"/>
  <c r="N15" i="262"/>
  <c r="M15" i="65"/>
  <c r="M15" i="262"/>
  <c r="L14" i="65"/>
  <c r="P15" i="262"/>
  <c r="N15" i="65"/>
  <c r="O14" i="262" l="1"/>
  <c r="Z24" i="262" s="1"/>
  <c r="W24" i="262"/>
  <c r="AA25" i="65"/>
  <c r="X25" i="65"/>
  <c r="Y25" i="65"/>
  <c r="Y25" i="262"/>
  <c r="AA25" i="262"/>
  <c r="X25" i="262"/>
  <c r="O14" i="65"/>
  <c r="Z24" i="65" s="1"/>
  <c r="W24" i="65"/>
  <c r="I17" i="262"/>
  <c r="H17" i="262"/>
  <c r="J17" i="262"/>
  <c r="K17" i="262"/>
  <c r="AL27" i="262"/>
  <c r="AW27" i="262"/>
  <c r="AV27" i="262"/>
  <c r="AU27" i="262"/>
  <c r="BA27" i="262"/>
  <c r="AO27" i="262"/>
  <c r="AH27" i="262"/>
  <c r="AK27" i="262"/>
  <c r="AT27" i="262"/>
  <c r="AJ27" i="262"/>
  <c r="AI27" i="262"/>
  <c r="AC27" i="262"/>
  <c r="V27" i="262"/>
  <c r="AX27" i="262"/>
  <c r="B20" i="65"/>
  <c r="U29" i="65"/>
  <c r="T29" i="65" s="1"/>
  <c r="C19" i="65"/>
  <c r="AG29" i="65"/>
  <c r="AF29" i="65" s="1"/>
  <c r="A19" i="65"/>
  <c r="AS29" i="65"/>
  <c r="AR29" i="65" s="1"/>
  <c r="D19" i="65"/>
  <c r="F18" i="65"/>
  <c r="Q18" i="65" s="1"/>
  <c r="AB28" i="65" s="1"/>
  <c r="E18" i="65"/>
  <c r="G18" i="65"/>
  <c r="AH27" i="65"/>
  <c r="AL27" i="65"/>
  <c r="AT27" i="65"/>
  <c r="AO27" i="65"/>
  <c r="V27" i="65"/>
  <c r="AV27" i="65"/>
  <c r="AC27" i="65"/>
  <c r="AX27" i="65"/>
  <c r="BA27" i="65"/>
  <c r="AJ27" i="65"/>
  <c r="AU27" i="65"/>
  <c r="AI27" i="65"/>
  <c r="AK27" i="65"/>
  <c r="AW27" i="65"/>
  <c r="E18" i="262"/>
  <c r="G18" i="262"/>
  <c r="F18" i="262"/>
  <c r="Q18" i="262" s="1"/>
  <c r="AB28" i="262" s="1"/>
  <c r="Z23" i="262"/>
  <c r="B20" i="262"/>
  <c r="D19" i="262"/>
  <c r="A19" i="262"/>
  <c r="AG29" i="262"/>
  <c r="AF29" i="262" s="1"/>
  <c r="C19" i="262"/>
  <c r="AS29" i="262"/>
  <c r="AR29" i="262" s="1"/>
  <c r="U29" i="262"/>
  <c r="T29" i="262" s="1"/>
  <c r="I17" i="65"/>
  <c r="H17" i="65"/>
  <c r="J17" i="65"/>
  <c r="K17" i="65"/>
  <c r="M16" i="262"/>
  <c r="P16" i="65"/>
  <c r="M16" i="65"/>
  <c r="N16" i="65"/>
  <c r="N16" i="262"/>
  <c r="P16" i="262"/>
  <c r="L15" i="65"/>
  <c r="L15" i="262"/>
  <c r="X26" i="262" l="1"/>
  <c r="Y26" i="262"/>
  <c r="AA26" i="65"/>
  <c r="AA26" i="262"/>
  <c r="Y26" i="65"/>
  <c r="O15" i="65"/>
  <c r="Z25" i="65" s="1"/>
  <c r="W25" i="65"/>
  <c r="X26" i="65"/>
  <c r="O15" i="262"/>
  <c r="Z25" i="262" s="1"/>
  <c r="W25" i="262"/>
  <c r="F19" i="65"/>
  <c r="Q19" i="65" s="1"/>
  <c r="AB29" i="65" s="1"/>
  <c r="G19" i="65"/>
  <c r="E19" i="65"/>
  <c r="I18" i="262"/>
  <c r="H18" i="262"/>
  <c r="J18" i="262"/>
  <c r="K18" i="262"/>
  <c r="BA28" i="262"/>
  <c r="AX28" i="262"/>
  <c r="AT28" i="262"/>
  <c r="AL28" i="262"/>
  <c r="AO28" i="262"/>
  <c r="AH28" i="262"/>
  <c r="AW28" i="262"/>
  <c r="AV28" i="262"/>
  <c r="AU28" i="262"/>
  <c r="AC28" i="262"/>
  <c r="AK28" i="262"/>
  <c r="AJ28" i="262"/>
  <c r="AI28" i="262"/>
  <c r="V28" i="262"/>
  <c r="D20" i="262"/>
  <c r="B21" i="262"/>
  <c r="C20" i="262"/>
  <c r="AG30" i="262"/>
  <c r="AF30" i="262" s="1"/>
  <c r="A20" i="262"/>
  <c r="AS30" i="262"/>
  <c r="AR30" i="262" s="1"/>
  <c r="U30" i="262"/>
  <c r="T30" i="262" s="1"/>
  <c r="G19" i="262"/>
  <c r="E19" i="262"/>
  <c r="F19" i="262"/>
  <c r="Q19" i="262" s="1"/>
  <c r="AB29" i="262" s="1"/>
  <c r="I18" i="65"/>
  <c r="H18" i="65"/>
  <c r="J18" i="65"/>
  <c r="K18" i="65"/>
  <c r="AK28" i="65"/>
  <c r="AJ28" i="65"/>
  <c r="AI28" i="65"/>
  <c r="AX28" i="65"/>
  <c r="AT28" i="65"/>
  <c r="AL28" i="65"/>
  <c r="AO28" i="65"/>
  <c r="V28" i="65"/>
  <c r="AV28" i="65"/>
  <c r="BA28" i="65"/>
  <c r="AH28" i="65"/>
  <c r="AU28" i="65"/>
  <c r="AC28" i="65"/>
  <c r="AW28" i="65"/>
  <c r="B21" i="65"/>
  <c r="C20" i="65"/>
  <c r="AG30" i="65"/>
  <c r="AF30" i="65" s="1"/>
  <c r="AS30" i="65"/>
  <c r="AR30" i="65" s="1"/>
  <c r="U30" i="65"/>
  <c r="T30" i="65" s="1"/>
  <c r="A20" i="65"/>
  <c r="D20" i="65"/>
  <c r="P17" i="65"/>
  <c r="M17" i="262"/>
  <c r="N17" i="262"/>
  <c r="L16" i="262"/>
  <c r="L16" i="65"/>
  <c r="N17" i="65"/>
  <c r="M17" i="65"/>
  <c r="P17" i="262"/>
  <c r="Y27" i="262" l="1"/>
  <c r="AA27" i="65"/>
  <c r="X27" i="65"/>
  <c r="Y27" i="65"/>
  <c r="X27" i="262"/>
  <c r="AA27" i="262"/>
  <c r="O16" i="65"/>
  <c r="Z26" i="65" s="1"/>
  <c r="W26" i="65"/>
  <c r="O16" i="262"/>
  <c r="Z26" i="262" s="1"/>
  <c r="W26" i="262"/>
  <c r="AW29" i="65"/>
  <c r="AV29" i="65"/>
  <c r="AU29" i="65"/>
  <c r="AX29" i="65"/>
  <c r="AC29" i="65"/>
  <c r="BA29" i="65"/>
  <c r="AT29" i="65"/>
  <c r="AL29" i="65"/>
  <c r="AK29" i="65"/>
  <c r="AI29" i="65"/>
  <c r="AO29" i="65"/>
  <c r="AH29" i="65"/>
  <c r="V29" i="65"/>
  <c r="AJ29" i="65"/>
  <c r="J19" i="65"/>
  <c r="H19" i="65"/>
  <c r="K19" i="65"/>
  <c r="I19" i="65"/>
  <c r="B22" i="65"/>
  <c r="C21" i="65"/>
  <c r="AS31" i="65"/>
  <c r="AR31" i="65" s="1"/>
  <c r="A21" i="65"/>
  <c r="AG31" i="65"/>
  <c r="AF31" i="65" s="1"/>
  <c r="U31" i="65"/>
  <c r="T31" i="65" s="1"/>
  <c r="D21" i="65"/>
  <c r="J19" i="262"/>
  <c r="I19" i="262"/>
  <c r="H19" i="262"/>
  <c r="K19" i="262"/>
  <c r="G20" i="65"/>
  <c r="E20" i="65"/>
  <c r="F20" i="65"/>
  <c r="Q20" i="65" s="1"/>
  <c r="AB30" i="65" s="1"/>
  <c r="D21" i="262"/>
  <c r="B22" i="262"/>
  <c r="C21" i="262"/>
  <c r="U31" i="262"/>
  <c r="T31" i="262" s="1"/>
  <c r="A21" i="262"/>
  <c r="AS31" i="262"/>
  <c r="AR31" i="262" s="1"/>
  <c r="AG31" i="262"/>
  <c r="AF31" i="262" s="1"/>
  <c r="AK29" i="262"/>
  <c r="AJ29" i="262"/>
  <c r="AI29" i="262"/>
  <c r="AH29" i="262"/>
  <c r="AL29" i="262"/>
  <c r="AT29" i="262"/>
  <c r="AX29" i="262"/>
  <c r="BA29" i="262"/>
  <c r="AW29" i="262"/>
  <c r="AU29" i="262"/>
  <c r="AC29" i="262"/>
  <c r="AV29" i="262"/>
  <c r="V29" i="262"/>
  <c r="AO29" i="262"/>
  <c r="E20" i="262"/>
  <c r="F20" i="262"/>
  <c r="Q20" i="262" s="1"/>
  <c r="AB30" i="262" s="1"/>
  <c r="G20" i="262"/>
  <c r="L17" i="262"/>
  <c r="L17" i="65"/>
  <c r="P18" i="262"/>
  <c r="N18" i="262"/>
  <c r="P18" i="65"/>
  <c r="M18" i="65"/>
  <c r="N18" i="65"/>
  <c r="M18" i="262"/>
  <c r="Y28" i="262" l="1"/>
  <c r="O17" i="262"/>
  <c r="Z27" i="262" s="1"/>
  <c r="W27" i="262"/>
  <c r="X28" i="65"/>
  <c r="X28" i="262"/>
  <c r="AA28" i="65"/>
  <c r="AA28" i="262"/>
  <c r="Y28" i="65"/>
  <c r="O17" i="65"/>
  <c r="Z27" i="65" s="1"/>
  <c r="W27" i="65"/>
  <c r="AW30" i="262"/>
  <c r="AV30" i="262"/>
  <c r="AU30" i="262"/>
  <c r="AT30" i="262"/>
  <c r="AK30" i="262"/>
  <c r="AJ30" i="262"/>
  <c r="AI30" i="262"/>
  <c r="AL30" i="262"/>
  <c r="AO30" i="262"/>
  <c r="V30" i="262"/>
  <c r="BA30" i="262"/>
  <c r="AX30" i="262"/>
  <c r="AH30" i="262"/>
  <c r="AC30" i="262"/>
  <c r="J20" i="65"/>
  <c r="H20" i="65"/>
  <c r="I20" i="65"/>
  <c r="K20" i="65"/>
  <c r="I20" i="262"/>
  <c r="H20" i="262"/>
  <c r="J20" i="262"/>
  <c r="K20" i="262"/>
  <c r="B23" i="262"/>
  <c r="D22" i="262"/>
  <c r="C22" i="262"/>
  <c r="A22" i="262"/>
  <c r="U32" i="262"/>
  <c r="T32" i="262" s="1"/>
  <c r="AG32" i="262"/>
  <c r="AF32" i="262" s="1"/>
  <c r="AS32" i="262"/>
  <c r="AR32" i="262" s="1"/>
  <c r="E21" i="262"/>
  <c r="G21" i="262"/>
  <c r="F21" i="262"/>
  <c r="Q21" i="262" s="1"/>
  <c r="AB31" i="262" s="1"/>
  <c r="B23" i="65"/>
  <c r="AS32" i="65"/>
  <c r="AR32" i="65" s="1"/>
  <c r="D22" i="65"/>
  <c r="AG32" i="65"/>
  <c r="AF32" i="65" s="1"/>
  <c r="C22" i="65"/>
  <c r="A22" i="65"/>
  <c r="U32" i="65"/>
  <c r="T32" i="65" s="1"/>
  <c r="AX30" i="65"/>
  <c r="BA30" i="65"/>
  <c r="AT30" i="65"/>
  <c r="AO30" i="65"/>
  <c r="AH30" i="65"/>
  <c r="AK30" i="65"/>
  <c r="AJ30" i="65"/>
  <c r="AI30" i="65"/>
  <c r="AL30" i="65"/>
  <c r="AV30" i="65"/>
  <c r="V30" i="65"/>
  <c r="AU30" i="65"/>
  <c r="AW30" i="65"/>
  <c r="AC30" i="65"/>
  <c r="G21" i="65"/>
  <c r="F21" i="65"/>
  <c r="Q21" i="65" s="1"/>
  <c r="AB31" i="65" s="1"/>
  <c r="E21" i="65"/>
  <c r="M19" i="65"/>
  <c r="M19" i="262"/>
  <c r="P19" i="65"/>
  <c r="L18" i="65"/>
  <c r="L18" i="262"/>
  <c r="N19" i="65"/>
  <c r="P19" i="262"/>
  <c r="N19" i="262"/>
  <c r="X29" i="262" l="1"/>
  <c r="X29" i="65"/>
  <c r="AA29" i="262"/>
  <c r="Y29" i="65"/>
  <c r="Y29" i="262"/>
  <c r="O18" i="262"/>
  <c r="Z28" i="262" s="1"/>
  <c r="W28" i="262"/>
  <c r="O18" i="65"/>
  <c r="Z28" i="65" s="1"/>
  <c r="W28" i="65"/>
  <c r="AA29" i="65"/>
  <c r="AX31" i="65"/>
  <c r="AL31" i="65"/>
  <c r="AH31" i="65"/>
  <c r="AT31" i="65"/>
  <c r="AO31" i="65"/>
  <c r="AW31" i="65"/>
  <c r="AV31" i="65"/>
  <c r="AU31" i="65"/>
  <c r="V31" i="65"/>
  <c r="AK31" i="65"/>
  <c r="AI31" i="65"/>
  <c r="AC31" i="65"/>
  <c r="BA31" i="65"/>
  <c r="AJ31" i="65"/>
  <c r="G22" i="262"/>
  <c r="F22" i="262"/>
  <c r="Q22" i="262" s="1"/>
  <c r="AB32" i="262" s="1"/>
  <c r="E22" i="262"/>
  <c r="J21" i="262"/>
  <c r="H21" i="262"/>
  <c r="I21" i="262"/>
  <c r="K21" i="262"/>
  <c r="B24" i="262"/>
  <c r="A23" i="262"/>
  <c r="C23" i="262"/>
  <c r="AG33" i="262"/>
  <c r="AF33" i="262" s="1"/>
  <c r="D23" i="262"/>
  <c r="U33" i="262"/>
  <c r="T33" i="262" s="1"/>
  <c r="AS33" i="262"/>
  <c r="AR33" i="262" s="1"/>
  <c r="AX31" i="262"/>
  <c r="BA31" i="262"/>
  <c r="AT31" i="262"/>
  <c r="AK31" i="262"/>
  <c r="AI31" i="262"/>
  <c r="AH31" i="262"/>
  <c r="AW31" i="262"/>
  <c r="AV31" i="262"/>
  <c r="V31" i="262"/>
  <c r="AL31" i="262"/>
  <c r="AU31" i="262"/>
  <c r="AJ31" i="262"/>
  <c r="AO31" i="262"/>
  <c r="AC31" i="262"/>
  <c r="H21" i="65"/>
  <c r="I21" i="65"/>
  <c r="J21" i="65"/>
  <c r="K21" i="65"/>
  <c r="E22" i="65"/>
  <c r="F22" i="65"/>
  <c r="Q22" i="65" s="1"/>
  <c r="AB32" i="65" s="1"/>
  <c r="G22" i="65"/>
  <c r="B24" i="65"/>
  <c r="A23" i="65"/>
  <c r="AS33" i="65"/>
  <c r="AR33" i="65" s="1"/>
  <c r="U33" i="65"/>
  <c r="T33" i="65" s="1"/>
  <c r="AG33" i="65"/>
  <c r="AF33" i="65" s="1"/>
  <c r="C23" i="65"/>
  <c r="D23" i="65"/>
  <c r="N20" i="65"/>
  <c r="N20" i="262"/>
  <c r="M20" i="65"/>
  <c r="P20" i="65"/>
  <c r="L19" i="262"/>
  <c r="P20" i="262"/>
  <c r="M20" i="262"/>
  <c r="L19" i="65"/>
  <c r="Y30" i="262" l="1"/>
  <c r="Y30" i="65"/>
  <c r="O19" i="65"/>
  <c r="Z29" i="65" s="1"/>
  <c r="W29" i="65"/>
  <c r="X30" i="262"/>
  <c r="AA30" i="65"/>
  <c r="AA30" i="262"/>
  <c r="X30" i="65"/>
  <c r="O19" i="262"/>
  <c r="Z29" i="262" s="1"/>
  <c r="W29" i="262"/>
  <c r="H22" i="262"/>
  <c r="I22" i="262"/>
  <c r="J22" i="262"/>
  <c r="K22" i="262"/>
  <c r="B25" i="65"/>
  <c r="D24" i="65"/>
  <c r="U34" i="65"/>
  <c r="T34" i="65" s="1"/>
  <c r="AG34" i="65"/>
  <c r="AF34" i="65" s="1"/>
  <c r="AS34" i="65"/>
  <c r="AR34" i="65" s="1"/>
  <c r="C24" i="65"/>
  <c r="A24" i="65"/>
  <c r="D24" i="262"/>
  <c r="B25" i="262"/>
  <c r="C24" i="262"/>
  <c r="U34" i="262"/>
  <c r="T34" i="262" s="1"/>
  <c r="A24" i="262"/>
  <c r="AS34" i="262"/>
  <c r="AR34" i="262" s="1"/>
  <c r="AG34" i="262"/>
  <c r="AF34" i="262" s="1"/>
  <c r="I22" i="65"/>
  <c r="J22" i="65"/>
  <c r="K22" i="65"/>
  <c r="H22" i="65"/>
  <c r="AT32" i="65"/>
  <c r="AO32" i="65"/>
  <c r="AK32" i="65"/>
  <c r="AJ32" i="65"/>
  <c r="AI32" i="65"/>
  <c r="BA32" i="65"/>
  <c r="AH32" i="65"/>
  <c r="AC32" i="65"/>
  <c r="AL32" i="65"/>
  <c r="V32" i="65"/>
  <c r="AV32" i="65"/>
  <c r="AW32" i="65"/>
  <c r="AX32" i="65"/>
  <c r="AU32" i="65"/>
  <c r="E23" i="65"/>
  <c r="G23" i="65"/>
  <c r="F23" i="65"/>
  <c r="Q23" i="65" s="1"/>
  <c r="AB33" i="65" s="1"/>
  <c r="E23" i="262"/>
  <c r="G23" i="262"/>
  <c r="F23" i="262"/>
  <c r="Q23" i="262" s="1"/>
  <c r="AB33" i="262" s="1"/>
  <c r="AX32" i="262"/>
  <c r="AL32" i="262"/>
  <c r="BA32" i="262"/>
  <c r="AK32" i="262"/>
  <c r="AJ32" i="262"/>
  <c r="AI32" i="262"/>
  <c r="AT32" i="262"/>
  <c r="AO32" i="262"/>
  <c r="AH32" i="262"/>
  <c r="AW32" i="262"/>
  <c r="AV32" i="262"/>
  <c r="AU32" i="262"/>
  <c r="AC32" i="262"/>
  <c r="V32" i="262"/>
  <c r="P21" i="65"/>
  <c r="M21" i="262"/>
  <c r="N21" i="262"/>
  <c r="L20" i="262"/>
  <c r="N21" i="65"/>
  <c r="L20" i="65"/>
  <c r="P21" i="262"/>
  <c r="M21" i="65"/>
  <c r="X31" i="262" l="1"/>
  <c r="AA31" i="65"/>
  <c r="Y31" i="65"/>
  <c r="O20" i="262"/>
  <c r="Z30" i="262" s="1"/>
  <c r="W30" i="262"/>
  <c r="X31" i="65"/>
  <c r="AA31" i="262"/>
  <c r="Y31" i="262"/>
  <c r="O20" i="65"/>
  <c r="Z30" i="65" s="1"/>
  <c r="W30" i="65"/>
  <c r="H23" i="262"/>
  <c r="J23" i="262"/>
  <c r="I23" i="262"/>
  <c r="K23" i="262"/>
  <c r="AX33" i="262"/>
  <c r="AW33" i="262"/>
  <c r="AV33" i="262"/>
  <c r="AU33" i="262"/>
  <c r="AH33" i="262"/>
  <c r="AK33" i="262"/>
  <c r="AJ33" i="262"/>
  <c r="AI33" i="262"/>
  <c r="BA33" i="262"/>
  <c r="AO33" i="262"/>
  <c r="AL33" i="262"/>
  <c r="AT33" i="262"/>
  <c r="AC33" i="262"/>
  <c r="V33" i="262"/>
  <c r="J23" i="65"/>
  <c r="H23" i="65"/>
  <c r="I23" i="65"/>
  <c r="K23" i="65"/>
  <c r="E24" i="65"/>
  <c r="G24" i="65"/>
  <c r="F24" i="65"/>
  <c r="Q24" i="65" s="1"/>
  <c r="AB34" i="65" s="1"/>
  <c r="AX33" i="65"/>
  <c r="AK33" i="65"/>
  <c r="AJ33" i="65"/>
  <c r="AI33" i="65"/>
  <c r="AW33" i="65"/>
  <c r="AV33" i="65"/>
  <c r="AU33" i="65"/>
  <c r="AC33" i="65"/>
  <c r="AL33" i="65"/>
  <c r="AH33" i="65"/>
  <c r="AO33" i="65"/>
  <c r="V33" i="65"/>
  <c r="BA33" i="65"/>
  <c r="AT33" i="65"/>
  <c r="B26" i="262"/>
  <c r="U35" i="262"/>
  <c r="T35" i="262" s="1"/>
  <c r="C25" i="262"/>
  <c r="AG35" i="262"/>
  <c r="AF35" i="262" s="1"/>
  <c r="A25" i="262"/>
  <c r="AS35" i="262"/>
  <c r="AR35" i="262" s="1"/>
  <c r="D25" i="262"/>
  <c r="B26" i="65"/>
  <c r="C25" i="65"/>
  <c r="AG35" i="65"/>
  <c r="AF35" i="65" s="1"/>
  <c r="U35" i="65"/>
  <c r="T35" i="65" s="1"/>
  <c r="A25" i="65"/>
  <c r="AS35" i="65"/>
  <c r="AR35" i="65" s="1"/>
  <c r="D25" i="65"/>
  <c r="E24" i="262"/>
  <c r="F24" i="262"/>
  <c r="Q24" i="262" s="1"/>
  <c r="AB34" i="262" s="1"/>
  <c r="G24" i="262"/>
  <c r="M22" i="65"/>
  <c r="N22" i="65"/>
  <c r="P22" i="65"/>
  <c r="L21" i="262"/>
  <c r="N22" i="262"/>
  <c r="P22" i="262"/>
  <c r="L21" i="65"/>
  <c r="M22" i="262"/>
  <c r="AA32" i="65" l="1"/>
  <c r="X32" i="65"/>
  <c r="X32" i="262"/>
  <c r="O21" i="65"/>
  <c r="Z31" i="65" s="1"/>
  <c r="W31" i="65"/>
  <c r="Y32" i="65"/>
  <c r="AA32" i="262"/>
  <c r="Y32" i="262"/>
  <c r="O21" i="262"/>
  <c r="Z31" i="262" s="1"/>
  <c r="W31" i="262"/>
  <c r="B27" i="65"/>
  <c r="C26" i="65"/>
  <c r="U36" i="65"/>
  <c r="T36" i="65" s="1"/>
  <c r="AS36" i="65"/>
  <c r="AR36" i="65" s="1"/>
  <c r="A26" i="65"/>
  <c r="AG36" i="65"/>
  <c r="AF36" i="65" s="1"/>
  <c r="D26" i="65"/>
  <c r="E25" i="262"/>
  <c r="F25" i="262"/>
  <c r="Q25" i="262" s="1"/>
  <c r="AB35" i="262" s="1"/>
  <c r="G25" i="262"/>
  <c r="E25" i="65"/>
  <c r="G25" i="65"/>
  <c r="F25" i="65"/>
  <c r="Q25" i="65" s="1"/>
  <c r="AB35" i="65" s="1"/>
  <c r="H24" i="65"/>
  <c r="K24" i="65"/>
  <c r="I24" i="65"/>
  <c r="J24" i="65"/>
  <c r="BA34" i="65"/>
  <c r="AW34" i="65"/>
  <c r="AV34" i="65"/>
  <c r="AU34" i="65"/>
  <c r="AX34" i="65"/>
  <c r="AK34" i="65"/>
  <c r="AJ34" i="65"/>
  <c r="AI34" i="65"/>
  <c r="AL34" i="65"/>
  <c r="AT34" i="65"/>
  <c r="AO34" i="65"/>
  <c r="AH34" i="65"/>
  <c r="V34" i="65"/>
  <c r="AC34" i="65"/>
  <c r="AT34" i="262"/>
  <c r="AW34" i="262"/>
  <c r="AV34" i="262"/>
  <c r="AU34" i="262"/>
  <c r="AK34" i="262"/>
  <c r="AJ34" i="262"/>
  <c r="AI34" i="262"/>
  <c r="AL34" i="262"/>
  <c r="AO34" i="262"/>
  <c r="AX34" i="262"/>
  <c r="V34" i="262"/>
  <c r="AH34" i="262"/>
  <c r="AC34" i="262"/>
  <c r="BA34" i="262"/>
  <c r="I24" i="262"/>
  <c r="H24" i="262"/>
  <c r="J24" i="262"/>
  <c r="K24" i="262"/>
  <c r="B27" i="262"/>
  <c r="D26" i="262"/>
  <c r="A26" i="262"/>
  <c r="C26" i="262"/>
  <c r="AS36" i="262"/>
  <c r="AR36" i="262" s="1"/>
  <c r="AG36" i="262"/>
  <c r="AF36" i="262" s="1"/>
  <c r="U36" i="262"/>
  <c r="T36" i="262" s="1"/>
  <c r="P23" i="262"/>
  <c r="P23" i="65"/>
  <c r="M23" i="65"/>
  <c r="N23" i="262"/>
  <c r="M23" i="262"/>
  <c r="L22" i="65"/>
  <c r="L22" i="262"/>
  <c r="N23" i="65"/>
  <c r="Y33" i="262" l="1"/>
  <c r="AA33" i="262"/>
  <c r="Y33" i="65"/>
  <c r="O22" i="262"/>
  <c r="Z32" i="262" s="1"/>
  <c r="W32" i="262"/>
  <c r="X33" i="65"/>
  <c r="O22" i="65"/>
  <c r="Z32" i="65" s="1"/>
  <c r="W32" i="65"/>
  <c r="X33" i="262"/>
  <c r="AA33" i="65"/>
  <c r="I25" i="65"/>
  <c r="H25" i="65"/>
  <c r="J25" i="65"/>
  <c r="K25" i="65"/>
  <c r="J25" i="262"/>
  <c r="H25" i="262"/>
  <c r="I25" i="262"/>
  <c r="K25" i="262"/>
  <c r="B28" i="65"/>
  <c r="C27" i="65"/>
  <c r="AG37" i="65"/>
  <c r="AF37" i="65" s="1"/>
  <c r="A27" i="65"/>
  <c r="AS37" i="65"/>
  <c r="AR37" i="65" s="1"/>
  <c r="U37" i="65"/>
  <c r="T37" i="65" s="1"/>
  <c r="D27" i="65"/>
  <c r="AL35" i="262"/>
  <c r="AW35" i="262"/>
  <c r="AV35" i="262"/>
  <c r="AU35" i="262"/>
  <c r="BA35" i="262"/>
  <c r="AO35" i="262"/>
  <c r="AJ35" i="262"/>
  <c r="AH35" i="262"/>
  <c r="V35" i="262"/>
  <c r="AK35" i="262"/>
  <c r="AX35" i="262"/>
  <c r="AI35" i="262"/>
  <c r="AT35" i="262"/>
  <c r="AC35" i="262"/>
  <c r="G26" i="65"/>
  <c r="F26" i="65"/>
  <c r="Q26" i="65" s="1"/>
  <c r="AB36" i="65" s="1"/>
  <c r="E26" i="65"/>
  <c r="AH35" i="65"/>
  <c r="AL35" i="65"/>
  <c r="AW35" i="65"/>
  <c r="AV35" i="65"/>
  <c r="AU35" i="65"/>
  <c r="BA35" i="65"/>
  <c r="AT35" i="65"/>
  <c r="AK35" i="65"/>
  <c r="AJ35" i="65"/>
  <c r="AI35" i="65"/>
  <c r="AO35" i="65"/>
  <c r="V35" i="65"/>
  <c r="AX35" i="65"/>
  <c r="AC35" i="65"/>
  <c r="E26" i="262"/>
  <c r="F26" i="262"/>
  <c r="Q26" i="262" s="1"/>
  <c r="AB36" i="262" s="1"/>
  <c r="G26" i="262"/>
  <c r="B28" i="262"/>
  <c r="D27" i="262"/>
  <c r="U37" i="262"/>
  <c r="T37" i="262" s="1"/>
  <c r="A27" i="262"/>
  <c r="AG37" i="262"/>
  <c r="AF37" i="262" s="1"/>
  <c r="AS37" i="262"/>
  <c r="AR37" i="262" s="1"/>
  <c r="C27" i="262"/>
  <c r="L23" i="65"/>
  <c r="N24" i="65"/>
  <c r="P24" i="65"/>
  <c r="N24" i="262"/>
  <c r="M24" i="262"/>
  <c r="L23" i="262"/>
  <c r="M24" i="65"/>
  <c r="P24" i="262"/>
  <c r="X34" i="262" l="1"/>
  <c r="O23" i="65"/>
  <c r="Z33" i="65" s="1"/>
  <c r="W33" i="65"/>
  <c r="AA34" i="262"/>
  <c r="X34" i="65"/>
  <c r="Y34" i="262"/>
  <c r="AA34" i="65"/>
  <c r="O23" i="262"/>
  <c r="Z33" i="262" s="1"/>
  <c r="W33" i="262"/>
  <c r="Y34" i="65"/>
  <c r="BA36" i="262"/>
  <c r="AX36" i="262"/>
  <c r="AT36" i="262"/>
  <c r="AL36" i="262"/>
  <c r="AO36" i="262"/>
  <c r="AH36" i="262"/>
  <c r="AC36" i="262"/>
  <c r="AW36" i="262"/>
  <c r="V36" i="262"/>
  <c r="AI36" i="262"/>
  <c r="AJ36" i="262"/>
  <c r="AV36" i="262"/>
  <c r="AU36" i="262"/>
  <c r="AK36" i="262"/>
  <c r="B29" i="65"/>
  <c r="C28" i="65"/>
  <c r="AG38" i="65"/>
  <c r="AF38" i="65" s="1"/>
  <c r="AS38" i="65"/>
  <c r="AR38" i="65" s="1"/>
  <c r="A28" i="65"/>
  <c r="U38" i="65"/>
  <c r="T38" i="65" s="1"/>
  <c r="D28" i="65"/>
  <c r="AX36" i="65"/>
  <c r="AK36" i="65"/>
  <c r="AJ36" i="65"/>
  <c r="AI36" i="65"/>
  <c r="AT36" i="65"/>
  <c r="AL36" i="65"/>
  <c r="AO36" i="65"/>
  <c r="BA36" i="65"/>
  <c r="AH36" i="65"/>
  <c r="AW36" i="65"/>
  <c r="AV36" i="65"/>
  <c r="AU36" i="65"/>
  <c r="AC36" i="65"/>
  <c r="V36" i="65"/>
  <c r="F27" i="65"/>
  <c r="Q27" i="65" s="1"/>
  <c r="AB37" i="65" s="1"/>
  <c r="E27" i="65"/>
  <c r="G27" i="65"/>
  <c r="J26" i="65"/>
  <c r="I26" i="65"/>
  <c r="H26" i="65"/>
  <c r="K26" i="65"/>
  <c r="H26" i="262"/>
  <c r="I26" i="262"/>
  <c r="J26" i="262"/>
  <c r="K26" i="262"/>
  <c r="E27" i="262"/>
  <c r="G27" i="262"/>
  <c r="F27" i="262"/>
  <c r="Q27" i="262" s="1"/>
  <c r="AB37" i="262" s="1"/>
  <c r="D28" i="262"/>
  <c r="B29" i="262"/>
  <c r="C28" i="262"/>
  <c r="AS38" i="262"/>
  <c r="AR38" i="262" s="1"/>
  <c r="A28" i="262"/>
  <c r="U38" i="262"/>
  <c r="T38" i="262" s="1"/>
  <c r="AG38" i="262"/>
  <c r="AF38" i="262" s="1"/>
  <c r="P25" i="65"/>
  <c r="P25" i="262"/>
  <c r="M25" i="262"/>
  <c r="N25" i="262"/>
  <c r="L24" i="65"/>
  <c r="N25" i="65"/>
  <c r="L24" i="262"/>
  <c r="M25" i="65"/>
  <c r="X35" i="262" l="1"/>
  <c r="AA35" i="65"/>
  <c r="X35" i="65"/>
  <c r="AA35" i="262"/>
  <c r="Y35" i="65"/>
  <c r="O24" i="65"/>
  <c r="Z34" i="65" s="1"/>
  <c r="W34" i="65"/>
  <c r="Y35" i="262"/>
  <c r="O24" i="262"/>
  <c r="Z34" i="262" s="1"/>
  <c r="W34" i="262"/>
  <c r="B30" i="65"/>
  <c r="C29" i="65"/>
  <c r="AG39" i="65"/>
  <c r="AF39" i="65" s="1"/>
  <c r="AS39" i="65"/>
  <c r="AR39" i="65" s="1"/>
  <c r="A29" i="65"/>
  <c r="U39" i="65"/>
  <c r="T39" i="65" s="1"/>
  <c r="D29" i="65"/>
  <c r="D29" i="262"/>
  <c r="B30" i="262"/>
  <c r="C29" i="262"/>
  <c r="AG39" i="262"/>
  <c r="AF39" i="262" s="1"/>
  <c r="U39" i="262"/>
  <c r="T39" i="262" s="1"/>
  <c r="A29" i="262"/>
  <c r="AS39" i="262"/>
  <c r="AR39" i="262" s="1"/>
  <c r="G28" i="262"/>
  <c r="E28" i="262"/>
  <c r="F28" i="262"/>
  <c r="Q28" i="262" s="1"/>
  <c r="AB38" i="262" s="1"/>
  <c r="H27" i="65"/>
  <c r="J27" i="65"/>
  <c r="K27" i="65"/>
  <c r="I27" i="65"/>
  <c r="E28" i="65"/>
  <c r="G28" i="65"/>
  <c r="F28" i="65"/>
  <c r="Q28" i="65" s="1"/>
  <c r="AB38" i="65" s="1"/>
  <c r="AW37" i="65"/>
  <c r="AV37" i="65"/>
  <c r="AU37" i="65"/>
  <c r="AH37" i="65"/>
  <c r="AL37" i="65"/>
  <c r="AC37" i="65"/>
  <c r="BA37" i="65"/>
  <c r="AK37" i="65"/>
  <c r="AI37" i="65"/>
  <c r="V37" i="65"/>
  <c r="AX37" i="65"/>
  <c r="AT37" i="65"/>
  <c r="AO37" i="65"/>
  <c r="AJ37" i="65"/>
  <c r="I27" i="262"/>
  <c r="H27" i="262"/>
  <c r="K27" i="262"/>
  <c r="J27" i="262"/>
  <c r="AK37" i="262"/>
  <c r="AJ37" i="262"/>
  <c r="AH37" i="262"/>
  <c r="AL37" i="262"/>
  <c r="AT37" i="262"/>
  <c r="AO37" i="262"/>
  <c r="AW37" i="262"/>
  <c r="AU37" i="262"/>
  <c r="AI37" i="262"/>
  <c r="AV37" i="262"/>
  <c r="BA37" i="262"/>
  <c r="V37" i="262"/>
  <c r="AX37" i="262"/>
  <c r="AC37" i="262"/>
  <c r="N26" i="262"/>
  <c r="P26" i="65"/>
  <c r="P26" i="262"/>
  <c r="L25" i="262"/>
  <c r="M26" i="65"/>
  <c r="N26" i="65"/>
  <c r="L25" i="65"/>
  <c r="M26" i="262"/>
  <c r="AA36" i="262" l="1"/>
  <c r="Y36" i="262"/>
  <c r="X36" i="262"/>
  <c r="O25" i="65"/>
  <c r="Z35" i="65" s="1"/>
  <c r="W35" i="65"/>
  <c r="AA36" i="65"/>
  <c r="Y36" i="65"/>
  <c r="X36" i="65"/>
  <c r="O25" i="262"/>
  <c r="Z35" i="262" s="1"/>
  <c r="W35" i="262"/>
  <c r="E29" i="262"/>
  <c r="F29" i="262"/>
  <c r="Q29" i="262" s="1"/>
  <c r="AB39" i="262" s="1"/>
  <c r="G29" i="262"/>
  <c r="AX38" i="65"/>
  <c r="BA38" i="65"/>
  <c r="AL38" i="65"/>
  <c r="AH38" i="65"/>
  <c r="AW38" i="65"/>
  <c r="AU38" i="65"/>
  <c r="AC38" i="65"/>
  <c r="V38" i="65"/>
  <c r="AT38" i="65"/>
  <c r="AK38" i="65"/>
  <c r="AI38" i="65"/>
  <c r="AJ38" i="65"/>
  <c r="AO38" i="65"/>
  <c r="AV38" i="65"/>
  <c r="F29" i="65"/>
  <c r="Q29" i="65" s="1"/>
  <c r="AB39" i="65" s="1"/>
  <c r="E29" i="65"/>
  <c r="G29" i="65"/>
  <c r="AW38" i="262"/>
  <c r="AV38" i="262"/>
  <c r="AU38" i="262"/>
  <c r="AT38" i="262"/>
  <c r="AX38" i="262"/>
  <c r="AI38" i="262"/>
  <c r="V38" i="262"/>
  <c r="AO38" i="262"/>
  <c r="AK38" i="262"/>
  <c r="AL38" i="262"/>
  <c r="AH38" i="262"/>
  <c r="AC38" i="262"/>
  <c r="AJ38" i="262"/>
  <c r="BA38" i="262"/>
  <c r="I28" i="262"/>
  <c r="H28" i="262"/>
  <c r="J28" i="262"/>
  <c r="K28" i="262"/>
  <c r="B31" i="262"/>
  <c r="D30" i="262"/>
  <c r="C30" i="262"/>
  <c r="A30" i="262"/>
  <c r="AS40" i="262"/>
  <c r="AR40" i="262" s="1"/>
  <c r="U40" i="262"/>
  <c r="T40" i="262" s="1"/>
  <c r="AG40" i="262"/>
  <c r="AF40" i="262" s="1"/>
  <c r="B31" i="65"/>
  <c r="C30" i="65"/>
  <c r="D30" i="65"/>
  <c r="AS40" i="65"/>
  <c r="AR40" i="65" s="1"/>
  <c r="U40" i="65"/>
  <c r="T40" i="65" s="1"/>
  <c r="AG40" i="65"/>
  <c r="AF40" i="65" s="1"/>
  <c r="A30" i="65"/>
  <c r="I28" i="65"/>
  <c r="H28" i="65"/>
  <c r="J28" i="65"/>
  <c r="K28" i="65"/>
  <c r="N27" i="262"/>
  <c r="L26" i="262"/>
  <c r="N27" i="65"/>
  <c r="M27" i="262"/>
  <c r="P27" i="65"/>
  <c r="L26" i="65"/>
  <c r="M27" i="65"/>
  <c r="P27" i="262"/>
  <c r="X37" i="262" l="1"/>
  <c r="Y37" i="262"/>
  <c r="AA37" i="262"/>
  <c r="X37" i="65"/>
  <c r="Y37" i="65"/>
  <c r="AA37" i="65"/>
  <c r="O26" i="262"/>
  <c r="Z36" i="262" s="1"/>
  <c r="W36" i="262"/>
  <c r="O26" i="65"/>
  <c r="Z36" i="65" s="1"/>
  <c r="W36" i="65"/>
  <c r="AX39" i="262"/>
  <c r="BA39" i="262"/>
  <c r="AT39" i="262"/>
  <c r="AK39" i="262"/>
  <c r="AJ39" i="262"/>
  <c r="AV39" i="262"/>
  <c r="AH39" i="262"/>
  <c r="AL39" i="262"/>
  <c r="AC39" i="262"/>
  <c r="AI39" i="262"/>
  <c r="V39" i="262"/>
  <c r="AU39" i="262"/>
  <c r="AO39" i="262"/>
  <c r="AW39" i="262"/>
  <c r="I29" i="65"/>
  <c r="K29" i="65"/>
  <c r="H29" i="65"/>
  <c r="J29" i="65"/>
  <c r="AX39" i="65"/>
  <c r="AL39" i="65"/>
  <c r="AH39" i="65"/>
  <c r="V39" i="65"/>
  <c r="BA39" i="65"/>
  <c r="AJ39" i="65"/>
  <c r="AW39" i="65"/>
  <c r="AU39" i="65"/>
  <c r="AT39" i="65"/>
  <c r="AO39" i="65"/>
  <c r="AC39" i="65"/>
  <c r="AI39" i="65"/>
  <c r="AV39" i="65"/>
  <c r="AK39" i="65"/>
  <c r="G30" i="65"/>
  <c r="E30" i="65"/>
  <c r="F30" i="65"/>
  <c r="Q30" i="65" s="1"/>
  <c r="AB40" i="65" s="1"/>
  <c r="B32" i="262"/>
  <c r="D31" i="262"/>
  <c r="AG41" i="262"/>
  <c r="AF41" i="262" s="1"/>
  <c r="C31" i="262"/>
  <c r="U41" i="262"/>
  <c r="T41" i="262" s="1"/>
  <c r="A31" i="262"/>
  <c r="AS41" i="262"/>
  <c r="AR41" i="262" s="1"/>
  <c r="B32" i="65"/>
  <c r="A31" i="65"/>
  <c r="U41" i="65"/>
  <c r="T41" i="65" s="1"/>
  <c r="C31" i="65"/>
  <c r="AS41" i="65"/>
  <c r="AR41" i="65" s="1"/>
  <c r="AG41" i="65"/>
  <c r="AF41" i="65" s="1"/>
  <c r="D31" i="65"/>
  <c r="G30" i="262"/>
  <c r="F30" i="262"/>
  <c r="Q30" i="262" s="1"/>
  <c r="AB40" i="262" s="1"/>
  <c r="E30" i="262"/>
  <c r="H29" i="262"/>
  <c r="J29" i="262"/>
  <c r="I29" i="262"/>
  <c r="K29" i="262"/>
  <c r="L27" i="65"/>
  <c r="P28" i="65"/>
  <c r="N28" i="262"/>
  <c r="L27" i="262"/>
  <c r="N28" i="65"/>
  <c r="P28" i="262"/>
  <c r="M28" i="65"/>
  <c r="M28" i="262"/>
  <c r="Y38" i="262" l="1"/>
  <c r="O27" i="65"/>
  <c r="Z37" i="65" s="1"/>
  <c r="W37" i="65"/>
  <c r="X38" i="262"/>
  <c r="X38" i="65"/>
  <c r="AA38" i="262"/>
  <c r="AA38" i="65"/>
  <c r="Y38" i="65"/>
  <c r="O27" i="262"/>
  <c r="Z37" i="262" s="1"/>
  <c r="W37" i="262"/>
  <c r="J30" i="262"/>
  <c r="I30" i="262"/>
  <c r="H30" i="262"/>
  <c r="K30" i="262"/>
  <c r="D32" i="262"/>
  <c r="B33" i="262"/>
  <c r="AG42" i="262"/>
  <c r="AF42" i="262" s="1"/>
  <c r="A32" i="262"/>
  <c r="AS42" i="262"/>
  <c r="AR42" i="262" s="1"/>
  <c r="C32" i="262"/>
  <c r="U42" i="262"/>
  <c r="T42" i="262" s="1"/>
  <c r="AT40" i="65"/>
  <c r="AO40" i="65"/>
  <c r="BA40" i="65"/>
  <c r="AK40" i="65"/>
  <c r="AJ40" i="65"/>
  <c r="AI40" i="65"/>
  <c r="AW40" i="65"/>
  <c r="AU40" i="65"/>
  <c r="AH40" i="65"/>
  <c r="AC40" i="65"/>
  <c r="V40" i="65"/>
  <c r="AX40" i="65"/>
  <c r="AV40" i="65"/>
  <c r="AL40" i="65"/>
  <c r="J30" i="65"/>
  <c r="H30" i="65"/>
  <c r="I30" i="65"/>
  <c r="K30" i="65"/>
  <c r="AX40" i="262"/>
  <c r="AL40" i="262"/>
  <c r="BA40" i="262"/>
  <c r="AK40" i="262"/>
  <c r="AJ40" i="262"/>
  <c r="AI40" i="262"/>
  <c r="AT40" i="262"/>
  <c r="AO40" i="262"/>
  <c r="AH40" i="262"/>
  <c r="AC40" i="262"/>
  <c r="V40" i="262"/>
  <c r="AU40" i="262"/>
  <c r="AV40" i="262"/>
  <c r="AW40" i="262"/>
  <c r="B33" i="65"/>
  <c r="A32" i="65"/>
  <c r="AS42" i="65"/>
  <c r="AR42" i="65" s="1"/>
  <c r="C32" i="65"/>
  <c r="U42" i="65"/>
  <c r="T42" i="65" s="1"/>
  <c r="AG42" i="65"/>
  <c r="AF42" i="65" s="1"/>
  <c r="D32" i="65"/>
  <c r="E31" i="65"/>
  <c r="F31" i="65"/>
  <c r="Q31" i="65" s="1"/>
  <c r="AB41" i="65" s="1"/>
  <c r="G31" i="65"/>
  <c r="F31" i="262"/>
  <c r="Q31" i="262" s="1"/>
  <c r="AB41" i="262" s="1"/>
  <c r="G31" i="262"/>
  <c r="E31" i="262"/>
  <c r="L28" i="65"/>
  <c r="N29" i="65"/>
  <c r="L28" i="262"/>
  <c r="M29" i="262"/>
  <c r="N29" i="262"/>
  <c r="P29" i="262"/>
  <c r="M29" i="65"/>
  <c r="P29" i="65"/>
  <c r="Y39" i="65" l="1"/>
  <c r="O28" i="65"/>
  <c r="Z38" i="65" s="1"/>
  <c r="W38" i="65"/>
  <c r="AA39" i="65"/>
  <c r="X39" i="65"/>
  <c r="O28" i="262"/>
  <c r="Z38" i="262" s="1"/>
  <c r="W38" i="262"/>
  <c r="AA39" i="262"/>
  <c r="Y39" i="262"/>
  <c r="X39" i="262"/>
  <c r="AX41" i="262"/>
  <c r="AW41" i="262"/>
  <c r="AV41" i="262"/>
  <c r="AU41" i="262"/>
  <c r="AH41" i="262"/>
  <c r="AK41" i="262"/>
  <c r="AJ41" i="262"/>
  <c r="AI41" i="262"/>
  <c r="AO41" i="262"/>
  <c r="AT41" i="262"/>
  <c r="AL41" i="262"/>
  <c r="BA41" i="262"/>
  <c r="AC41" i="262"/>
  <c r="V41" i="262"/>
  <c r="G32" i="65"/>
  <c r="F32" i="65"/>
  <c r="Q32" i="65" s="1"/>
  <c r="AB42" i="65" s="1"/>
  <c r="E32" i="65"/>
  <c r="H31" i="262"/>
  <c r="I31" i="262"/>
  <c r="J31" i="262"/>
  <c r="K31" i="262"/>
  <c r="B34" i="262"/>
  <c r="D33" i="262"/>
  <c r="U43" i="262"/>
  <c r="T43" i="262" s="1"/>
  <c r="C33" i="262"/>
  <c r="A33" i="262"/>
  <c r="AS43" i="262"/>
  <c r="AR43" i="262" s="1"/>
  <c r="AG43" i="262"/>
  <c r="AF43" i="262" s="1"/>
  <c r="H31" i="65"/>
  <c r="I31" i="65"/>
  <c r="J31" i="65"/>
  <c r="K31" i="65"/>
  <c r="F32" i="262"/>
  <c r="Q32" i="262" s="1"/>
  <c r="AB42" i="262" s="1"/>
  <c r="E32" i="262"/>
  <c r="G32" i="262"/>
  <c r="B34" i="65"/>
  <c r="AG43" i="65"/>
  <c r="AF43" i="65" s="1"/>
  <c r="AS43" i="65"/>
  <c r="AR43" i="65" s="1"/>
  <c r="A33" i="65"/>
  <c r="C33" i="65"/>
  <c r="U43" i="65"/>
  <c r="T43" i="65" s="1"/>
  <c r="D33" i="65"/>
  <c r="AX41" i="65"/>
  <c r="AK41" i="65"/>
  <c r="AJ41" i="65"/>
  <c r="AI41" i="65"/>
  <c r="BA41" i="65"/>
  <c r="AT41" i="65"/>
  <c r="AO41" i="65"/>
  <c r="AC41" i="65"/>
  <c r="AH41" i="65"/>
  <c r="AW41" i="65"/>
  <c r="AV41" i="65"/>
  <c r="AU41" i="65"/>
  <c r="AL41" i="65"/>
  <c r="V41" i="65"/>
  <c r="M30" i="65"/>
  <c r="L29" i="262"/>
  <c r="N30" i="65"/>
  <c r="M30" i="262"/>
  <c r="N30" i="262"/>
  <c r="L29" i="65"/>
  <c r="P30" i="262"/>
  <c r="P30" i="65"/>
  <c r="Y40" i="65" l="1"/>
  <c r="X40" i="65"/>
  <c r="O29" i="65"/>
  <c r="Z39" i="65" s="1"/>
  <c r="W39" i="65"/>
  <c r="Y40" i="262"/>
  <c r="AA40" i="65"/>
  <c r="O29" i="262"/>
  <c r="Z39" i="262" s="1"/>
  <c r="W39" i="262"/>
  <c r="X40" i="262"/>
  <c r="AA40" i="262"/>
  <c r="H32" i="65"/>
  <c r="I32" i="65"/>
  <c r="J32" i="65"/>
  <c r="K32" i="65"/>
  <c r="AT42" i="262"/>
  <c r="AX42" i="262"/>
  <c r="AW42" i="262"/>
  <c r="AV42" i="262"/>
  <c r="AU42" i="262"/>
  <c r="AK42" i="262"/>
  <c r="AJ42" i="262"/>
  <c r="AI42" i="262"/>
  <c r="V42" i="262"/>
  <c r="BA42" i="262"/>
  <c r="AL42" i="262"/>
  <c r="AO42" i="262"/>
  <c r="AC42" i="262"/>
  <c r="AH42" i="262"/>
  <c r="H32" i="262"/>
  <c r="I32" i="262"/>
  <c r="J32" i="262"/>
  <c r="K32" i="262"/>
  <c r="B35" i="262"/>
  <c r="D34" i="262"/>
  <c r="C34" i="262"/>
  <c r="A34" i="262"/>
  <c r="AS44" i="262"/>
  <c r="AR44" i="262" s="1"/>
  <c r="AG44" i="262"/>
  <c r="AF44" i="262" s="1"/>
  <c r="U44" i="262"/>
  <c r="T44" i="262" s="1"/>
  <c r="G33" i="65"/>
  <c r="F33" i="65"/>
  <c r="Q33" i="65" s="1"/>
  <c r="AB43" i="65" s="1"/>
  <c r="E33" i="65"/>
  <c r="B35" i="65"/>
  <c r="A34" i="65"/>
  <c r="AS44" i="65"/>
  <c r="AR44" i="65" s="1"/>
  <c r="U44" i="65"/>
  <c r="T44" i="65" s="1"/>
  <c r="C34" i="65"/>
  <c r="AG44" i="65"/>
  <c r="AF44" i="65" s="1"/>
  <c r="D34" i="65"/>
  <c r="G33" i="262"/>
  <c r="F33" i="262"/>
  <c r="Q33" i="262" s="1"/>
  <c r="AB43" i="262" s="1"/>
  <c r="E33" i="262"/>
  <c r="BA42" i="65"/>
  <c r="AW42" i="65"/>
  <c r="AV42" i="65"/>
  <c r="AU42" i="65"/>
  <c r="AH42" i="65"/>
  <c r="AJ42" i="65"/>
  <c r="AO42" i="65"/>
  <c r="AC42" i="65"/>
  <c r="V42" i="65"/>
  <c r="AT42" i="65"/>
  <c r="AK42" i="65"/>
  <c r="AL42" i="65"/>
  <c r="AX42" i="65"/>
  <c r="AI42" i="65"/>
  <c r="N31" i="262"/>
  <c r="M31" i="262"/>
  <c r="P31" i="65"/>
  <c r="M31" i="65"/>
  <c r="L30" i="65"/>
  <c r="L30" i="262"/>
  <c r="P31" i="262"/>
  <c r="N31" i="65"/>
  <c r="X41" i="262" l="1"/>
  <c r="Y41" i="262"/>
  <c r="AA41" i="262"/>
  <c r="Y41" i="65"/>
  <c r="AA41" i="65"/>
  <c r="O30" i="262"/>
  <c r="Z40" i="262" s="1"/>
  <c r="W40" i="262"/>
  <c r="O30" i="65"/>
  <c r="Z40" i="65" s="1"/>
  <c r="W40" i="65"/>
  <c r="X41" i="65"/>
  <c r="AL43" i="262"/>
  <c r="AX43" i="262"/>
  <c r="AW43" i="262"/>
  <c r="AV43" i="262"/>
  <c r="AU43" i="262"/>
  <c r="BA43" i="262"/>
  <c r="AH43" i="262"/>
  <c r="AJ43" i="262"/>
  <c r="AT43" i="262"/>
  <c r="AI43" i="262"/>
  <c r="AO43" i="262"/>
  <c r="AK43" i="262"/>
  <c r="AC43" i="262"/>
  <c r="V43" i="262"/>
  <c r="H33" i="262"/>
  <c r="I33" i="262"/>
  <c r="J33" i="262"/>
  <c r="K33" i="262"/>
  <c r="E34" i="262"/>
  <c r="G34" i="262"/>
  <c r="F34" i="262"/>
  <c r="Q34" i="262" s="1"/>
  <c r="AB44" i="262" s="1"/>
  <c r="C35" i="262"/>
  <c r="AG45" i="262"/>
  <c r="AF45" i="262" s="1"/>
  <c r="U45" i="262"/>
  <c r="T45" i="262" s="1"/>
  <c r="A35" i="262"/>
  <c r="AS45" i="262"/>
  <c r="AR45" i="262" s="1"/>
  <c r="D35" i="262"/>
  <c r="H33" i="65"/>
  <c r="J33" i="65"/>
  <c r="I33" i="65"/>
  <c r="K33" i="65"/>
  <c r="C35" i="65"/>
  <c r="A35" i="65"/>
  <c r="U45" i="65"/>
  <c r="T45" i="65" s="1"/>
  <c r="AS45" i="65"/>
  <c r="AR45" i="65" s="1"/>
  <c r="AG45" i="65"/>
  <c r="AF45" i="65" s="1"/>
  <c r="D35" i="65"/>
  <c r="G34" i="65"/>
  <c r="F34" i="65"/>
  <c r="Q34" i="65" s="1"/>
  <c r="AB44" i="65" s="1"/>
  <c r="E34" i="65"/>
  <c r="AH43" i="65"/>
  <c r="AX43" i="65"/>
  <c r="AK43" i="65"/>
  <c r="AJ43" i="65"/>
  <c r="AI43" i="65"/>
  <c r="AT43" i="65"/>
  <c r="AL43" i="65"/>
  <c r="AO43" i="65"/>
  <c r="V43" i="65"/>
  <c r="AC43" i="65"/>
  <c r="AW43" i="65"/>
  <c r="AU43" i="65"/>
  <c r="AV43" i="65"/>
  <c r="BA43" i="65"/>
  <c r="L31" i="262"/>
  <c r="N32" i="65"/>
  <c r="M32" i="262"/>
  <c r="P32" i="262"/>
  <c r="N32" i="262"/>
  <c r="L31" i="65"/>
  <c r="P32" i="65"/>
  <c r="M32" i="65"/>
  <c r="X42" i="65" l="1"/>
  <c r="AA42" i="65"/>
  <c r="Y42" i="262"/>
  <c r="AA42" i="262"/>
  <c r="X42" i="262"/>
  <c r="O31" i="65"/>
  <c r="Z41" i="65" s="1"/>
  <c r="W41" i="65"/>
  <c r="Y42" i="65"/>
  <c r="O31" i="262"/>
  <c r="Z41" i="262" s="1"/>
  <c r="W41" i="262"/>
  <c r="H34" i="262"/>
  <c r="J34" i="262"/>
  <c r="I34" i="262"/>
  <c r="K34" i="262"/>
  <c r="BA44" i="262"/>
  <c r="AT44" i="262"/>
  <c r="AL44" i="262"/>
  <c r="AO44" i="262"/>
  <c r="AH44" i="262"/>
  <c r="AI44" i="262"/>
  <c r="AX44" i="262"/>
  <c r="AW44" i="262"/>
  <c r="AV44" i="262"/>
  <c r="AU44" i="262"/>
  <c r="AC44" i="262"/>
  <c r="AK44" i="262"/>
  <c r="AJ44" i="262"/>
  <c r="V44" i="262"/>
  <c r="H34" i="65"/>
  <c r="I34" i="65"/>
  <c r="J34" i="65"/>
  <c r="K34" i="65"/>
  <c r="F35" i="65"/>
  <c r="Q35" i="65" s="1"/>
  <c r="E35" i="65"/>
  <c r="G35" i="65"/>
  <c r="AX44" i="65"/>
  <c r="AK44" i="65"/>
  <c r="AJ44" i="65"/>
  <c r="AI44" i="65"/>
  <c r="AT44" i="65"/>
  <c r="AL44" i="65"/>
  <c r="AO44" i="65"/>
  <c r="AW44" i="65"/>
  <c r="AV44" i="65"/>
  <c r="AU44" i="65"/>
  <c r="AH44" i="65"/>
  <c r="V44" i="65"/>
  <c r="BA44" i="65"/>
  <c r="AC44" i="65"/>
  <c r="E35" i="262"/>
  <c r="G35" i="262"/>
  <c r="F35" i="262"/>
  <c r="Q35" i="262" s="1"/>
  <c r="P33" i="262"/>
  <c r="P33" i="65"/>
  <c r="N33" i="65"/>
  <c r="N33" i="262"/>
  <c r="M33" i="65"/>
  <c r="L32" i="65"/>
  <c r="M33" i="262"/>
  <c r="L32" i="262"/>
  <c r="Y43" i="65" l="1"/>
  <c r="X43" i="65"/>
  <c r="AA43" i="65"/>
  <c r="AA43" i="262"/>
  <c r="X43" i="262"/>
  <c r="O32" i="262"/>
  <c r="Z42" i="262" s="1"/>
  <c r="W42" i="262"/>
  <c r="Y43" i="262"/>
  <c r="O32" i="65"/>
  <c r="Z42" i="65" s="1"/>
  <c r="W42" i="65"/>
  <c r="H35" i="262"/>
  <c r="I35" i="262"/>
  <c r="J35" i="262"/>
  <c r="K35" i="262"/>
  <c r="AK45" i="262"/>
  <c r="AK46" i="262" s="1"/>
  <c r="AJ45" i="262"/>
  <c r="AJ46" i="262" s="1"/>
  <c r="AH45" i="262"/>
  <c r="AL45" i="262"/>
  <c r="AL46" i="262" s="1"/>
  <c r="AL47" i="262" s="1"/>
  <c r="AT45" i="262"/>
  <c r="AO45" i="262"/>
  <c r="BA45" i="262"/>
  <c r="AI45" i="262"/>
  <c r="AI46" i="262" s="1"/>
  <c r="AC45" i="262"/>
  <c r="V45" i="262"/>
  <c r="AV45" i="262"/>
  <c r="AV46" i="262" s="1"/>
  <c r="AX45" i="262"/>
  <c r="AX46" i="262" s="1"/>
  <c r="AX47" i="262" s="1"/>
  <c r="AU45" i="262"/>
  <c r="AU46" i="262" s="1"/>
  <c r="AW45" i="262"/>
  <c r="AW46" i="262" s="1"/>
  <c r="H35" i="65"/>
  <c r="I35" i="65"/>
  <c r="J35" i="65"/>
  <c r="K35" i="65"/>
  <c r="AW45" i="65"/>
  <c r="AW46" i="65" s="1"/>
  <c r="AV45" i="65"/>
  <c r="AV46" i="65" s="1"/>
  <c r="AU45" i="65"/>
  <c r="AU46" i="65" s="1"/>
  <c r="AX45" i="65"/>
  <c r="AX46" i="65" s="1"/>
  <c r="AX47" i="65" s="1"/>
  <c r="AK45" i="65"/>
  <c r="AK46" i="65" s="1"/>
  <c r="AJ45" i="65"/>
  <c r="AJ46" i="65" s="1"/>
  <c r="AI45" i="65"/>
  <c r="AI46" i="65" s="1"/>
  <c r="AC45" i="65"/>
  <c r="BA45" i="65"/>
  <c r="AL45" i="65"/>
  <c r="AL46" i="65" s="1"/>
  <c r="AL47" i="65" s="1"/>
  <c r="AH45" i="65"/>
  <c r="AO45" i="65"/>
  <c r="AT45" i="65"/>
  <c r="V45" i="65"/>
  <c r="AB45" i="65"/>
  <c r="AB46" i="65" s="1"/>
  <c r="Q36" i="65"/>
  <c r="AB45" i="262"/>
  <c r="AB46" i="262" s="1"/>
  <c r="Q36" i="262"/>
  <c r="M34" i="65"/>
  <c r="P34" i="65"/>
  <c r="N34" i="262"/>
  <c r="L33" i="65"/>
  <c r="M34" i="262"/>
  <c r="P34" i="262"/>
  <c r="L33" i="262"/>
  <c r="N34" i="65"/>
  <c r="AU47" i="262" l="1"/>
  <c r="AA44" i="65"/>
  <c r="X44" i="65"/>
  <c r="Y44" i="65"/>
  <c r="O33" i="262"/>
  <c r="Z43" i="262" s="1"/>
  <c r="W43" i="262"/>
  <c r="Y44" i="262"/>
  <c r="X44" i="262"/>
  <c r="O33" i="65"/>
  <c r="Z43" i="65" s="1"/>
  <c r="W43" i="65"/>
  <c r="AA44" i="262"/>
  <c r="AU47" i="65"/>
  <c r="N35" i="65"/>
  <c r="L34" i="262"/>
  <c r="M35" i="65"/>
  <c r="N35" i="262"/>
  <c r="P35" i="262"/>
  <c r="P35" i="65"/>
  <c r="L34" i="65"/>
  <c r="M35" i="262"/>
  <c r="O34" i="262" l="1"/>
  <c r="Z44" i="262" s="1"/>
  <c r="W44" i="262"/>
  <c r="AA45" i="262"/>
  <c r="AA46" i="262" s="1"/>
  <c r="P36" i="262"/>
  <c r="N36" i="65"/>
  <c r="Y45" i="65"/>
  <c r="Y46" i="65" s="1"/>
  <c r="N36" i="262"/>
  <c r="Y45" i="262"/>
  <c r="Y46" i="262" s="1"/>
  <c r="O34" i="65"/>
  <c r="Z44" i="65" s="1"/>
  <c r="W44" i="65"/>
  <c r="M36" i="262"/>
  <c r="X45" i="262"/>
  <c r="X46" i="262" s="1"/>
  <c r="AA45" i="65"/>
  <c r="AA46" i="65" s="1"/>
  <c r="P36" i="65"/>
  <c r="M36" i="65"/>
  <c r="X45" i="65"/>
  <c r="X46" i="65" s="1"/>
  <c r="L35" i="262"/>
  <c r="L35" i="65"/>
  <c r="O35" i="65" l="1"/>
  <c r="L36" i="65"/>
  <c r="W45" i="65"/>
  <c r="W46" i="65" s="1"/>
  <c r="O35" i="262"/>
  <c r="L36" i="262"/>
  <c r="W45" i="262"/>
  <c r="W46" i="262" s="1"/>
  <c r="O36" i="262" l="1"/>
  <c r="Z45" i="262"/>
  <c r="Z46" i="262" s="1"/>
  <c r="Z47" i="262" s="1"/>
  <c r="O36" i="65"/>
  <c r="Z45" i="65"/>
  <c r="Z46" i="65" s="1"/>
  <c r="Z47" i="65" s="1"/>
</calcChain>
</file>

<file path=xl/sharedStrings.xml><?xml version="1.0" encoding="utf-8"?>
<sst xmlns="http://schemas.openxmlformats.org/spreadsheetml/2006/main" count="263" uniqueCount="88">
  <si>
    <t>Feuille Attachement</t>
  </si>
  <si>
    <t>Total</t>
  </si>
  <si>
    <t>Nuit</t>
  </si>
  <si>
    <t>Insalubrité</t>
  </si>
  <si>
    <t>Jours</t>
  </si>
  <si>
    <t>Date</t>
  </si>
  <si>
    <t>Prestations</t>
  </si>
  <si>
    <t>Confirmations</t>
  </si>
  <si>
    <t>Prestations  HS</t>
  </si>
  <si>
    <t>Horaires</t>
  </si>
  <si>
    <t>Feuille d'attachement individuelle employés</t>
  </si>
  <si>
    <t xml:space="preserve">Collecte </t>
  </si>
  <si>
    <t xml:space="preserve"> TIT </t>
  </si>
  <si>
    <t>35 h 00</t>
  </si>
  <si>
    <t>JOURS</t>
  </si>
  <si>
    <t>Heures éxécution</t>
  </si>
  <si>
    <t>Répartition</t>
  </si>
  <si>
    <t>Primes nuit</t>
  </si>
  <si>
    <t>Primes insalubrité</t>
  </si>
  <si>
    <t>Observations</t>
  </si>
  <si>
    <t>HS Normales</t>
  </si>
  <si>
    <t>HS Fériées</t>
  </si>
  <si>
    <t>HS Nuit</t>
  </si>
  <si>
    <t>TOTAL HS</t>
  </si>
  <si>
    <t>TOTAL effectué</t>
  </si>
  <si>
    <t>TOTAL payé</t>
  </si>
  <si>
    <t>Signature Agent :</t>
  </si>
  <si>
    <t>Signature du responsable Secteur :</t>
  </si>
  <si>
    <t>Feuille d'attachement modèle automatique - Rév 1 - Crée le 27/04/11</t>
  </si>
  <si>
    <t>Matricule :</t>
  </si>
  <si>
    <t>Service :</t>
  </si>
  <si>
    <t>Situation :</t>
  </si>
  <si>
    <t>Plage horaire :</t>
  </si>
  <si>
    <t>Nom Prénom :</t>
  </si>
  <si>
    <t>Affectation :</t>
  </si>
  <si>
    <t>Grade :</t>
  </si>
  <si>
    <r>
      <t>Certifié exact par le responsable :</t>
    </r>
    <r>
      <rPr>
        <sz val="12"/>
        <color theme="1"/>
        <rFont val="Calibri"/>
        <family val="2"/>
        <scheme val="minor"/>
      </rPr>
      <t xml:space="preserve"> </t>
    </r>
  </si>
  <si>
    <t>Année</t>
  </si>
  <si>
    <t>Concatenation</t>
  </si>
  <si>
    <t>Périodes</t>
  </si>
  <si>
    <t xml:space="preserve">Période du 21 Décembre au 20 Janvier </t>
  </si>
  <si>
    <t xml:space="preserve">Période du 21 Janvier au 20 Février </t>
  </si>
  <si>
    <t>Période du 21 Février au 20 Mars</t>
  </si>
  <si>
    <t>Période du 21 Mars au 20 Avril</t>
  </si>
  <si>
    <t>Période du 21 Avril au 20 Mai</t>
  </si>
  <si>
    <t>Période du 21 Mai au 20 Juin</t>
  </si>
  <si>
    <t>Période du 21 Juin au 20 Juillet</t>
  </si>
  <si>
    <t>Période du 21 Juillet au 20 Août</t>
  </si>
  <si>
    <t>Période du 21 Août au 20 Septembre</t>
  </si>
  <si>
    <t>Période du 21 Septembre au 20 Octobre</t>
  </si>
  <si>
    <t>Période du 21 Octobre au 20 Novembre</t>
  </si>
  <si>
    <t>Période du 21 Novembre au 20 Décembre</t>
  </si>
  <si>
    <t>HS Norm</t>
  </si>
  <si>
    <t>HS Férié</t>
  </si>
  <si>
    <t>heures sup normales</t>
  </si>
  <si>
    <t>heures sup nuit</t>
  </si>
  <si>
    <t>heures prime de nuit</t>
  </si>
  <si>
    <t>Jours fériés</t>
  </si>
  <si>
    <t>Jour de l'an</t>
  </si>
  <si>
    <t>Lundi de Pâques</t>
  </si>
  <si>
    <t>Fête du Travail</t>
  </si>
  <si>
    <t>8 mai 1945</t>
  </si>
  <si>
    <t>Jeudi de l'Ascension</t>
  </si>
  <si>
    <t>Fête Nationale</t>
  </si>
  <si>
    <t>Assomption</t>
  </si>
  <si>
    <t>La Toussaint</t>
  </si>
  <si>
    <t>Armistice</t>
  </si>
  <si>
    <t>Noël</t>
  </si>
  <si>
    <t>Feuille de récupération individuelle employés</t>
  </si>
  <si>
    <t>Soit Jour Récupérer</t>
  </si>
  <si>
    <r>
      <t>Certifié exact par le responsable :</t>
    </r>
    <r>
      <rPr>
        <sz val="12"/>
        <rFont val="Times New Roman"/>
        <family val="1"/>
      </rPr>
      <t xml:space="preserve"> </t>
    </r>
  </si>
  <si>
    <t>Noms</t>
  </si>
  <si>
    <t>Periode</t>
  </si>
  <si>
    <t>Code Serv</t>
  </si>
  <si>
    <t>Matricule</t>
  </si>
  <si>
    <t>Grade</t>
  </si>
  <si>
    <t>Primes Nuit</t>
  </si>
  <si>
    <t>Régie pour la Gestion des Déchets Ménagers et Assimilés</t>
  </si>
  <si>
    <t>Guidicelli Don Jacques</t>
  </si>
  <si>
    <t>N0122377</t>
  </si>
  <si>
    <t>NHA-28</t>
  </si>
  <si>
    <t>Période du 21 Décembre au 20 Janvier  2019</t>
  </si>
  <si>
    <t>Période du 21 Avril au 20 Mai 2019</t>
  </si>
  <si>
    <t>Lantéri Michel</t>
  </si>
  <si>
    <t>N0122433</t>
  </si>
  <si>
    <t>NHA-32</t>
  </si>
  <si>
    <t>Valzano Grégory |N0122701</t>
  </si>
  <si>
    <t>Bertrand Philippe |N0122047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</si>
</sst>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164" formatCode="[$-40C]General"/>
    <numFmt numFmtId="165" formatCode="dddd"/>
    <numFmt numFmtId="166" formatCode="ddd"/>
    <numFmt numFmtId="167" formatCode="dd"/>
    <numFmt numFmtId="168" formatCode="[White]#0"/>
    <numFmt numFmtId="169" formatCode="[$-40C]mmmm\-yy;@"/>
    <numFmt numFmtId="170" formatCode="yyyy"/>
    <numFmt numFmtId="171" formatCode="h:mm;@"/>
    <numFmt numFmtId="172" formatCode="ddd\ dd\-mm"/>
    <numFmt numFmtId="173" formatCode="[$-40C]d\-mmm\-yy;@"/>
    <numFmt numFmtId="174" formatCode="dd/mm/yy;@"/>
  </numFmts>
  <fonts count="61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sz val="10"/>
      <name val="Arial"/>
      <family val="2"/>
      <charset val="204"/>
    </font>
    <font>
      <b/>
      <i/>
      <sz val="18"/>
      <name val="Arial"/>
      <family val="2"/>
      <charset val="204"/>
    </font>
    <font>
      <b/>
      <sz val="10"/>
      <color indexed="12"/>
      <name val="Arial"/>
      <family val="2"/>
      <charset val="204"/>
    </font>
    <font>
      <b/>
      <sz val="10"/>
      <color indexed="10"/>
      <name val="Arial"/>
      <family val="2"/>
      <charset val="204"/>
    </font>
    <font>
      <b/>
      <sz val="10"/>
      <color indexed="57"/>
      <name val="Arial"/>
      <family val="2"/>
      <charset val="204"/>
    </font>
    <font>
      <b/>
      <sz val="10"/>
      <name val="Arial"/>
      <family val="2"/>
      <charset val="204"/>
    </font>
    <font>
      <b/>
      <sz val="11"/>
      <name val="Arial"/>
      <family val="2"/>
      <charset val="204"/>
    </font>
    <font>
      <sz val="11"/>
      <color indexed="8"/>
      <name val="Calibri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name val="Times New Roman"/>
      <family val="1"/>
    </font>
    <font>
      <b/>
      <i/>
      <sz val="16"/>
      <name val="Arial"/>
      <family val="2"/>
      <charset val="204"/>
    </font>
    <font>
      <sz val="10"/>
      <name val="Arial"/>
      <family val="2"/>
      <charset val="204"/>
    </font>
    <font>
      <sz val="12"/>
      <color theme="1"/>
      <name val="Calibri"/>
      <family val="2"/>
      <scheme val="minor"/>
    </font>
    <font>
      <b/>
      <sz val="16"/>
      <name val="Arial"/>
      <family val="2"/>
      <charset val="204"/>
    </font>
    <font>
      <b/>
      <sz val="12"/>
      <name val="Arial"/>
      <family val="2"/>
    </font>
    <font>
      <b/>
      <sz val="10"/>
      <color indexed="10"/>
      <name val="Arial"/>
      <family val="2"/>
      <charset val="204"/>
    </font>
    <font>
      <b/>
      <sz val="10"/>
      <name val="Arial"/>
      <family val="2"/>
      <charset val="204"/>
    </font>
    <font>
      <b/>
      <sz val="12"/>
      <color indexed="9"/>
      <name val="Arial"/>
      <family val="2"/>
      <charset val="204"/>
    </font>
    <font>
      <b/>
      <sz val="11"/>
      <name val="Arial"/>
      <family val="2"/>
      <charset val="204"/>
    </font>
    <font>
      <b/>
      <sz val="10"/>
      <name val="Arial"/>
      <family val="2"/>
    </font>
    <font>
      <b/>
      <sz val="12"/>
      <color theme="0"/>
      <name val="Arial"/>
      <family val="2"/>
      <charset val="204"/>
    </font>
    <font>
      <b/>
      <i/>
      <sz val="14"/>
      <name val="Times New Roman"/>
      <family val="1"/>
    </font>
    <font>
      <b/>
      <i/>
      <sz val="12"/>
      <name val="Times New Roman"/>
      <family val="1"/>
    </font>
    <font>
      <b/>
      <sz val="8"/>
      <name val="Times New Roman"/>
      <family val="1"/>
    </font>
    <font>
      <sz val="12"/>
      <name val="Arial"/>
      <family val="2"/>
      <charset val="204"/>
    </font>
    <font>
      <b/>
      <sz val="10"/>
      <name val="Arial Narrow"/>
      <family val="2"/>
    </font>
    <font>
      <b/>
      <sz val="8"/>
      <name val="Arial Narrow"/>
      <family val="2"/>
    </font>
    <font>
      <b/>
      <sz val="10"/>
      <color indexed="12"/>
      <name val="Arial Narrow"/>
      <family val="2"/>
    </font>
    <font>
      <b/>
      <sz val="10"/>
      <color indexed="10"/>
      <name val="Arial Narrow"/>
      <family val="2"/>
    </font>
    <font>
      <b/>
      <sz val="10"/>
      <color indexed="57"/>
      <name val="Arial Narrow"/>
      <family val="2"/>
    </font>
    <font>
      <b/>
      <sz val="12"/>
      <color indexed="12"/>
      <name val="Arial"/>
      <family val="2"/>
      <charset val="204"/>
    </font>
    <font>
      <b/>
      <sz val="10"/>
      <color theme="1"/>
      <name val="Arial"/>
      <family val="2"/>
    </font>
    <font>
      <sz val="12"/>
      <color theme="1"/>
      <name val="Arial"/>
      <family val="2"/>
    </font>
    <font>
      <b/>
      <sz val="11"/>
      <color theme="1"/>
      <name val="Calibri"/>
      <family val="2"/>
      <scheme val="minor"/>
    </font>
    <font>
      <sz val="10"/>
      <name val="Courier New"/>
      <family val="3"/>
    </font>
    <font>
      <b/>
      <sz val="10"/>
      <color theme="1"/>
      <name val="Arial"/>
      <family val="2"/>
      <charset val="204"/>
    </font>
    <font>
      <sz val="12"/>
      <name val="Times New Roman"/>
      <family val="1"/>
    </font>
    <font>
      <sz val="10"/>
      <name val="Arial"/>
      <family val="2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0033CC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i/>
      <sz val="14"/>
      <name val="Arial"/>
      <family val="2"/>
      <charset val="204"/>
    </font>
    <font>
      <b/>
      <sz val="12"/>
      <name val="Arial Narrow"/>
      <family val="2"/>
    </font>
    <font>
      <b/>
      <sz val="12"/>
      <color indexed="12"/>
      <name val="Arial Narrow"/>
      <family val="2"/>
    </font>
    <font>
      <b/>
      <sz val="12"/>
      <color indexed="10"/>
      <name val="Arial Narrow"/>
      <family val="2"/>
    </font>
    <font>
      <b/>
      <sz val="12"/>
      <color indexed="57"/>
      <name val="Arial Narrow"/>
      <family val="2"/>
    </font>
    <font>
      <b/>
      <sz val="12"/>
      <color indexed="9"/>
      <name val="Arial Narrow"/>
      <family val="2"/>
    </font>
    <font>
      <b/>
      <sz val="12"/>
      <color rgb="FF0000FF"/>
      <name val="Arial"/>
      <family val="2"/>
    </font>
    <font>
      <b/>
      <sz val="12"/>
      <color rgb="FFFF0000"/>
      <name val="Arial"/>
      <family val="2"/>
    </font>
    <font>
      <b/>
      <sz val="12"/>
      <color rgb="FF00B050"/>
      <name val="Arial"/>
      <family val="2"/>
    </font>
    <font>
      <b/>
      <sz val="12"/>
      <color theme="1"/>
      <name val="Arial"/>
      <family val="2"/>
    </font>
    <font>
      <b/>
      <i/>
      <sz val="16"/>
      <name val="Times New Roman"/>
      <family val="1"/>
    </font>
    <font>
      <u/>
      <sz val="16"/>
      <color rgb="FF0066CC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indexed="22"/>
        <bgColor indexed="31"/>
      </patternFill>
    </fill>
    <fill>
      <patternFill patternType="solid">
        <fgColor indexed="13"/>
        <bgColor indexed="34"/>
      </patternFill>
    </fill>
    <fill>
      <patternFill patternType="solid">
        <fgColor indexed="11"/>
        <bgColor indexed="21"/>
      </patternFill>
    </fill>
    <fill>
      <patternFill patternType="solid">
        <fgColor indexed="27"/>
        <bgColor indexed="41"/>
      </patternFill>
    </fill>
    <fill>
      <patternFill patternType="solid">
        <fgColor indexed="8"/>
        <bgColor indexed="58"/>
      </patternFill>
    </fill>
    <fill>
      <patternFill patternType="solid">
        <fgColor indexed="55"/>
        <bgColor indexed="23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8" tint="0.59999389629810485"/>
        <bgColor indexed="31"/>
      </patternFill>
    </fill>
    <fill>
      <patternFill patternType="solid">
        <fgColor rgb="FF00B050"/>
        <bgColor indexed="64"/>
      </patternFill>
    </fill>
    <fill>
      <patternFill patternType="solid">
        <fgColor theme="0" tint="-0.249977111117893"/>
        <bgColor indexed="23"/>
      </patternFill>
    </fill>
  </fills>
  <borders count="9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medium">
        <color theme="1"/>
      </left>
      <right/>
      <top style="medium">
        <color theme="1"/>
      </top>
      <bottom style="thin">
        <color auto="1"/>
      </bottom>
      <diagonal/>
    </border>
    <border>
      <left/>
      <right style="medium">
        <color auto="1"/>
      </right>
      <top style="medium">
        <color theme="1"/>
      </top>
      <bottom style="thin">
        <color auto="1"/>
      </bottom>
      <diagonal/>
    </border>
    <border>
      <left style="medium">
        <color theme="1"/>
      </left>
      <right/>
      <top style="thin">
        <color auto="1"/>
      </top>
      <bottom style="medium">
        <color theme="1"/>
      </bottom>
      <diagonal/>
    </border>
    <border>
      <left/>
      <right style="medium">
        <color auto="1"/>
      </right>
      <top style="thin">
        <color auto="1"/>
      </top>
      <bottom style="medium">
        <color theme="1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 style="thin">
        <color auto="1"/>
      </right>
      <top style="medium">
        <color theme="1"/>
      </top>
      <bottom/>
      <diagonal/>
    </border>
    <border>
      <left style="thin">
        <color auto="1"/>
      </left>
      <right style="thin">
        <color auto="1"/>
      </right>
      <top style="medium">
        <color theme="1"/>
      </top>
      <bottom/>
      <diagonal/>
    </border>
    <border>
      <left style="thin">
        <color auto="1"/>
      </left>
      <right/>
      <top style="medium">
        <color theme="1"/>
      </top>
      <bottom style="thin">
        <color auto="1"/>
      </bottom>
      <diagonal/>
    </border>
    <border>
      <left/>
      <right/>
      <top style="medium">
        <color theme="1"/>
      </top>
      <bottom style="thin">
        <color auto="1"/>
      </bottom>
      <diagonal/>
    </border>
    <border>
      <left/>
      <right style="thin">
        <color auto="1"/>
      </right>
      <top style="medium">
        <color theme="1"/>
      </top>
      <bottom style="thin">
        <color auto="1"/>
      </bottom>
      <diagonal/>
    </border>
    <border>
      <left style="thin">
        <color auto="1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 style="thin">
        <color auto="1"/>
      </right>
      <top/>
      <bottom style="medium">
        <color theme="1"/>
      </bottom>
      <diagonal/>
    </border>
    <border>
      <left style="thin">
        <color auto="1"/>
      </left>
      <right style="thin">
        <color auto="1"/>
      </right>
      <top/>
      <bottom style="medium">
        <color theme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theme="1"/>
      </bottom>
      <diagonal/>
    </border>
    <border>
      <left style="thin">
        <color auto="1"/>
      </left>
      <right style="medium">
        <color theme="1"/>
      </right>
      <top/>
      <bottom style="medium">
        <color theme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</borders>
  <cellStyleXfs count="472">
    <xf numFmtId="0" fontId="0" fillId="0" borderId="0"/>
    <xf numFmtId="164" fontId="3" fillId="0" borderId="0"/>
    <xf numFmtId="164" fontId="4" fillId="0" borderId="0"/>
    <xf numFmtId="0" fontId="5" fillId="0" borderId="0"/>
    <xf numFmtId="0" fontId="12" fillId="0" borderId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/>
    <xf numFmtId="164" fontId="3" fillId="0" borderId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41" fillId="0" borderId="0"/>
    <xf numFmtId="0" fontId="2" fillId="0" borderId="0"/>
    <xf numFmtId="0" fontId="41" fillId="0" borderId="0"/>
    <xf numFmtId="0" fontId="12" fillId="0" borderId="0"/>
    <xf numFmtId="0" fontId="5" fillId="0" borderId="0"/>
    <xf numFmtId="0" fontId="44" fillId="0" borderId="0"/>
    <xf numFmtId="0" fontId="1" fillId="0" borderId="0"/>
  </cellStyleXfs>
  <cellXfs count="353">
    <xf numFmtId="0" fontId="0" fillId="0" borderId="0" xfId="0"/>
    <xf numFmtId="0" fontId="0" fillId="0" borderId="39" xfId="0" applyBorder="1" applyAlignment="1">
      <alignment horizontal="center" vertical="center"/>
    </xf>
    <xf numFmtId="169" fontId="0" fillId="0" borderId="39" xfId="0" applyNumberFormat="1" applyBorder="1" applyAlignment="1">
      <alignment horizontal="center" vertical="center"/>
    </xf>
    <xf numFmtId="170" fontId="0" fillId="0" borderId="39" xfId="0" applyNumberFormat="1" applyBorder="1" applyAlignment="1">
      <alignment horizontal="center" vertical="center"/>
    </xf>
    <xf numFmtId="20" fontId="0" fillId="0" borderId="0" xfId="0" applyNumberFormat="1"/>
    <xf numFmtId="0" fontId="40" fillId="0" borderId="0" xfId="465" applyFont="1"/>
    <xf numFmtId="0" fontId="2" fillId="0" borderId="0" xfId="466"/>
    <xf numFmtId="0" fontId="41" fillId="0" borderId="0" xfId="465"/>
    <xf numFmtId="172" fontId="41" fillId="0" borderId="0" xfId="465" applyNumberFormat="1"/>
    <xf numFmtId="15" fontId="41" fillId="0" borderId="0" xfId="465" quotePrefix="1" applyNumberFormat="1"/>
    <xf numFmtId="173" fontId="0" fillId="0" borderId="0" xfId="0" applyNumberFormat="1"/>
    <xf numFmtId="174" fontId="0" fillId="0" borderId="0" xfId="0" applyNumberFormat="1"/>
    <xf numFmtId="0" fontId="47" fillId="0" borderId="39" xfId="0" applyFont="1" applyBorder="1" applyAlignment="1">
      <alignment horizontal="center" vertical="center"/>
    </xf>
    <xf numFmtId="0" fontId="45" fillId="0" borderId="39" xfId="0" applyFont="1" applyBorder="1" applyAlignment="1">
      <alignment horizontal="center" vertical="center"/>
    </xf>
    <xf numFmtId="0" fontId="48" fillId="0" borderId="39" xfId="0" applyFont="1" applyBorder="1" applyAlignment="1">
      <alignment horizontal="center" vertical="center"/>
    </xf>
    <xf numFmtId="0" fontId="46" fillId="0" borderId="39" xfId="0" applyFont="1" applyBorder="1" applyAlignment="1">
      <alignment horizontal="center" vertical="center"/>
    </xf>
    <xf numFmtId="14" fontId="0" fillId="0" borderId="0" xfId="0" applyNumberFormat="1"/>
    <xf numFmtId="169" fontId="0" fillId="0" borderId="39" xfId="0" applyNumberFormat="1" applyBorder="1" applyAlignment="1">
      <alignment horizontal="center"/>
    </xf>
    <xf numFmtId="170" fontId="0" fillId="0" borderId="39" xfId="0" applyNumberFormat="1" applyFill="1" applyBorder="1" applyAlignment="1">
      <alignment horizontal="center" vertical="center"/>
    </xf>
    <xf numFmtId="2" fontId="54" fillId="0" borderId="2" xfId="0" applyNumberFormat="1" applyFont="1" applyBorder="1" applyAlignment="1" applyProtection="1">
      <alignment horizontal="center"/>
    </xf>
    <xf numFmtId="2" fontId="21" fillId="0" borderId="66" xfId="0" applyNumberFormat="1" applyFont="1" applyBorder="1" applyAlignment="1" applyProtection="1">
      <alignment horizontal="center"/>
    </xf>
    <xf numFmtId="2" fontId="58" fillId="0" borderId="66" xfId="0" applyNumberFormat="1" applyFont="1" applyBorder="1" applyAlignment="1" applyProtection="1">
      <alignment horizontal="center"/>
    </xf>
    <xf numFmtId="0" fontId="58" fillId="0" borderId="66" xfId="0" applyFont="1" applyBorder="1" applyAlignment="1" applyProtection="1">
      <alignment horizontal="center"/>
    </xf>
    <xf numFmtId="2" fontId="21" fillId="0" borderId="36" xfId="0" applyNumberFormat="1" applyFont="1" applyBorder="1" applyAlignment="1" applyProtection="1">
      <alignment horizontal="center"/>
    </xf>
    <xf numFmtId="0" fontId="58" fillId="0" borderId="66" xfId="0" applyNumberFormat="1" applyFont="1" applyBorder="1" applyAlignment="1" applyProtection="1">
      <alignment horizontal="center"/>
    </xf>
    <xf numFmtId="1" fontId="58" fillId="0" borderId="66" xfId="0" applyNumberFormat="1" applyFont="1" applyBorder="1" applyAlignment="1" applyProtection="1">
      <alignment horizontal="center"/>
    </xf>
    <xf numFmtId="0" fontId="5" fillId="0" borderId="0" xfId="3" applyProtection="1"/>
    <xf numFmtId="0" fontId="0" fillId="0" borderId="0" xfId="0" applyProtection="1"/>
    <xf numFmtId="20" fontId="21" fillId="0" borderId="88" xfId="3" applyNumberFormat="1" applyFont="1" applyBorder="1" applyAlignment="1" applyProtection="1">
      <alignment horizontal="center" vertical="center" wrapText="1"/>
    </xf>
    <xf numFmtId="20" fontId="21" fillId="0" borderId="89" xfId="3" applyNumberFormat="1" applyFont="1" applyBorder="1" applyAlignment="1" applyProtection="1">
      <alignment horizontal="center" vertical="center" wrapText="1"/>
    </xf>
    <xf numFmtId="20" fontId="21" fillId="0" borderId="90" xfId="3" applyNumberFormat="1" applyFont="1" applyBorder="1" applyAlignment="1" applyProtection="1">
      <alignment horizontal="center" vertical="center" wrapText="1"/>
    </xf>
    <xf numFmtId="0" fontId="5" fillId="0" borderId="24" xfId="3" applyFont="1" applyBorder="1" applyProtection="1"/>
    <xf numFmtId="0" fontId="24" fillId="7" borderId="52" xfId="3" applyFont="1" applyFill="1" applyBorder="1" applyAlignment="1" applyProtection="1">
      <alignment horizontal="center"/>
    </xf>
    <xf numFmtId="0" fontId="24" fillId="7" borderId="68" xfId="3" applyFont="1" applyFill="1" applyBorder="1" applyAlignment="1" applyProtection="1">
      <alignment horizontal="center"/>
    </xf>
    <xf numFmtId="0" fontId="21" fillId="3" borderId="52" xfId="3" applyFont="1" applyFill="1" applyBorder="1" applyAlignment="1" applyProtection="1">
      <alignment horizontal="center"/>
    </xf>
    <xf numFmtId="0" fontId="21" fillId="3" borderId="9" xfId="3" applyFont="1" applyFill="1" applyBorder="1" applyAlignment="1" applyProtection="1">
      <alignment horizontal="center"/>
    </xf>
    <xf numFmtId="0" fontId="11" fillId="15" borderId="48" xfId="3" applyFont="1" applyFill="1" applyBorder="1" applyAlignment="1" applyProtection="1">
      <alignment horizontal="center"/>
    </xf>
    <xf numFmtId="0" fontId="11" fillId="15" borderId="87" xfId="3" applyFont="1" applyFill="1" applyBorder="1" applyAlignment="1" applyProtection="1">
      <alignment horizontal="center"/>
    </xf>
    <xf numFmtId="0" fontId="11" fillId="15" borderId="49" xfId="3" applyFont="1" applyFill="1" applyBorder="1" applyAlignment="1" applyProtection="1">
      <alignment horizontal="center"/>
    </xf>
    <xf numFmtId="20" fontId="11" fillId="8" borderId="48" xfId="3" applyNumberFormat="1" applyFont="1" applyFill="1" applyBorder="1" applyAlignment="1" applyProtection="1">
      <alignment horizontal="center" vertical="center"/>
    </xf>
    <xf numFmtId="20" fontId="11" fillId="8" borderId="61" xfId="3" applyNumberFormat="1" applyFont="1" applyFill="1" applyBorder="1" applyAlignment="1" applyProtection="1">
      <alignment horizontal="center" vertical="center"/>
    </xf>
    <xf numFmtId="20" fontId="11" fillId="8" borderId="49" xfId="3" applyNumberFormat="1" applyFont="1" applyFill="1" applyBorder="1" applyAlignment="1" applyProtection="1">
      <alignment horizontal="center" vertical="center"/>
    </xf>
    <xf numFmtId="165" fontId="20" fillId="0" borderId="65" xfId="3" applyNumberFormat="1" applyFont="1" applyFill="1" applyBorder="1" applyAlignment="1" applyProtection="1">
      <alignment horizontal="left"/>
    </xf>
    <xf numFmtId="14" fontId="20" fillId="0" borderId="67" xfId="3" applyNumberFormat="1" applyFont="1" applyFill="1" applyBorder="1" applyProtection="1"/>
    <xf numFmtId="0" fontId="10" fillId="0" borderId="35" xfId="3" applyNumberFormat="1" applyFont="1" applyFill="1" applyBorder="1" applyAlignment="1" applyProtection="1">
      <alignment horizontal="center" vertical="center"/>
    </xf>
    <xf numFmtId="0" fontId="10" fillId="0" borderId="6" xfId="3" applyNumberFormat="1" applyFont="1" applyFill="1" applyBorder="1" applyAlignment="1" applyProtection="1">
      <alignment horizontal="center" vertical="center"/>
    </xf>
    <xf numFmtId="1" fontId="10" fillId="0" borderId="26" xfId="3" applyNumberFormat="1" applyFont="1" applyBorder="1" applyAlignment="1" applyProtection="1">
      <alignment horizontal="center" vertical="center"/>
    </xf>
    <xf numFmtId="1" fontId="10" fillId="0" borderId="53" xfId="3" applyNumberFormat="1" applyFont="1" applyBorder="1" applyAlignment="1" applyProtection="1">
      <alignment horizontal="center" vertical="center"/>
    </xf>
    <xf numFmtId="0" fontId="42" fillId="0" borderId="15" xfId="3" applyFont="1" applyFill="1" applyBorder="1" applyAlignment="1" applyProtection="1">
      <alignment horizontal="center" vertical="center"/>
    </xf>
    <xf numFmtId="20" fontId="42" fillId="0" borderId="59" xfId="3" applyNumberFormat="1" applyFont="1" applyFill="1" applyBorder="1" applyAlignment="1" applyProtection="1">
      <alignment horizontal="center" vertical="center"/>
    </xf>
    <xf numFmtId="20" fontId="42" fillId="0" borderId="53" xfId="3" applyNumberFormat="1" applyFont="1" applyFill="1" applyBorder="1" applyAlignment="1" applyProtection="1">
      <alignment horizontal="center" vertical="center"/>
    </xf>
    <xf numFmtId="20" fontId="42" fillId="0" borderId="60" xfId="3" applyNumberFormat="1" applyFont="1" applyFill="1" applyBorder="1" applyAlignment="1" applyProtection="1">
      <alignment horizontal="center" vertical="center"/>
    </xf>
    <xf numFmtId="2" fontId="27" fillId="11" borderId="65" xfId="3" applyNumberFormat="1" applyFont="1" applyFill="1" applyBorder="1" applyAlignment="1" applyProtection="1">
      <alignment horizontal="center" vertical="center"/>
    </xf>
    <xf numFmtId="2" fontId="27" fillId="2" borderId="66" xfId="3" applyNumberFormat="1" applyFont="1" applyFill="1" applyBorder="1" applyAlignment="1" applyProtection="1">
      <alignment horizontal="center" vertical="center"/>
    </xf>
    <xf numFmtId="2" fontId="27" fillId="14" borderId="66" xfId="3" applyNumberFormat="1" applyFont="1" applyFill="1" applyBorder="1" applyAlignment="1" applyProtection="1">
      <alignment horizontal="center" vertical="center"/>
    </xf>
    <xf numFmtId="2" fontId="21" fillId="3" borderId="66" xfId="3" applyNumberFormat="1" applyFont="1" applyFill="1" applyBorder="1" applyAlignment="1" applyProtection="1">
      <alignment horizontal="center" vertical="center"/>
    </xf>
    <xf numFmtId="2" fontId="21" fillId="0" borderId="39" xfId="3" applyNumberFormat="1" applyFont="1" applyBorder="1" applyAlignment="1" applyProtection="1">
      <alignment horizontal="center" vertical="center"/>
    </xf>
    <xf numFmtId="0" fontId="21" fillId="0" borderId="67" xfId="3" applyNumberFormat="1" applyFont="1" applyBorder="1" applyAlignment="1" applyProtection="1">
      <alignment horizontal="center" vertical="center"/>
    </xf>
    <xf numFmtId="0" fontId="5" fillId="0" borderId="32" xfId="3" applyFont="1" applyBorder="1" applyProtection="1"/>
    <xf numFmtId="0" fontId="5" fillId="0" borderId="33" xfId="3" applyFont="1" applyBorder="1" applyProtection="1"/>
    <xf numFmtId="165" fontId="20" fillId="0" borderId="40" xfId="3" applyNumberFormat="1" applyFont="1" applyFill="1" applyBorder="1" applyAlignment="1" applyProtection="1">
      <alignment horizontal="left"/>
    </xf>
    <xf numFmtId="14" fontId="20" fillId="0" borderId="41" xfId="3" applyNumberFormat="1" applyFont="1" applyFill="1" applyBorder="1" applyProtection="1"/>
    <xf numFmtId="0" fontId="10" fillId="0" borderId="3" xfId="3" applyNumberFormat="1" applyFont="1" applyFill="1" applyBorder="1" applyAlignment="1" applyProtection="1">
      <alignment horizontal="center" vertical="center"/>
    </xf>
    <xf numFmtId="0" fontId="10" fillId="0" borderId="42" xfId="3" applyNumberFormat="1" applyFont="1" applyFill="1" applyBorder="1" applyAlignment="1" applyProtection="1">
      <alignment horizontal="center" vertical="center"/>
    </xf>
    <xf numFmtId="1" fontId="10" fillId="0" borderId="40" xfId="3" applyNumberFormat="1" applyFont="1" applyBorder="1" applyAlignment="1" applyProtection="1">
      <alignment horizontal="center" vertical="center"/>
    </xf>
    <xf numFmtId="1" fontId="10" fillId="0" borderId="54" xfId="3" applyNumberFormat="1" applyFont="1" applyBorder="1" applyAlignment="1" applyProtection="1">
      <alignment horizontal="center" vertical="center"/>
    </xf>
    <xf numFmtId="0" fontId="42" fillId="0" borderId="41" xfId="3" applyFont="1" applyFill="1" applyBorder="1" applyAlignment="1" applyProtection="1">
      <alignment horizontal="center" vertical="center"/>
    </xf>
    <xf numFmtId="20" fontId="42" fillId="0" borderId="55" xfId="3" applyNumberFormat="1" applyFont="1" applyFill="1" applyBorder="1" applyAlignment="1" applyProtection="1">
      <alignment horizontal="center" vertical="center"/>
    </xf>
    <xf numFmtId="20" fontId="42" fillId="0" borderId="54" xfId="3" applyNumberFormat="1" applyFont="1" applyFill="1" applyBorder="1" applyAlignment="1" applyProtection="1">
      <alignment horizontal="center" vertical="center"/>
    </xf>
    <xf numFmtId="20" fontId="42" fillId="0" borderId="56" xfId="3" applyNumberFormat="1" applyFont="1" applyFill="1" applyBorder="1" applyAlignment="1" applyProtection="1">
      <alignment horizontal="center" vertical="center"/>
    </xf>
    <xf numFmtId="2" fontId="27" fillId="11" borderId="40" xfId="3" applyNumberFormat="1" applyFont="1" applyFill="1" applyBorder="1" applyAlignment="1" applyProtection="1">
      <alignment horizontal="center" vertical="center"/>
    </xf>
    <xf numFmtId="2" fontId="27" fillId="2" borderId="39" xfId="3" applyNumberFormat="1" applyFont="1" applyFill="1" applyBorder="1" applyAlignment="1" applyProtection="1">
      <alignment horizontal="center" vertical="center"/>
    </xf>
    <xf numFmtId="2" fontId="27" fillId="14" borderId="39" xfId="3" applyNumberFormat="1" applyFont="1" applyFill="1" applyBorder="1" applyAlignment="1" applyProtection="1">
      <alignment horizontal="center" vertical="center"/>
    </xf>
    <xf numFmtId="2" fontId="21" fillId="3" borderId="39" xfId="3" applyNumberFormat="1" applyFont="1" applyFill="1" applyBorder="1" applyAlignment="1" applyProtection="1">
      <alignment horizontal="center" vertical="center"/>
    </xf>
    <xf numFmtId="0" fontId="21" fillId="0" borderId="41" xfId="3" applyNumberFormat="1" applyFont="1" applyBorder="1" applyAlignment="1" applyProtection="1">
      <alignment horizontal="center" vertical="center"/>
    </xf>
    <xf numFmtId="0" fontId="30" fillId="0" borderId="24" xfId="0" applyFont="1" applyBorder="1" applyAlignment="1" applyProtection="1">
      <alignment horizontal="center"/>
    </xf>
    <xf numFmtId="0" fontId="28" fillId="0" borderId="24" xfId="0" applyFont="1" applyBorder="1" applyAlignment="1" applyProtection="1">
      <alignment horizontal="center" vertical="top"/>
    </xf>
    <xf numFmtId="0" fontId="16" fillId="0" borderId="24" xfId="0" applyNumberFormat="1" applyFont="1" applyBorder="1" applyAlignment="1" applyProtection="1">
      <alignment horizontal="center" vertical="center"/>
    </xf>
    <xf numFmtId="0" fontId="16" fillId="0" borderId="24" xfId="0" applyFont="1" applyBorder="1" applyAlignment="1" applyProtection="1">
      <alignment horizontal="left" vertical="center"/>
    </xf>
    <xf numFmtId="0" fontId="16" fillId="0" borderId="24" xfId="0" applyFont="1" applyBorder="1" applyAlignment="1" applyProtection="1">
      <alignment horizontal="center" vertical="center"/>
    </xf>
    <xf numFmtId="0" fontId="30" fillId="0" borderId="24" xfId="0" applyFont="1" applyBorder="1" applyAlignment="1" applyProtection="1">
      <alignment horizontal="center" vertical="center"/>
    </xf>
    <xf numFmtId="0" fontId="0" fillId="0" borderId="25" xfId="0" applyBorder="1" applyProtection="1"/>
    <xf numFmtId="0" fontId="0" fillId="0" borderId="25" xfId="0" applyBorder="1" applyAlignment="1" applyProtection="1">
      <alignment horizontal="center"/>
    </xf>
    <xf numFmtId="0" fontId="15" fillId="0" borderId="25" xfId="0" applyFont="1" applyBorder="1" applyProtection="1"/>
    <xf numFmtId="0" fontId="15" fillId="0" borderId="25" xfId="0" applyFont="1" applyBorder="1" applyAlignment="1" applyProtection="1">
      <alignment horizontal="center"/>
    </xf>
    <xf numFmtId="0" fontId="34" fillId="12" borderId="79" xfId="0" applyFont="1" applyFill="1" applyBorder="1" applyAlignment="1" applyProtection="1">
      <alignment horizontal="center" vertical="center" wrapText="1"/>
    </xf>
    <xf numFmtId="0" fontId="35" fillId="12" borderId="79" xfId="0" applyFont="1" applyFill="1" applyBorder="1" applyAlignment="1" applyProtection="1">
      <alignment horizontal="center" vertical="center" wrapText="1"/>
    </xf>
    <xf numFmtId="0" fontId="36" fillId="12" borderId="79" xfId="0" applyFont="1" applyFill="1" applyBorder="1" applyAlignment="1" applyProtection="1">
      <alignment horizontal="center" vertical="center" wrapText="1"/>
    </xf>
    <xf numFmtId="0" fontId="32" fillId="12" borderId="79" xfId="0" applyFont="1" applyFill="1" applyBorder="1" applyAlignment="1" applyProtection="1">
      <alignment horizontal="center" vertical="center" wrapText="1"/>
    </xf>
    <xf numFmtId="0" fontId="34" fillId="12" borderId="36" xfId="0" applyFont="1" applyFill="1" applyBorder="1" applyAlignment="1" applyProtection="1">
      <alignment horizontal="center" vertical="center" wrapText="1"/>
    </xf>
    <xf numFmtId="0" fontId="35" fillId="12" borderId="36" xfId="0" applyFont="1" applyFill="1" applyBorder="1" applyAlignment="1" applyProtection="1">
      <alignment horizontal="center" vertical="center" wrapText="1"/>
    </xf>
    <xf numFmtId="0" fontId="36" fillId="12" borderId="36" xfId="0" applyFont="1" applyFill="1" applyBorder="1" applyAlignment="1" applyProtection="1">
      <alignment horizontal="center" vertical="center" wrapText="1"/>
    </xf>
    <xf numFmtId="0" fontId="32" fillId="12" borderId="36" xfId="0" applyFont="1" applyFill="1" applyBorder="1" applyAlignment="1" applyProtection="1">
      <alignment horizontal="center" vertical="center" wrapText="1"/>
    </xf>
    <xf numFmtId="166" fontId="50" fillId="10" borderId="40" xfId="0" applyNumberFormat="1" applyFont="1" applyFill="1" applyBorder="1" applyAlignment="1" applyProtection="1">
      <alignment horizontal="center" vertical="center"/>
    </xf>
    <xf numFmtId="167" fontId="50" fillId="10" borderId="41" xfId="0" applyNumberFormat="1" applyFont="1" applyFill="1" applyBorder="1" applyAlignment="1" applyProtection="1">
      <alignment horizontal="center" vertical="center"/>
    </xf>
    <xf numFmtId="168" fontId="50" fillId="0" borderId="14" xfId="0" applyNumberFormat="1" applyFont="1" applyBorder="1" applyAlignment="1" applyProtection="1">
      <alignment horizontal="center"/>
    </xf>
    <xf numFmtId="2" fontId="51" fillId="0" borderId="2" xfId="0" applyNumberFormat="1" applyFont="1" applyBorder="1" applyAlignment="1" applyProtection="1">
      <alignment horizontal="center"/>
    </xf>
    <xf numFmtId="2" fontId="52" fillId="0" borderId="2" xfId="0" applyNumberFormat="1" applyFont="1" applyBorder="1" applyAlignment="1" applyProtection="1">
      <alignment horizontal="center"/>
    </xf>
    <xf numFmtId="2" fontId="53" fillId="0" borderId="2" xfId="0" applyNumberFormat="1" applyFont="1" applyBorder="1" applyAlignment="1" applyProtection="1">
      <alignment horizontal="center"/>
    </xf>
    <xf numFmtId="2" fontId="50" fillId="0" borderId="2" xfId="0" applyNumberFormat="1" applyFont="1" applyBorder="1" applyAlignment="1" applyProtection="1">
      <alignment horizontal="center"/>
    </xf>
    <xf numFmtId="0" fontId="50" fillId="0" borderId="2" xfId="0" applyNumberFormat="1" applyFont="1" applyBorder="1" applyAlignment="1" applyProtection="1">
      <alignment horizontal="center"/>
    </xf>
    <xf numFmtId="0" fontId="50" fillId="0" borderId="15" xfId="0" applyFont="1" applyBorder="1" applyAlignment="1" applyProtection="1">
      <alignment horizontal="center"/>
    </xf>
    <xf numFmtId="0" fontId="50" fillId="0" borderId="2" xfId="0" applyFont="1" applyBorder="1" applyAlignment="1" applyProtection="1">
      <alignment horizontal="center"/>
    </xf>
    <xf numFmtId="0" fontId="32" fillId="0" borderId="15" xfId="0" applyFont="1" applyBorder="1" applyAlignment="1" applyProtection="1">
      <alignment horizontal="center"/>
    </xf>
    <xf numFmtId="0" fontId="31" fillId="0" borderId="0" xfId="3" applyFont="1" applyProtection="1"/>
    <xf numFmtId="0" fontId="10" fillId="9" borderId="3" xfId="3" applyNumberFormat="1" applyFont="1" applyFill="1" applyBorder="1" applyAlignment="1" applyProtection="1">
      <alignment horizontal="center" vertical="center"/>
    </xf>
    <xf numFmtId="165" fontId="20" fillId="0" borderId="43" xfId="3" applyNumberFormat="1" applyFont="1" applyFill="1" applyBorder="1" applyAlignment="1" applyProtection="1">
      <alignment horizontal="left"/>
    </xf>
    <xf numFmtId="14" fontId="20" fillId="0" borderId="44" xfId="3" applyNumberFormat="1" applyFont="1" applyFill="1" applyBorder="1" applyProtection="1"/>
    <xf numFmtId="0" fontId="10" fillId="9" borderId="18" xfId="3" applyNumberFormat="1" applyFont="1" applyFill="1" applyBorder="1" applyAlignment="1" applyProtection="1">
      <alignment horizontal="center" vertical="center"/>
    </xf>
    <xf numFmtId="0" fontId="10" fillId="0" borderId="47" xfId="3" applyNumberFormat="1" applyFont="1" applyFill="1" applyBorder="1" applyAlignment="1" applyProtection="1">
      <alignment horizontal="center" vertical="center"/>
    </xf>
    <xf numFmtId="1" fontId="10" fillId="0" borderId="43" xfId="3" applyNumberFormat="1" applyFont="1" applyBorder="1" applyAlignment="1" applyProtection="1">
      <alignment horizontal="center" vertical="center"/>
    </xf>
    <xf numFmtId="1" fontId="10" fillId="0" borderId="57" xfId="3" applyNumberFormat="1" applyFont="1" applyBorder="1" applyAlignment="1" applyProtection="1">
      <alignment horizontal="center" vertical="center"/>
    </xf>
    <xf numFmtId="0" fontId="42" fillId="0" borderId="44" xfId="3" applyFont="1" applyFill="1" applyBorder="1" applyAlignment="1" applyProtection="1">
      <alignment horizontal="center" vertical="center"/>
    </xf>
    <xf numFmtId="20" fontId="42" fillId="0" borderId="16" xfId="3" applyNumberFormat="1" applyFont="1" applyFill="1" applyBorder="1" applyAlignment="1" applyProtection="1">
      <alignment horizontal="center" vertical="center"/>
    </xf>
    <xf numFmtId="20" fontId="42" fillId="0" borderId="57" xfId="3" applyNumberFormat="1" applyFont="1" applyFill="1" applyBorder="1" applyAlignment="1" applyProtection="1">
      <alignment horizontal="center" vertical="center"/>
    </xf>
    <xf numFmtId="20" fontId="42" fillId="0" borderId="17" xfId="3" applyNumberFormat="1" applyFont="1" applyFill="1" applyBorder="1" applyAlignment="1" applyProtection="1">
      <alignment horizontal="center" vertical="center"/>
    </xf>
    <xf numFmtId="2" fontId="27" fillId="11" borderId="81" xfId="3" applyNumberFormat="1" applyFont="1" applyFill="1" applyBorder="1" applyAlignment="1" applyProtection="1">
      <alignment horizontal="center" vertical="center"/>
    </xf>
    <xf numFmtId="2" fontId="27" fillId="2" borderId="82" xfId="3" applyNumberFormat="1" applyFont="1" applyFill="1" applyBorder="1" applyAlignment="1" applyProtection="1">
      <alignment horizontal="center" vertical="center"/>
    </xf>
    <xf numFmtId="2" fontId="27" fillId="14" borderId="82" xfId="3" applyNumberFormat="1" applyFont="1" applyFill="1" applyBorder="1" applyAlignment="1" applyProtection="1">
      <alignment horizontal="center" vertical="center"/>
    </xf>
    <xf numFmtId="2" fontId="21" fillId="3" borderId="82" xfId="3" applyNumberFormat="1" applyFont="1" applyFill="1" applyBorder="1" applyAlignment="1" applyProtection="1">
      <alignment horizontal="center" vertical="center"/>
    </xf>
    <xf numFmtId="2" fontId="21" fillId="0" borderId="82" xfId="3" applyNumberFormat="1" applyFont="1" applyBorder="1" applyAlignment="1" applyProtection="1">
      <alignment horizontal="center" vertical="center"/>
    </xf>
    <xf numFmtId="0" fontId="21" fillId="0" borderId="83" xfId="3" applyNumberFormat="1" applyFont="1" applyBorder="1" applyAlignment="1" applyProtection="1">
      <alignment horizontal="center" vertical="center"/>
    </xf>
    <xf numFmtId="20" fontId="15" fillId="0" borderId="0" xfId="0" applyNumberFormat="1" applyFont="1" applyAlignment="1" applyProtection="1">
      <alignment vertical="center"/>
    </xf>
    <xf numFmtId="2" fontId="37" fillId="0" borderId="84" xfId="3" applyNumberFormat="1" applyFont="1" applyBorder="1" applyAlignment="1" applyProtection="1">
      <alignment horizontal="center" vertical="center"/>
    </xf>
    <xf numFmtId="2" fontId="21" fillId="0" borderId="85" xfId="3" applyNumberFormat="1" applyFont="1" applyBorder="1" applyAlignment="1" applyProtection="1">
      <alignment horizontal="center" vertical="center"/>
    </xf>
    <xf numFmtId="2" fontId="24" fillId="7" borderId="85" xfId="3" applyNumberFormat="1" applyFont="1" applyFill="1" applyBorder="1" applyAlignment="1" applyProtection="1">
      <alignment horizontal="center" vertical="center"/>
    </xf>
    <xf numFmtId="2" fontId="21" fillId="3" borderId="85" xfId="3" applyNumberFormat="1" applyFont="1" applyFill="1" applyBorder="1" applyAlignment="1" applyProtection="1">
      <alignment horizontal="center" vertical="center"/>
    </xf>
    <xf numFmtId="1" fontId="21" fillId="3" borderId="86" xfId="3" applyNumberFormat="1" applyFont="1" applyFill="1" applyBorder="1" applyAlignment="1" applyProtection="1">
      <alignment horizontal="center" vertical="center"/>
    </xf>
    <xf numFmtId="20" fontId="8" fillId="0" borderId="0" xfId="3" applyNumberFormat="1" applyFont="1" applyFill="1" applyBorder="1" applyAlignment="1" applyProtection="1">
      <alignment horizontal="center"/>
    </xf>
    <xf numFmtId="20" fontId="10" fillId="0" borderId="0" xfId="3" applyNumberFormat="1" applyFont="1" applyAlignment="1" applyProtection="1">
      <alignment horizontal="center"/>
    </xf>
    <xf numFmtId="0" fontId="5" fillId="0" borderId="0" xfId="3" applyFont="1" applyProtection="1"/>
    <xf numFmtId="0" fontId="0" fillId="0" borderId="35" xfId="0" applyFont="1" applyBorder="1" applyAlignment="1" applyProtection="1">
      <alignment horizontal="center" vertical="center"/>
    </xf>
    <xf numFmtId="2" fontId="55" fillId="0" borderId="35" xfId="0" applyNumberFormat="1" applyFont="1" applyBorder="1" applyAlignment="1" applyProtection="1">
      <alignment horizontal="center" vertical="center"/>
    </xf>
    <xf numFmtId="2" fontId="56" fillId="0" borderId="35" xfId="0" applyNumberFormat="1" applyFont="1" applyBorder="1" applyAlignment="1" applyProtection="1">
      <alignment horizontal="center" vertical="center"/>
    </xf>
    <xf numFmtId="2" fontId="57" fillId="0" borderId="35" xfId="0" applyNumberFormat="1" applyFont="1" applyBorder="1" applyAlignment="1" applyProtection="1">
      <alignment horizontal="center" vertical="center"/>
    </xf>
    <xf numFmtId="0" fontId="50" fillId="0" borderId="67" xfId="0" applyFont="1" applyBorder="1" applyAlignment="1" applyProtection="1">
      <alignment horizontal="center"/>
    </xf>
    <xf numFmtId="0" fontId="32" fillId="0" borderId="67" xfId="0" applyFont="1" applyBorder="1" applyAlignment="1" applyProtection="1">
      <alignment horizontal="center"/>
    </xf>
    <xf numFmtId="0" fontId="0" fillId="0" borderId="18" xfId="0" applyFont="1" applyBorder="1" applyAlignment="1" applyProtection="1">
      <alignment horizontal="center" vertical="center"/>
    </xf>
    <xf numFmtId="2" fontId="0" fillId="0" borderId="18" xfId="0" applyNumberFormat="1" applyFont="1" applyBorder="1" applyAlignment="1" applyProtection="1">
      <alignment horizontal="center" vertical="center"/>
    </xf>
    <xf numFmtId="2" fontId="50" fillId="0" borderId="36" xfId="0" applyNumberFormat="1" applyFont="1" applyBorder="1" applyAlignment="1" applyProtection="1">
      <alignment horizontal="center"/>
    </xf>
    <xf numFmtId="0" fontId="21" fillId="0" borderId="36" xfId="0" applyFont="1" applyBorder="1" applyAlignment="1" applyProtection="1">
      <alignment horizontal="center"/>
    </xf>
    <xf numFmtId="0" fontId="50" fillId="0" borderId="44" xfId="0" applyFont="1" applyBorder="1" applyAlignment="1" applyProtection="1">
      <alignment horizontal="center"/>
    </xf>
    <xf numFmtId="0" fontId="32" fillId="0" borderId="44" xfId="0" applyFont="1" applyBorder="1" applyAlignment="1" applyProtection="1">
      <alignment horizontal="center"/>
    </xf>
    <xf numFmtId="2" fontId="39" fillId="0" borderId="18" xfId="0" applyNumberFormat="1" applyFont="1" applyBorder="1" applyAlignment="1" applyProtection="1">
      <alignment horizontal="center" vertical="center"/>
    </xf>
    <xf numFmtId="0" fontId="0" fillId="0" borderId="27" xfId="0" applyBorder="1" applyProtection="1"/>
    <xf numFmtId="0" fontId="0" fillId="0" borderId="27" xfId="0" applyBorder="1" applyAlignment="1" applyProtection="1">
      <alignment horizontal="center"/>
    </xf>
    <xf numFmtId="0" fontId="15" fillId="0" borderId="27" xfId="0" applyFont="1" applyBorder="1" applyProtection="1"/>
    <xf numFmtId="0" fontId="15" fillId="0" borderId="27" xfId="0" applyFont="1" applyBorder="1" applyAlignment="1" applyProtection="1">
      <alignment horizontal="center"/>
    </xf>
    <xf numFmtId="0" fontId="0" fillId="0" borderId="24" xfId="0" applyBorder="1" applyProtection="1"/>
    <xf numFmtId="0" fontId="0" fillId="0" borderId="24" xfId="0" applyBorder="1" applyAlignment="1" applyProtection="1">
      <alignment horizontal="center"/>
    </xf>
    <xf numFmtId="0" fontId="5" fillId="0" borderId="24" xfId="3" applyBorder="1" applyProtection="1"/>
    <xf numFmtId="0" fontId="15" fillId="0" borderId="24" xfId="0" applyFont="1" applyBorder="1" applyProtection="1"/>
    <xf numFmtId="0" fontId="15" fillId="0" borderId="24" xfId="0" applyFont="1" applyBorder="1" applyAlignment="1" applyProtection="1">
      <alignment horizontal="center"/>
    </xf>
    <xf numFmtId="20" fontId="5" fillId="0" borderId="0" xfId="3" applyNumberFormat="1" applyFont="1" applyAlignment="1" applyProtection="1">
      <alignment vertical="center"/>
    </xf>
    <xf numFmtId="171" fontId="5" fillId="0" borderId="0" xfId="3" applyNumberFormat="1" applyFont="1" applyProtection="1"/>
    <xf numFmtId="0" fontId="18" fillId="0" borderId="0" xfId="3" applyFont="1" applyProtection="1"/>
    <xf numFmtId="0" fontId="19" fillId="0" borderId="0" xfId="0" applyFont="1" applyProtection="1"/>
    <xf numFmtId="0" fontId="24" fillId="7" borderId="37" xfId="3" applyFont="1" applyFill="1" applyBorder="1" applyAlignment="1" applyProtection="1">
      <alignment horizontal="center"/>
    </xf>
    <xf numFmtId="0" fontId="21" fillId="3" borderId="37" xfId="3" applyFont="1" applyFill="1" applyBorder="1" applyAlignment="1" applyProtection="1">
      <alignment horizontal="center"/>
    </xf>
    <xf numFmtId="0" fontId="21" fillId="3" borderId="38" xfId="3" applyFont="1" applyFill="1" applyBorder="1" applyAlignment="1" applyProtection="1">
      <alignment horizontal="center"/>
    </xf>
    <xf numFmtId="0" fontId="25" fillId="8" borderId="48" xfId="3" applyFont="1" applyFill="1" applyBorder="1" applyAlignment="1" applyProtection="1">
      <alignment horizontal="center"/>
    </xf>
    <xf numFmtId="0" fontId="25" fillId="8" borderId="87" xfId="3" applyFont="1" applyFill="1" applyBorder="1" applyAlignment="1" applyProtection="1">
      <alignment horizontal="center"/>
    </xf>
    <xf numFmtId="0" fontId="25" fillId="8" borderId="58" xfId="3" applyFont="1" applyFill="1" applyBorder="1" applyAlignment="1" applyProtection="1">
      <alignment horizontal="center"/>
    </xf>
    <xf numFmtId="20" fontId="25" fillId="8" borderId="61" xfId="3" applyNumberFormat="1" applyFont="1" applyFill="1" applyBorder="1" applyAlignment="1" applyProtection="1">
      <alignment horizontal="center" vertical="center"/>
    </xf>
    <xf numFmtId="20" fontId="25" fillId="8" borderId="49" xfId="3" applyNumberFormat="1" applyFont="1" applyFill="1" applyBorder="1" applyAlignment="1" applyProtection="1">
      <alignment horizontal="center" vertical="center"/>
    </xf>
    <xf numFmtId="165" fontId="20" fillId="0" borderId="50" xfId="3" applyNumberFormat="1" applyFont="1" applyFill="1" applyBorder="1" applyAlignment="1" applyProtection="1">
      <alignment horizontal="left"/>
    </xf>
    <xf numFmtId="14" fontId="20" fillId="0" borderId="51" xfId="3" applyNumberFormat="1" applyFont="1" applyFill="1" applyBorder="1" applyProtection="1"/>
    <xf numFmtId="0" fontId="26" fillId="0" borderId="3" xfId="3" applyNumberFormat="1" applyFont="1" applyFill="1" applyBorder="1" applyAlignment="1" applyProtection="1">
      <alignment horizontal="center" vertical="center"/>
    </xf>
    <xf numFmtId="0" fontId="26" fillId="0" borderId="6" xfId="3" applyNumberFormat="1" applyFont="1" applyFill="1" applyBorder="1" applyAlignment="1" applyProtection="1">
      <alignment horizontal="center" vertical="center"/>
    </xf>
    <xf numFmtId="0" fontId="38" fillId="0" borderId="15" xfId="3" applyFont="1" applyFill="1" applyBorder="1" applyAlignment="1" applyProtection="1">
      <alignment horizontal="center" vertical="center"/>
    </xf>
    <xf numFmtId="20" fontId="38" fillId="0" borderId="59" xfId="3" applyNumberFormat="1" applyFont="1" applyFill="1" applyBorder="1" applyAlignment="1" applyProtection="1">
      <alignment horizontal="center" vertical="center"/>
    </xf>
    <xf numFmtId="20" fontId="38" fillId="0" borderId="54" xfId="3" applyNumberFormat="1" applyFont="1" applyFill="1" applyBorder="1" applyAlignment="1" applyProtection="1">
      <alignment horizontal="center" vertical="center"/>
    </xf>
    <xf numFmtId="20" fontId="38" fillId="0" borderId="53" xfId="3" applyNumberFormat="1" applyFont="1" applyFill="1" applyBorder="1" applyAlignment="1" applyProtection="1">
      <alignment horizontal="center" vertical="center"/>
    </xf>
    <xf numFmtId="2" fontId="21" fillId="0" borderId="66" xfId="3" applyNumberFormat="1" applyFont="1" applyBorder="1" applyAlignment="1" applyProtection="1">
      <alignment horizontal="center" vertical="center"/>
    </xf>
    <xf numFmtId="2" fontId="18" fillId="0" borderId="0" xfId="3" applyNumberFormat="1" applyFont="1" applyAlignment="1" applyProtection="1">
      <alignment horizontal="center" vertical="center"/>
    </xf>
    <xf numFmtId="2" fontId="19" fillId="0" borderId="0" xfId="0" applyNumberFormat="1" applyFont="1" applyAlignment="1" applyProtection="1">
      <alignment horizontal="center" vertical="center"/>
    </xf>
    <xf numFmtId="0" fontId="26" fillId="0" borderId="42" xfId="3" applyNumberFormat="1" applyFont="1" applyFill="1" applyBorder="1" applyAlignment="1" applyProtection="1">
      <alignment horizontal="center" vertical="center"/>
    </xf>
    <xf numFmtId="0" fontId="38" fillId="0" borderId="41" xfId="3" applyFont="1" applyFill="1" applyBorder="1" applyAlignment="1" applyProtection="1">
      <alignment horizontal="center" vertical="center"/>
    </xf>
    <xf numFmtId="20" fontId="38" fillId="0" borderId="55" xfId="3" applyNumberFormat="1" applyFont="1" applyFill="1" applyBorder="1" applyAlignment="1" applyProtection="1">
      <alignment horizontal="center" vertical="center"/>
    </xf>
    <xf numFmtId="0" fontId="19" fillId="0" borderId="25" xfId="0" applyFont="1" applyBorder="1" applyProtection="1"/>
    <xf numFmtId="0" fontId="19" fillId="0" borderId="25" xfId="0" applyFont="1" applyBorder="1" applyAlignment="1" applyProtection="1">
      <alignment horizontal="center"/>
    </xf>
    <xf numFmtId="0" fontId="34" fillId="12" borderId="1" xfId="0" applyFont="1" applyFill="1" applyBorder="1" applyAlignment="1" applyProtection="1">
      <alignment horizontal="center" vertical="center" wrapText="1"/>
    </xf>
    <xf numFmtId="0" fontId="35" fillId="12" borderId="1" xfId="0" applyFont="1" applyFill="1" applyBorder="1" applyAlignment="1" applyProtection="1">
      <alignment horizontal="center" vertical="center" wrapText="1"/>
    </xf>
    <xf numFmtId="0" fontId="36" fillId="12" borderId="1" xfId="0" applyFont="1" applyFill="1" applyBorder="1" applyAlignment="1" applyProtection="1">
      <alignment horizontal="center" vertical="center" wrapText="1"/>
    </xf>
    <xf numFmtId="0" fontId="32" fillId="12" borderId="1" xfId="0" applyFont="1" applyFill="1" applyBorder="1" applyAlignment="1" applyProtection="1">
      <alignment horizontal="center" vertical="center" wrapText="1"/>
    </xf>
    <xf numFmtId="0" fontId="26" fillId="9" borderId="3" xfId="3" applyNumberFormat="1" applyFont="1" applyFill="1" applyBorder="1" applyAlignment="1" applyProtection="1">
      <alignment horizontal="center" vertical="center"/>
    </xf>
    <xf numFmtId="0" fontId="26" fillId="9" borderId="18" xfId="3" applyNumberFormat="1" applyFont="1" applyFill="1" applyBorder="1" applyAlignment="1" applyProtection="1">
      <alignment horizontal="center" vertical="center"/>
    </xf>
    <xf numFmtId="0" fontId="26" fillId="0" borderId="47" xfId="3" applyNumberFormat="1" applyFont="1" applyFill="1" applyBorder="1" applyAlignment="1" applyProtection="1">
      <alignment horizontal="center" vertical="center"/>
    </xf>
    <xf numFmtId="0" fontId="38" fillId="0" borderId="44" xfId="3" applyFont="1" applyFill="1" applyBorder="1" applyAlignment="1" applyProtection="1">
      <alignment horizontal="center" vertical="center"/>
    </xf>
    <xf numFmtId="20" fontId="38" fillId="0" borderId="16" xfId="3" applyNumberFormat="1" applyFont="1" applyFill="1" applyBorder="1" applyAlignment="1" applyProtection="1">
      <alignment horizontal="center" vertical="center"/>
    </xf>
    <xf numFmtId="20" fontId="38" fillId="0" borderId="57" xfId="3" applyNumberFormat="1" applyFont="1" applyFill="1" applyBorder="1" applyAlignment="1" applyProtection="1">
      <alignment horizontal="center" vertical="center"/>
    </xf>
    <xf numFmtId="2" fontId="27" fillId="11" borderId="43" xfId="3" applyNumberFormat="1" applyFont="1" applyFill="1" applyBorder="1" applyAlignment="1" applyProtection="1">
      <alignment horizontal="center" vertical="center"/>
    </xf>
    <xf numFmtId="2" fontId="27" fillId="2" borderId="36" xfId="3" applyNumberFormat="1" applyFont="1" applyFill="1" applyBorder="1" applyAlignment="1" applyProtection="1">
      <alignment horizontal="center" vertical="center"/>
    </xf>
    <xf numFmtId="2" fontId="27" fillId="14" borderId="36" xfId="3" applyNumberFormat="1" applyFont="1" applyFill="1" applyBorder="1" applyAlignment="1" applyProtection="1">
      <alignment horizontal="center" vertical="center"/>
    </xf>
    <xf numFmtId="2" fontId="21" fillId="3" borderId="36" xfId="3" applyNumberFormat="1" applyFont="1" applyFill="1" applyBorder="1" applyAlignment="1" applyProtection="1">
      <alignment horizontal="center" vertical="center"/>
    </xf>
    <xf numFmtId="2" fontId="21" fillId="0" borderId="36" xfId="3" applyNumberFormat="1" applyFont="1" applyBorder="1" applyAlignment="1" applyProtection="1">
      <alignment horizontal="center" vertical="center"/>
    </xf>
    <xf numFmtId="0" fontId="21" fillId="0" borderId="44" xfId="3" applyNumberFormat="1" applyFont="1" applyBorder="1" applyAlignment="1" applyProtection="1">
      <alignment horizontal="center" vertical="center"/>
    </xf>
    <xf numFmtId="0" fontId="19" fillId="0" borderId="0" xfId="0" applyFont="1" applyAlignment="1" applyProtection="1">
      <alignment horizontal="center" vertical="center"/>
    </xf>
    <xf numFmtId="20" fontId="19" fillId="0" borderId="0" xfId="0" applyNumberFormat="1" applyFont="1" applyAlignment="1" applyProtection="1">
      <alignment vertical="center"/>
    </xf>
    <xf numFmtId="2" fontId="37" fillId="0" borderId="34" xfId="3" applyNumberFormat="1" applyFont="1" applyBorder="1" applyAlignment="1" applyProtection="1">
      <alignment horizontal="center" vertical="center"/>
    </xf>
    <xf numFmtId="2" fontId="21" fillId="0" borderId="12" xfId="3" applyNumberFormat="1" applyFont="1" applyBorder="1" applyAlignment="1" applyProtection="1">
      <alignment horizontal="center" vertical="center"/>
    </xf>
    <xf numFmtId="2" fontId="24" fillId="7" borderId="12" xfId="3" applyNumberFormat="1" applyFont="1" applyFill="1" applyBorder="1" applyAlignment="1" applyProtection="1">
      <alignment horizontal="center" vertical="center"/>
    </xf>
    <xf numFmtId="2" fontId="21" fillId="3" borderId="12" xfId="3" applyNumberFormat="1" applyFont="1" applyFill="1" applyBorder="1" applyAlignment="1" applyProtection="1">
      <alignment horizontal="center" vertical="center"/>
    </xf>
    <xf numFmtId="1" fontId="21" fillId="3" borderId="13" xfId="3" applyNumberFormat="1" applyFont="1" applyFill="1" applyBorder="1" applyAlignment="1" applyProtection="1">
      <alignment horizontal="center" vertical="center"/>
    </xf>
    <xf numFmtId="0" fontId="22" fillId="0" borderId="0" xfId="3" applyNumberFormat="1" applyFont="1" applyFill="1" applyBorder="1" applyAlignment="1" applyProtection="1">
      <alignment horizontal="center"/>
    </xf>
    <xf numFmtId="20" fontId="22" fillId="0" borderId="0" xfId="3" applyNumberFormat="1" applyFont="1" applyFill="1" applyBorder="1" applyAlignment="1" applyProtection="1">
      <alignment horizontal="center"/>
    </xf>
    <xf numFmtId="0" fontId="23" fillId="0" borderId="0" xfId="3" applyNumberFormat="1" applyFont="1" applyAlignment="1" applyProtection="1">
      <alignment horizontal="center"/>
    </xf>
    <xf numFmtId="2" fontId="23" fillId="0" borderId="0" xfId="3" applyNumberFormat="1" applyFont="1" applyAlignment="1" applyProtection="1">
      <alignment horizontal="center"/>
    </xf>
    <xf numFmtId="20" fontId="23" fillId="0" borderId="0" xfId="3" applyNumberFormat="1" applyFont="1" applyAlignment="1" applyProtection="1">
      <alignment horizontal="center"/>
    </xf>
    <xf numFmtId="0" fontId="23" fillId="0" borderId="0" xfId="3" applyFont="1" applyAlignment="1" applyProtection="1">
      <alignment horizontal="center"/>
    </xf>
    <xf numFmtId="0" fontId="19" fillId="0" borderId="27" xfId="0" applyFont="1" applyBorder="1" applyProtection="1"/>
    <xf numFmtId="0" fontId="19" fillId="0" borderId="27" xfId="0" applyFont="1" applyBorder="1" applyAlignment="1" applyProtection="1">
      <alignment horizontal="center"/>
    </xf>
    <xf numFmtId="0" fontId="19" fillId="0" borderId="24" xfId="0" applyFont="1" applyBorder="1" applyProtection="1"/>
    <xf numFmtId="0" fontId="19" fillId="0" borderId="24" xfId="0" applyFont="1" applyBorder="1" applyAlignment="1" applyProtection="1">
      <alignment horizontal="center"/>
    </xf>
    <xf numFmtId="0" fontId="18" fillId="0" borderId="24" xfId="3" applyFont="1" applyBorder="1" applyProtection="1"/>
    <xf numFmtId="20" fontId="18" fillId="0" borderId="0" xfId="3" applyNumberFormat="1" applyFont="1" applyAlignment="1" applyProtection="1">
      <alignment vertical="center"/>
    </xf>
    <xf numFmtId="0" fontId="18" fillId="0" borderId="0" xfId="3" applyNumberFormat="1" applyFont="1" applyProtection="1"/>
    <xf numFmtId="0" fontId="19" fillId="0" borderId="0" xfId="0" applyNumberFormat="1" applyFont="1" applyProtection="1"/>
    <xf numFmtId="20" fontId="19" fillId="0" borderId="0" xfId="0" applyNumberFormat="1" applyFont="1" applyProtection="1"/>
    <xf numFmtId="171" fontId="18" fillId="0" borderId="0" xfId="3" applyNumberFormat="1" applyFont="1" applyProtection="1"/>
    <xf numFmtId="14" fontId="6" fillId="13" borderId="45" xfId="3" applyNumberFormat="1" applyFont="1" applyFill="1" applyBorder="1" applyAlignment="1" applyProtection="1">
      <alignment horizontal="centerContinuous"/>
      <protection locked="0"/>
    </xf>
    <xf numFmtId="169" fontId="20" fillId="5" borderId="84" xfId="3" applyNumberFormat="1" applyFont="1" applyFill="1" applyBorder="1" applyAlignment="1" applyProtection="1">
      <alignment horizontal="centerContinuous"/>
      <protection locked="0"/>
    </xf>
    <xf numFmtId="0" fontId="6" fillId="13" borderId="46" xfId="3" applyFont="1" applyFill="1" applyBorder="1" applyAlignment="1" applyProtection="1">
      <alignment horizontal="centerContinuous"/>
    </xf>
    <xf numFmtId="0" fontId="6" fillId="13" borderId="22" xfId="3" applyFont="1" applyFill="1" applyBorder="1" applyAlignment="1" applyProtection="1">
      <alignment horizontal="centerContinuous"/>
    </xf>
    <xf numFmtId="14" fontId="6" fillId="13" borderId="46" xfId="3" applyNumberFormat="1" applyFont="1" applyFill="1" applyBorder="1" applyAlignment="1" applyProtection="1">
      <alignment horizontal="center"/>
    </xf>
    <xf numFmtId="14" fontId="6" fillId="13" borderId="22" xfId="3" applyNumberFormat="1" applyFont="1" applyFill="1" applyBorder="1" applyAlignment="1" applyProtection="1">
      <alignment horizontal="center"/>
    </xf>
    <xf numFmtId="0" fontId="28" fillId="0" borderId="32" xfId="0" applyFont="1" applyBorder="1" applyAlignment="1" applyProtection="1">
      <alignment horizontal="center" vertical="center"/>
    </xf>
    <xf numFmtId="0" fontId="28" fillId="0" borderId="91" xfId="0" applyFont="1" applyBorder="1" applyAlignment="1" applyProtection="1">
      <alignment horizontal="center" vertical="center"/>
    </xf>
    <xf numFmtId="0" fontId="28" fillId="0" borderId="33" xfId="0" applyFont="1" applyBorder="1" applyAlignment="1" applyProtection="1">
      <alignment horizontal="center" vertical="center"/>
    </xf>
    <xf numFmtId="0" fontId="5" fillId="0" borderId="24" xfId="3" applyFont="1" applyBorder="1" applyAlignment="1" applyProtection="1">
      <alignment horizontal="center"/>
    </xf>
    <xf numFmtId="0" fontId="29" fillId="0" borderId="27" xfId="0" applyFont="1" applyBorder="1" applyAlignment="1" applyProtection="1">
      <alignment horizontal="center" vertical="top"/>
    </xf>
    <xf numFmtId="0" fontId="29" fillId="0" borderId="92" xfId="0" applyFont="1" applyBorder="1" applyAlignment="1" applyProtection="1">
      <alignment horizontal="center" vertical="center"/>
    </xf>
    <xf numFmtId="0" fontId="29" fillId="0" borderId="93" xfId="0" applyFont="1" applyBorder="1" applyAlignment="1" applyProtection="1">
      <alignment horizontal="center" vertical="center"/>
    </xf>
    <xf numFmtId="0" fontId="29" fillId="0" borderId="94" xfId="0" applyFont="1" applyBorder="1" applyAlignment="1" applyProtection="1">
      <alignment horizontal="center" vertical="center"/>
    </xf>
    <xf numFmtId="0" fontId="29" fillId="0" borderId="95" xfId="0" applyFont="1" applyBorder="1" applyAlignment="1" applyProtection="1">
      <alignment horizontal="center" vertical="center"/>
    </xf>
    <xf numFmtId="0" fontId="29" fillId="0" borderId="96" xfId="0" applyFont="1" applyBorder="1" applyAlignment="1" applyProtection="1">
      <alignment horizontal="center" vertical="center"/>
    </xf>
    <xf numFmtId="0" fontId="29" fillId="0" borderId="97" xfId="0" applyFont="1" applyBorder="1" applyAlignment="1" applyProtection="1">
      <alignment horizontal="center" vertical="center"/>
    </xf>
    <xf numFmtId="0" fontId="59" fillId="0" borderId="92" xfId="0" applyFont="1" applyBorder="1" applyAlignment="1" applyProtection="1">
      <alignment horizontal="center" vertical="center"/>
    </xf>
    <xf numFmtId="0" fontId="59" fillId="0" borderId="93" xfId="0" applyFont="1" applyBorder="1" applyAlignment="1" applyProtection="1">
      <alignment horizontal="center" vertical="center"/>
    </xf>
    <xf numFmtId="0" fontId="59" fillId="0" borderId="94" xfId="0" applyFont="1" applyBorder="1" applyAlignment="1" applyProtection="1">
      <alignment horizontal="center" vertical="center"/>
    </xf>
    <xf numFmtId="0" fontId="59" fillId="0" borderId="95" xfId="0" applyFont="1" applyBorder="1" applyAlignment="1" applyProtection="1">
      <alignment horizontal="center" vertical="center"/>
    </xf>
    <xf numFmtId="0" fontId="59" fillId="0" borderId="96" xfId="0" applyFont="1" applyBorder="1" applyAlignment="1" applyProtection="1">
      <alignment horizontal="center" vertical="center"/>
    </xf>
    <xf numFmtId="0" fontId="59" fillId="0" borderId="97" xfId="0" applyFont="1" applyBorder="1" applyAlignment="1" applyProtection="1">
      <alignment horizontal="center" vertical="center"/>
    </xf>
    <xf numFmtId="0" fontId="16" fillId="0" borderId="24" xfId="0" applyFont="1" applyBorder="1" applyAlignment="1" applyProtection="1">
      <alignment horizontal="left" vertical="center"/>
    </xf>
    <xf numFmtId="0" fontId="16" fillId="0" borderId="32" xfId="0" applyFont="1" applyBorder="1" applyAlignment="1" applyProtection="1">
      <alignment horizontal="center" vertical="center"/>
    </xf>
    <xf numFmtId="0" fontId="16" fillId="0" borderId="91" xfId="0" applyFont="1" applyBorder="1" applyAlignment="1" applyProtection="1">
      <alignment horizontal="center" vertical="center"/>
    </xf>
    <xf numFmtId="0" fontId="16" fillId="0" borderId="33" xfId="0" applyFont="1" applyBorder="1" applyAlignment="1" applyProtection="1">
      <alignment horizontal="center" vertical="center"/>
    </xf>
    <xf numFmtId="0" fontId="16" fillId="0" borderId="24" xfId="0" applyFont="1" applyBorder="1" applyAlignment="1" applyProtection="1">
      <alignment horizontal="center" vertical="center"/>
    </xf>
    <xf numFmtId="0" fontId="30" fillId="0" borderId="24" xfId="0" applyFont="1" applyBorder="1" applyAlignment="1" applyProtection="1">
      <alignment horizontal="center" vertical="center"/>
    </xf>
    <xf numFmtId="0" fontId="32" fillId="12" borderId="9" xfId="0" applyFont="1" applyFill="1" applyBorder="1" applyAlignment="1" applyProtection="1">
      <alignment horizontal="center" vertical="center" wrapText="1"/>
    </xf>
    <xf numFmtId="0" fontId="32" fillId="12" borderId="13" xfId="0" applyFont="1" applyFill="1" applyBorder="1" applyAlignment="1" applyProtection="1">
      <alignment horizontal="center" vertical="center" wrapText="1"/>
    </xf>
    <xf numFmtId="0" fontId="50" fillId="12" borderId="28" xfId="0" applyFont="1" applyFill="1" applyBorder="1" applyAlignment="1" applyProtection="1">
      <alignment horizontal="center" vertical="center"/>
    </xf>
    <xf numFmtId="0" fontId="50" fillId="12" borderId="29" xfId="0" applyFont="1" applyFill="1" applyBorder="1" applyAlignment="1" applyProtection="1">
      <alignment horizontal="center" vertical="center"/>
    </xf>
    <xf numFmtId="0" fontId="50" fillId="12" borderId="16" xfId="0" applyFont="1" applyFill="1" applyBorder="1" applyAlignment="1" applyProtection="1">
      <alignment horizontal="center" vertical="center"/>
    </xf>
    <xf numFmtId="0" fontId="50" fillId="12" borderId="57" xfId="0" applyFont="1" applyFill="1" applyBorder="1" applyAlignment="1" applyProtection="1">
      <alignment horizontal="center" vertical="center"/>
    </xf>
    <xf numFmtId="0" fontId="50" fillId="12" borderId="18" xfId="0" applyFont="1" applyFill="1" applyBorder="1" applyAlignment="1" applyProtection="1">
      <alignment horizontal="center" vertical="center"/>
    </xf>
    <xf numFmtId="2" fontId="39" fillId="0" borderId="47" xfId="0" applyNumberFormat="1" applyFont="1" applyBorder="1" applyAlignment="1" applyProtection="1">
      <alignment horizontal="center" vertical="center"/>
    </xf>
    <xf numFmtId="2" fontId="39" fillId="0" borderId="57" xfId="0" applyNumberFormat="1" applyFont="1" applyBorder="1" applyAlignment="1" applyProtection="1">
      <alignment horizontal="center" vertical="center"/>
    </xf>
    <xf numFmtId="2" fontId="39" fillId="0" borderId="18" xfId="0" applyNumberFormat="1" applyFont="1" applyBorder="1" applyAlignment="1" applyProtection="1">
      <alignment horizontal="center" vertical="center"/>
    </xf>
    <xf numFmtId="0" fontId="32" fillId="12" borderId="45" xfId="0" applyFont="1" applyFill="1" applyBorder="1" applyAlignment="1" applyProtection="1">
      <alignment horizontal="center" vertical="center"/>
    </xf>
    <xf numFmtId="0" fontId="32" fillId="12" borderId="4" xfId="0" applyFont="1" applyFill="1" applyBorder="1" applyAlignment="1" applyProtection="1">
      <alignment horizontal="center" vertical="center"/>
    </xf>
    <xf numFmtId="0" fontId="32" fillId="12" borderId="10" xfId="0" applyFont="1" applyFill="1" applyBorder="1" applyAlignment="1" applyProtection="1">
      <alignment horizontal="center" vertical="center"/>
    </xf>
    <xf numFmtId="0" fontId="32" fillId="12" borderId="11" xfId="0" applyFont="1" applyFill="1" applyBorder="1" applyAlignment="1" applyProtection="1">
      <alignment horizontal="center" vertical="center"/>
    </xf>
    <xf numFmtId="0" fontId="32" fillId="12" borderId="5" xfId="0" applyFont="1" applyFill="1" applyBorder="1" applyAlignment="1" applyProtection="1">
      <alignment horizontal="center" vertical="center" wrapText="1"/>
    </xf>
    <xf numFmtId="0" fontId="32" fillId="12" borderId="12" xfId="0" applyFont="1" applyFill="1" applyBorder="1" applyAlignment="1" applyProtection="1">
      <alignment horizontal="center" vertical="center" wrapText="1"/>
    </xf>
    <xf numFmtId="0" fontId="32" fillId="12" borderId="6" xfId="0" applyFont="1" applyFill="1" applyBorder="1" applyAlignment="1" applyProtection="1">
      <alignment horizontal="center" vertical="center"/>
    </xf>
    <xf numFmtId="0" fontId="32" fillId="12" borderId="7" xfId="0" applyFont="1" applyFill="1" applyBorder="1" applyAlignment="1" applyProtection="1">
      <alignment horizontal="center" vertical="center"/>
    </xf>
    <xf numFmtId="0" fontId="32" fillId="12" borderId="35" xfId="0" applyFont="1" applyFill="1" applyBorder="1" applyAlignment="1" applyProtection="1">
      <alignment horizontal="center" vertical="center"/>
    </xf>
    <xf numFmtId="0" fontId="33" fillId="12" borderId="5" xfId="0" applyFont="1" applyFill="1" applyBorder="1" applyAlignment="1" applyProtection="1">
      <alignment horizontal="center" vertical="center" wrapText="1"/>
    </xf>
    <xf numFmtId="0" fontId="33" fillId="12" borderId="12" xfId="0" applyFont="1" applyFill="1" applyBorder="1" applyAlignment="1" applyProtection="1">
      <alignment horizontal="center" vertical="center" wrapText="1"/>
    </xf>
    <xf numFmtId="0" fontId="6" fillId="4" borderId="45" xfId="3" applyFont="1" applyFill="1" applyBorder="1" applyAlignment="1" applyProtection="1">
      <alignment horizontal="center"/>
    </xf>
    <xf numFmtId="0" fontId="6" fillId="4" borderId="23" xfId="3" applyFont="1" applyFill="1" applyBorder="1" applyAlignment="1" applyProtection="1">
      <alignment horizontal="center"/>
    </xf>
    <xf numFmtId="0" fontId="6" fillId="4" borderId="46" xfId="3" applyFont="1" applyFill="1" applyBorder="1" applyAlignment="1" applyProtection="1">
      <alignment horizontal="center"/>
    </xf>
    <xf numFmtId="0" fontId="6" fillId="4" borderId="10" xfId="3" applyFont="1" applyFill="1" applyBorder="1" applyAlignment="1" applyProtection="1">
      <alignment horizontal="center"/>
    </xf>
    <xf numFmtId="0" fontId="6" fillId="4" borderId="21" xfId="3" applyFont="1" applyFill="1" applyBorder="1" applyAlignment="1" applyProtection="1">
      <alignment horizontal="center"/>
    </xf>
    <xf numFmtId="0" fontId="6" fillId="4" borderId="22" xfId="3" applyFont="1" applyFill="1" applyBorder="1" applyAlignment="1" applyProtection="1">
      <alignment horizontal="center"/>
    </xf>
    <xf numFmtId="0" fontId="49" fillId="4" borderId="45" xfId="3" applyFont="1" applyFill="1" applyBorder="1" applyAlignment="1" applyProtection="1">
      <alignment horizontal="center"/>
    </xf>
    <xf numFmtId="0" fontId="49" fillId="4" borderId="23" xfId="3" applyFont="1" applyFill="1" applyBorder="1" applyAlignment="1" applyProtection="1">
      <alignment horizontal="center"/>
    </xf>
    <xf numFmtId="0" fontId="49" fillId="4" borderId="10" xfId="3" applyFont="1" applyFill="1" applyBorder="1" applyAlignment="1" applyProtection="1">
      <alignment horizontal="center"/>
    </xf>
    <xf numFmtId="0" fontId="49" fillId="4" borderId="21" xfId="3" applyFont="1" applyFill="1" applyBorder="1" applyAlignment="1" applyProtection="1">
      <alignment horizontal="center"/>
    </xf>
    <xf numFmtId="0" fontId="49" fillId="4" borderId="46" xfId="3" applyFont="1" applyFill="1" applyBorder="1" applyAlignment="1" applyProtection="1">
      <alignment horizontal="center"/>
    </xf>
    <xf numFmtId="0" fontId="49" fillId="4" borderId="22" xfId="3" applyFont="1" applyFill="1" applyBorder="1" applyAlignment="1" applyProtection="1">
      <alignment horizontal="center"/>
    </xf>
    <xf numFmtId="0" fontId="29" fillId="0" borderId="32" xfId="0" applyFont="1" applyBorder="1" applyAlignment="1" applyProtection="1">
      <alignment horizontal="center" vertical="top"/>
    </xf>
    <xf numFmtId="0" fontId="29" fillId="0" borderId="91" xfId="0" applyFont="1" applyBorder="1" applyAlignment="1" applyProtection="1">
      <alignment horizontal="center" vertical="top"/>
    </xf>
    <xf numFmtId="0" fontId="29" fillId="0" borderId="33" xfId="0" applyFont="1" applyBorder="1" applyAlignment="1" applyProtection="1">
      <alignment horizontal="center" vertical="top"/>
    </xf>
    <xf numFmtId="0" fontId="18" fillId="0" borderId="24" xfId="3" applyFont="1" applyBorder="1" applyAlignment="1" applyProtection="1">
      <alignment horizontal="center"/>
    </xf>
    <xf numFmtId="0" fontId="21" fillId="0" borderId="19" xfId="3" applyFont="1" applyBorder="1" applyAlignment="1" applyProtection="1">
      <alignment horizontal="center" wrapText="1"/>
    </xf>
    <xf numFmtId="0" fontId="21" fillId="0" borderId="20" xfId="3" applyFont="1" applyBorder="1" applyAlignment="1" applyProtection="1">
      <alignment horizontal="center" wrapText="1"/>
    </xf>
    <xf numFmtId="0" fontId="21" fillId="0" borderId="87" xfId="3" applyFont="1" applyBorder="1" applyAlignment="1" applyProtection="1">
      <alignment horizontal="center" wrapText="1"/>
    </xf>
    <xf numFmtId="0" fontId="21" fillId="0" borderId="62" xfId="3" applyFont="1" applyBorder="1" applyAlignment="1" applyProtection="1">
      <alignment horizontal="center" wrapText="1"/>
    </xf>
    <xf numFmtId="0" fontId="7" fillId="0" borderId="52" xfId="3" applyNumberFormat="1" applyFont="1" applyBorder="1" applyAlignment="1" applyProtection="1">
      <alignment horizontal="center" vertical="center"/>
    </xf>
    <xf numFmtId="0" fontId="7" fillId="0" borderId="63" xfId="3" applyNumberFormat="1" applyFont="1" applyBorder="1" applyAlignment="1" applyProtection="1">
      <alignment horizontal="center" vertical="center"/>
    </xf>
    <xf numFmtId="0" fontId="8" fillId="0" borderId="5" xfId="3" applyNumberFormat="1" applyFont="1" applyBorder="1" applyAlignment="1" applyProtection="1">
      <alignment horizontal="center" vertical="center"/>
    </xf>
    <xf numFmtId="0" fontId="8" fillId="0" borderId="37" xfId="3" applyNumberFormat="1" applyFont="1" applyBorder="1" applyAlignment="1" applyProtection="1">
      <alignment horizontal="center" vertical="center"/>
    </xf>
    <xf numFmtId="0" fontId="9" fillId="0" borderId="5" xfId="3" applyNumberFormat="1" applyFont="1" applyBorder="1" applyAlignment="1" applyProtection="1">
      <alignment horizontal="center" vertical="center"/>
    </xf>
    <xf numFmtId="0" fontId="9" fillId="0" borderId="37" xfId="3" applyNumberFormat="1" applyFont="1" applyBorder="1" applyAlignment="1" applyProtection="1">
      <alignment horizontal="center" vertical="center"/>
    </xf>
    <xf numFmtId="0" fontId="23" fillId="3" borderId="5" xfId="3" applyFont="1" applyFill="1" applyBorder="1" applyAlignment="1" applyProtection="1">
      <alignment horizontal="center" vertical="center" wrapText="1"/>
    </xf>
    <xf numFmtId="0" fontId="23" fillId="3" borderId="37" xfId="3" applyFont="1" applyFill="1" applyBorder="1" applyAlignment="1" applyProtection="1">
      <alignment horizontal="center" vertical="center" wrapText="1"/>
    </xf>
    <xf numFmtId="0" fontId="17" fillId="13" borderId="45" xfId="3" applyFont="1" applyFill="1" applyBorder="1" applyAlignment="1" applyProtection="1">
      <alignment horizontal="center" wrapText="1"/>
    </xf>
    <xf numFmtId="0" fontId="17" fillId="13" borderId="23" xfId="3" applyFont="1" applyFill="1" applyBorder="1" applyAlignment="1" applyProtection="1">
      <alignment horizontal="center" wrapText="1"/>
    </xf>
    <xf numFmtId="0" fontId="17" fillId="13" borderId="46" xfId="3" applyFont="1" applyFill="1" applyBorder="1" applyAlignment="1" applyProtection="1">
      <alignment horizontal="center" wrapText="1"/>
    </xf>
    <xf numFmtId="0" fontId="17" fillId="13" borderId="10" xfId="3" applyFont="1" applyFill="1" applyBorder="1" applyAlignment="1" applyProtection="1">
      <alignment horizontal="center" wrapText="1"/>
    </xf>
    <xf numFmtId="0" fontId="17" fillId="13" borderId="21" xfId="3" applyFont="1" applyFill="1" applyBorder="1" applyAlignment="1" applyProtection="1">
      <alignment horizontal="center" wrapText="1"/>
    </xf>
    <xf numFmtId="0" fontId="17" fillId="13" borderId="22" xfId="3" applyFont="1" applyFill="1" applyBorder="1" applyAlignment="1" applyProtection="1">
      <alignment horizontal="center" wrapText="1"/>
    </xf>
    <xf numFmtId="171" fontId="23" fillId="6" borderId="5" xfId="3" applyNumberFormat="1" applyFont="1" applyFill="1" applyBorder="1" applyAlignment="1" applyProtection="1">
      <alignment horizontal="center" vertical="center"/>
    </xf>
    <xf numFmtId="171" fontId="23" fillId="6" borderId="37" xfId="3" applyNumberFormat="1" applyFont="1" applyFill="1" applyBorder="1" applyAlignment="1" applyProtection="1">
      <alignment horizontal="center" vertical="center"/>
    </xf>
    <xf numFmtId="0" fontId="23" fillId="6" borderId="9" xfId="3" applyFont="1" applyFill="1" applyBorder="1" applyAlignment="1" applyProtection="1">
      <alignment horizontal="center" vertical="center"/>
    </xf>
    <xf numFmtId="0" fontId="23" fillId="6" borderId="64" xfId="3" applyFont="1" applyFill="1" applyBorder="1" applyAlignment="1" applyProtection="1">
      <alignment horizontal="center" vertical="center"/>
    </xf>
    <xf numFmtId="0" fontId="50" fillId="12" borderId="30" xfId="0" applyFont="1" applyFill="1" applyBorder="1" applyAlignment="1" applyProtection="1">
      <alignment horizontal="center" vertical="center"/>
    </xf>
    <xf numFmtId="0" fontId="50" fillId="12" borderId="31" xfId="0" applyFont="1" applyFill="1" applyBorder="1" applyAlignment="1" applyProtection="1">
      <alignment horizontal="center" vertical="center"/>
    </xf>
    <xf numFmtId="0" fontId="32" fillId="12" borderId="8" xfId="0" applyFont="1" applyFill="1" applyBorder="1" applyAlignment="1" applyProtection="1">
      <alignment horizontal="center" vertical="center"/>
    </xf>
    <xf numFmtId="0" fontId="5" fillId="0" borderId="24" xfId="3" applyBorder="1" applyAlignment="1" applyProtection="1">
      <alignment horizontal="center"/>
    </xf>
    <xf numFmtId="0" fontId="32" fillId="12" borderId="69" xfId="0" applyFont="1" applyFill="1" applyBorder="1" applyAlignment="1" applyProtection="1">
      <alignment horizontal="center" vertical="center"/>
    </xf>
    <xf numFmtId="0" fontId="32" fillId="12" borderId="70" xfId="0" applyFont="1" applyFill="1" applyBorder="1" applyAlignment="1" applyProtection="1">
      <alignment horizontal="center" vertical="center"/>
    </xf>
    <xf numFmtId="0" fontId="32" fillId="12" borderId="76" xfId="0" applyFont="1" applyFill="1" applyBorder="1" applyAlignment="1" applyProtection="1">
      <alignment horizontal="center" vertical="center"/>
    </xf>
    <xf numFmtId="0" fontId="32" fillId="12" borderId="77" xfId="0" applyFont="1" applyFill="1" applyBorder="1" applyAlignment="1" applyProtection="1">
      <alignment horizontal="center" vertical="center"/>
    </xf>
    <xf numFmtId="0" fontId="32" fillId="12" borderId="71" xfId="0" applyFont="1" applyFill="1" applyBorder="1" applyAlignment="1" applyProtection="1">
      <alignment horizontal="center" vertical="center" wrapText="1"/>
    </xf>
    <xf numFmtId="0" fontId="32" fillId="12" borderId="78" xfId="0" applyFont="1" applyFill="1" applyBorder="1" applyAlignment="1" applyProtection="1">
      <alignment horizontal="center" vertical="center" wrapText="1"/>
    </xf>
    <xf numFmtId="0" fontId="32" fillId="12" borderId="72" xfId="0" applyFont="1" applyFill="1" applyBorder="1" applyAlignment="1" applyProtection="1">
      <alignment horizontal="center" vertical="center"/>
    </xf>
    <xf numFmtId="0" fontId="32" fillId="12" borderId="73" xfId="0" applyFont="1" applyFill="1" applyBorder="1" applyAlignment="1" applyProtection="1">
      <alignment horizontal="center" vertical="center"/>
    </xf>
    <xf numFmtId="0" fontId="32" fillId="12" borderId="74" xfId="0" applyFont="1" applyFill="1" applyBorder="1" applyAlignment="1" applyProtection="1">
      <alignment horizontal="center" vertical="center"/>
    </xf>
    <xf numFmtId="0" fontId="33" fillId="12" borderId="71" xfId="0" applyFont="1" applyFill="1" applyBorder="1" applyAlignment="1" applyProtection="1">
      <alignment horizontal="center" vertical="center" wrapText="1"/>
    </xf>
    <xf numFmtId="0" fontId="33" fillId="12" borderId="78" xfId="0" applyFont="1" applyFill="1" applyBorder="1" applyAlignment="1" applyProtection="1">
      <alignment horizontal="center" vertical="center" wrapText="1"/>
    </xf>
    <xf numFmtId="0" fontId="32" fillId="12" borderId="75" xfId="0" applyFont="1" applyFill="1" applyBorder="1" applyAlignment="1" applyProtection="1">
      <alignment horizontal="center" vertical="center" wrapText="1"/>
    </xf>
    <xf numFmtId="0" fontId="32" fillId="12" borderId="80" xfId="0" applyFont="1" applyFill="1" applyBorder="1" applyAlignment="1" applyProtection="1">
      <alignment horizontal="center" vertical="center" wrapText="1"/>
    </xf>
    <xf numFmtId="20" fontId="7" fillId="0" borderId="4" xfId="3" applyNumberFormat="1" applyFont="1" applyBorder="1" applyAlignment="1" applyProtection="1">
      <alignment horizontal="center" vertical="center"/>
    </xf>
    <xf numFmtId="20" fontId="7" fillId="0" borderId="11" xfId="3" applyNumberFormat="1" applyFont="1" applyBorder="1" applyAlignment="1" applyProtection="1">
      <alignment horizontal="center" vertical="center"/>
    </xf>
    <xf numFmtId="20" fontId="8" fillId="0" borderId="5" xfId="3" applyNumberFormat="1" applyFont="1" applyBorder="1" applyAlignment="1" applyProtection="1">
      <alignment horizontal="center" vertical="center"/>
    </xf>
    <xf numFmtId="20" fontId="8" fillId="0" borderId="12" xfId="3" applyNumberFormat="1" applyFont="1" applyBorder="1" applyAlignment="1" applyProtection="1">
      <alignment horizontal="center" vertical="center"/>
    </xf>
    <xf numFmtId="20" fontId="9" fillId="0" borderId="5" xfId="3" applyNumberFormat="1" applyFont="1" applyBorder="1" applyAlignment="1" applyProtection="1">
      <alignment horizontal="center" vertical="center"/>
    </xf>
    <xf numFmtId="20" fontId="9" fillId="0" borderId="12" xfId="3" applyNumberFormat="1" applyFont="1" applyBorder="1" applyAlignment="1" applyProtection="1">
      <alignment horizontal="center" vertical="center"/>
    </xf>
    <xf numFmtId="0" fontId="17" fillId="13" borderId="0" xfId="3" applyFont="1" applyFill="1" applyBorder="1" applyAlignment="1" applyProtection="1">
      <alignment horizontal="center" wrapText="1"/>
    </xf>
    <xf numFmtId="20" fontId="49" fillId="4" borderId="45" xfId="3" applyNumberFormat="1" applyFont="1" applyFill="1" applyBorder="1" applyAlignment="1" applyProtection="1">
      <alignment horizontal="center" vertical="center"/>
    </xf>
    <xf numFmtId="20" fontId="49" fillId="4" borderId="23" xfId="3" applyNumberFormat="1" applyFont="1" applyFill="1" applyBorder="1" applyAlignment="1" applyProtection="1">
      <alignment horizontal="center" vertical="center"/>
    </xf>
    <xf numFmtId="20" fontId="49" fillId="4" borderId="10" xfId="3" applyNumberFormat="1" applyFont="1" applyFill="1" applyBorder="1" applyAlignment="1" applyProtection="1">
      <alignment horizontal="center" vertical="center"/>
    </xf>
    <xf numFmtId="20" fontId="49" fillId="4" borderId="21" xfId="3" applyNumberFormat="1" applyFont="1" applyFill="1" applyBorder="1" applyAlignment="1" applyProtection="1">
      <alignment horizontal="center" vertical="center"/>
    </xf>
    <xf numFmtId="20" fontId="49" fillId="4" borderId="46" xfId="3" applyNumberFormat="1" applyFont="1" applyFill="1" applyBorder="1" applyAlignment="1" applyProtection="1">
      <alignment horizontal="center" vertical="center"/>
    </xf>
    <xf numFmtId="20" fontId="49" fillId="4" borderId="22" xfId="3" applyNumberFormat="1" applyFont="1" applyFill="1" applyBorder="1" applyAlignment="1" applyProtection="1">
      <alignment horizontal="center" vertical="center"/>
    </xf>
    <xf numFmtId="0" fontId="10" fillId="3" borderId="5" xfId="3" applyFont="1" applyFill="1" applyBorder="1" applyAlignment="1" applyProtection="1">
      <alignment horizontal="center" vertical="center" wrapText="1"/>
    </xf>
    <xf numFmtId="0" fontId="10" fillId="3" borderId="12" xfId="3" applyFont="1" applyFill="1" applyBorder="1" applyAlignment="1" applyProtection="1">
      <alignment horizontal="center" vertical="center" wrapText="1"/>
    </xf>
    <xf numFmtId="171" fontId="10" fillId="6" borderId="5" xfId="3" applyNumberFormat="1" applyFont="1" applyFill="1" applyBorder="1" applyAlignment="1" applyProtection="1">
      <alignment horizontal="center" vertical="center"/>
    </xf>
    <xf numFmtId="171" fontId="10" fillId="6" borderId="12" xfId="3" applyNumberFormat="1" applyFont="1" applyFill="1" applyBorder="1" applyAlignment="1" applyProtection="1">
      <alignment horizontal="center" vertical="center"/>
    </xf>
    <xf numFmtId="0" fontId="10" fillId="6" borderId="9" xfId="3" applyFont="1" applyFill="1" applyBorder="1" applyAlignment="1" applyProtection="1">
      <alignment horizontal="center" vertical="center"/>
    </xf>
    <xf numFmtId="0" fontId="10" fillId="6" borderId="13" xfId="3" applyFont="1" applyFill="1" applyBorder="1" applyAlignment="1" applyProtection="1">
      <alignment horizontal="center" vertical="center"/>
    </xf>
    <xf numFmtId="0" fontId="21" fillId="0" borderId="0" xfId="3" applyFont="1" applyBorder="1" applyAlignment="1" applyProtection="1">
      <alignment horizontal="center" wrapText="1"/>
    </xf>
    <xf numFmtId="0" fontId="21" fillId="0" borderId="21" xfId="3" applyFont="1" applyBorder="1" applyAlignment="1" applyProtection="1">
      <alignment horizontal="center" wrapText="1"/>
    </xf>
    <xf numFmtId="0" fontId="21" fillId="0" borderId="22" xfId="3" applyFont="1" applyBorder="1" applyAlignment="1" applyProtection="1">
      <alignment horizontal="center" wrapText="1"/>
    </xf>
    <xf numFmtId="0" fontId="6" fillId="13" borderId="23" xfId="3" applyFont="1" applyFill="1" applyBorder="1" applyAlignment="1" applyProtection="1">
      <alignment horizontal="centerContinuous"/>
      <protection locked="0"/>
    </xf>
    <xf numFmtId="169" fontId="20" fillId="5" borderId="86" xfId="3" applyNumberFormat="1" applyFont="1" applyFill="1" applyBorder="1" applyAlignment="1" applyProtection="1">
      <alignment horizontal="centerContinuous"/>
      <protection locked="0"/>
    </xf>
    <xf numFmtId="14" fontId="6" fillId="13" borderId="23" xfId="3" applyNumberFormat="1" applyFont="1" applyFill="1" applyBorder="1" applyAlignment="1" applyProtection="1">
      <alignment horizontal="centerContinuous"/>
      <protection locked="0"/>
    </xf>
    <xf numFmtId="0" fontId="6" fillId="13" borderId="10" xfId="3" applyFont="1" applyFill="1" applyBorder="1" applyAlignment="1" applyProtection="1">
      <alignment horizontal="centerContinuous"/>
      <protection locked="0"/>
    </xf>
    <xf numFmtId="0" fontId="6" fillId="13" borderId="21" xfId="3" applyFont="1" applyFill="1" applyBorder="1" applyAlignment="1" applyProtection="1">
      <alignment horizontal="centerContinuous"/>
      <protection locked="0"/>
    </xf>
    <xf numFmtId="14" fontId="6" fillId="13" borderId="21" xfId="3" applyNumberFormat="1" applyFont="1" applyFill="1" applyBorder="1" applyAlignment="1" applyProtection="1">
      <alignment horizontal="centerContinuous"/>
      <protection locked="0"/>
    </xf>
  </cellXfs>
  <cellStyles count="472">
    <cellStyle name="Excel Built-in Normal" xfId="2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3" builtinId="8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4" builtinId="9" hidden="1"/>
    <cellStyle name="Normal" xfId="0" builtinId="0"/>
    <cellStyle name="Normal 2" xfId="1"/>
    <cellStyle name="Normal 2 2" xfId="462"/>
    <cellStyle name="Normal 2 3" xfId="465"/>
    <cellStyle name="Normal 2 3 2" xfId="467"/>
    <cellStyle name="Normal 3" xfId="4"/>
    <cellStyle name="Normal 3 2" xfId="468"/>
    <cellStyle name="Normal 4" xfId="3"/>
    <cellStyle name="Normal 4 2" xfId="469"/>
    <cellStyle name="Normal 4 3" xfId="470"/>
    <cellStyle name="Normal 5" xfId="461"/>
    <cellStyle name="Normal 6" xfId="466"/>
    <cellStyle name="Normal 6 2" xfId="471"/>
  </cellStyles>
  <dxfs count="167"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color theme="0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57"/>
      </font>
    </dxf>
    <dxf>
      <font>
        <condense val="0"/>
        <extend val="0"/>
        <color auto="1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color theme="0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57"/>
      </font>
    </dxf>
    <dxf>
      <font>
        <condense val="0"/>
        <extend val="0"/>
        <color auto="1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color theme="0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57"/>
      </font>
    </dxf>
    <dxf>
      <font>
        <condense val="0"/>
        <extend val="0"/>
        <color auto="1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color rgb="FFFF0000"/>
      </font>
    </dxf>
    <dxf>
      <font>
        <color rgb="FF0066CC"/>
      </font>
    </dxf>
    <dxf>
      <font>
        <color rgb="FF0066CC"/>
      </font>
      <fill>
        <patternFill>
          <bgColor rgb="FFFFFF00"/>
        </patternFill>
      </fill>
    </dxf>
    <dxf>
      <font>
        <color rgb="FFFF0000"/>
      </font>
    </dxf>
    <dxf>
      <font>
        <color rgb="FF0066CC"/>
      </font>
      <fill>
        <patternFill patternType="none">
          <bgColor auto="1"/>
        </patternFill>
      </fill>
    </dxf>
    <dxf>
      <font>
        <color rgb="FF0066CC"/>
      </font>
      <fill>
        <patternFill>
          <bgColor rgb="FFFFFF00"/>
        </patternFill>
      </fill>
    </dxf>
    <dxf>
      <font>
        <color rgb="FFFF0000"/>
      </font>
    </dxf>
    <dxf>
      <font>
        <color rgb="FF0066CC"/>
      </font>
    </dxf>
    <dxf>
      <font>
        <color rgb="FFFF0000"/>
      </font>
    </dxf>
    <dxf>
      <font>
        <color rgb="FF0066CC"/>
      </font>
    </dxf>
    <dxf>
      <font>
        <color rgb="FF0066CC"/>
      </font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rgb="FF0066CC"/>
      </font>
      <fill>
        <patternFill>
          <bgColor rgb="FFFFFF00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rgb="FF0066CC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color theme="0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57"/>
      </font>
    </dxf>
    <dxf>
      <font>
        <condense val="0"/>
        <extend val="0"/>
        <color auto="1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color theme="0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57"/>
      </font>
    </dxf>
    <dxf>
      <font>
        <condense val="0"/>
        <extend val="0"/>
        <color auto="1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color theme="0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indexed="57"/>
      </font>
    </dxf>
    <dxf>
      <font>
        <condense val="0"/>
        <extend val="0"/>
        <color auto="1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FF0000"/>
      </font>
    </dxf>
    <dxf>
      <font>
        <color rgb="FF0066CC"/>
      </font>
    </dxf>
    <dxf>
      <font>
        <color rgb="FF0066CC"/>
      </font>
      <fill>
        <patternFill>
          <bgColor rgb="FFFFFF00"/>
        </patternFill>
      </fill>
    </dxf>
    <dxf>
      <font>
        <color rgb="FFFF0000"/>
      </font>
    </dxf>
    <dxf>
      <font>
        <color rgb="FF0066CC"/>
      </font>
      <fill>
        <patternFill patternType="none">
          <bgColor auto="1"/>
        </patternFill>
      </fill>
    </dxf>
    <dxf>
      <font>
        <color rgb="FF0066CC"/>
      </font>
      <fill>
        <patternFill>
          <bgColor rgb="FFFFFF00"/>
        </patternFill>
      </fill>
    </dxf>
    <dxf>
      <font>
        <color rgb="FFFF0000"/>
      </font>
    </dxf>
    <dxf>
      <font>
        <color rgb="FF0066CC"/>
      </font>
    </dxf>
    <dxf>
      <font>
        <color rgb="FFFF0000"/>
      </font>
    </dxf>
    <dxf>
      <font>
        <color rgb="FF0066CC"/>
      </font>
    </dxf>
    <dxf>
      <font>
        <color rgb="FF0066CC"/>
      </font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rgb="FF0066CC"/>
      </font>
      <fill>
        <patternFill>
          <bgColor rgb="FFFFFF00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Medium4"/>
  <colors>
    <mruColors>
      <color rgb="FF0033CC"/>
      <color rgb="FFCCFFCC"/>
      <color rgb="FF0066CC"/>
      <color rgb="FFFFFF99"/>
      <color rgb="FF66FFFF"/>
      <color rgb="FF66FFCC"/>
      <color rgb="FF33CC33"/>
      <color rgb="FF00FFFF"/>
      <color rgb="FFCCFFFF"/>
      <color rgb="FF00B0F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4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3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1428751</xdr:colOff>
      <xdr:row>36</xdr:row>
      <xdr:rowOff>73324</xdr:rowOff>
    </xdr:from>
    <xdr:to>
      <xdr:col>6</xdr:col>
      <xdr:colOff>634999</xdr:colOff>
      <xdr:row>39</xdr:row>
      <xdr:rowOff>126244</xdr:rowOff>
    </xdr:to>
    <xdr:sp macro="[0]!IMP_DEB" textlink="">
      <xdr:nvSpPr>
        <xdr:cNvPr id="21" name="ZoneTexte 20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SpPr txBox="1"/>
      </xdr:nvSpPr>
      <xdr:spPr>
        <a:xfrm>
          <a:off x="8683626" y="9709449"/>
          <a:ext cx="2063748" cy="910170"/>
        </a:xfrm>
        <a:prstGeom prst="roundRect">
          <a:avLst/>
        </a:prstGeom>
        <a:ln w="9525" cap="flat" cmpd="sng" algn="ctr">
          <a:noFill/>
          <a:prstDash val="solid"/>
        </a:ln>
        <a:effectLst>
          <a:glow rad="127000">
            <a:schemeClr val="bg1"/>
          </a:glow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1002">
          <a:schemeClr val="lt2"/>
        </a:fillRef>
        <a:effectRef idx="0">
          <a:scrgbClr r="0" g="0" b="0"/>
        </a:effectRef>
        <a:fontRef idx="major"/>
      </xdr:style>
      <xdr:txBody>
        <a:bodyPr vertOverflow="clip" horz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all" spc="0" normalizeH="0" baseline="0" noProof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+mn-ea"/>
              <a:cs typeface="+mn-cs"/>
            </a:rPr>
            <a:t>IMPRESSION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400" b="1" i="0" u="none" strike="noStrike" kern="0" cap="all" spc="0" normalizeH="0" baseline="0" noProof="0">
            <a:ln w="0"/>
            <a:gradFill flip="none">
              <a:gsLst>
                <a:gs pos="0">
                  <a:schemeClr val="accent1">
                    <a:tint val="75000"/>
                    <a:shade val="75000"/>
                    <a:satMod val="170000"/>
                  </a:schemeClr>
                </a:gs>
                <a:gs pos="49000">
                  <a:schemeClr val="accent1">
                    <a:tint val="88000"/>
                    <a:shade val="65000"/>
                    <a:satMod val="172000"/>
                  </a:schemeClr>
                </a:gs>
                <a:gs pos="50000">
                  <a:schemeClr val="accent1">
                    <a:shade val="65000"/>
                    <a:satMod val="130000"/>
                  </a:schemeClr>
                </a:gs>
                <a:gs pos="92000">
                  <a:schemeClr val="accent1">
                    <a:shade val="50000"/>
                    <a:satMod val="120000"/>
                  </a:schemeClr>
                </a:gs>
                <a:gs pos="100000">
                  <a:schemeClr val="accent1">
                    <a:shade val="48000"/>
                    <a:satMod val="120000"/>
                  </a:schemeClr>
                </a:gs>
              </a:gsLst>
              <a:lin ang="5400000"/>
            </a:gradFill>
            <a:effectLst>
              <a:reflection blurRad="12700" endPos="0" dist="5000" dir="5400000" sy="-100000" rotWithShape="0"/>
            </a:effectLst>
            <a:uLnTx/>
            <a:uFillTx/>
            <a:latin typeface="Calibri"/>
            <a:ea typeface="+mn-ea"/>
            <a:cs typeface="+mn-cs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all" spc="0" normalizeH="0" baseline="0" noProof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+mn-ea"/>
              <a:cs typeface="+mn-cs"/>
            </a:rPr>
            <a:t>SUITE MODIF</a:t>
          </a:r>
        </a:p>
      </xdr:txBody>
    </xdr:sp>
    <xdr:clientData fPrintsWithSheet="0"/>
  </xdr:twoCellAnchor>
  <xdr:twoCellAnchor editAs="oneCell">
    <xdr:from>
      <xdr:col>19</xdr:col>
      <xdr:colOff>338667</xdr:colOff>
      <xdr:row>48</xdr:row>
      <xdr:rowOff>169333</xdr:rowOff>
    </xdr:from>
    <xdr:to>
      <xdr:col>21</xdr:col>
      <xdr:colOff>37040</xdr:colOff>
      <xdr:row>52</xdr:row>
      <xdr:rowOff>63500</xdr:rowOff>
    </xdr:to>
    <xdr:sp macro="[0]!IMP_HS" textlink="">
      <xdr:nvSpPr>
        <xdr:cNvPr id="7" name="ZoneTexte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 txBox="1"/>
      </xdr:nvSpPr>
      <xdr:spPr>
        <a:xfrm>
          <a:off x="24511000" y="13567833"/>
          <a:ext cx="2063748" cy="1079500"/>
        </a:xfrm>
        <a:prstGeom prst="roundRect">
          <a:avLst>
            <a:gd name="adj" fmla="val 30150"/>
          </a:avLst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  <a:ln w="9525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  <a:bevelB prst="convex"/>
        </a:sp3d>
      </xdr:spPr>
      <xdr:txBody>
        <a:bodyPr vertOverflow="clip" horz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extrusionH="57150" contourW="6350" prstMaterial="metal">
            <a:bevelT w="127000" h="31750" prst="relaxedInset"/>
            <a:bevelB w="38100" h="3810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IMPRESSION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600" b="1" i="0" u="none" strike="noStrike" kern="0" cap="all" spc="0" normalizeH="0" baseline="0" noProof="0">
            <a:ln w="0"/>
            <a:solidFill>
              <a:srgbClr val="FF0000"/>
            </a:solidFill>
            <a:effectLst>
              <a:reflection blurRad="12700" endPos="0" dist="5000" dir="5400000" sy="-100000" rotWithShape="0"/>
            </a:effectLst>
            <a:uLnTx/>
            <a:uFillTx/>
            <a:latin typeface="Calibri"/>
            <a:ea typeface=""/>
            <a:cs typeface="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HS</a:t>
          </a:r>
        </a:p>
      </xdr:txBody>
    </xdr:sp>
    <xdr:clientData fPrintsWithSheet="0"/>
  </xdr:twoCellAnchor>
  <xdr:twoCellAnchor editAs="oneCell">
    <xdr:from>
      <xdr:col>31</xdr:col>
      <xdr:colOff>338667</xdr:colOff>
      <xdr:row>48</xdr:row>
      <xdr:rowOff>169333</xdr:rowOff>
    </xdr:from>
    <xdr:to>
      <xdr:col>33</xdr:col>
      <xdr:colOff>84665</xdr:colOff>
      <xdr:row>52</xdr:row>
      <xdr:rowOff>63500</xdr:rowOff>
    </xdr:to>
    <xdr:sp macro="[0]!IMP_HSEXCEPT" textlink="">
      <xdr:nvSpPr>
        <xdr:cNvPr id="9" name="ZoneTexte 8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 txBox="1"/>
      </xdr:nvSpPr>
      <xdr:spPr>
        <a:xfrm>
          <a:off x="28260524" y="13377333"/>
          <a:ext cx="2061480" cy="1127881"/>
        </a:xfrm>
        <a:prstGeom prst="roundRect">
          <a:avLst>
            <a:gd name="adj" fmla="val 30150"/>
          </a:avLst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  <a:ln w="9525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  <a:bevelB prst="convex"/>
        </a:sp3d>
      </xdr:spPr>
      <xdr:txBody>
        <a:bodyPr vertOverflow="clip" horz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extrusionH="57150" contourW="6350" prstMaterial="metal">
            <a:bevelT w="127000" h="31750" prst="relaxedInset"/>
            <a:bevelB w="38100" h="3810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IMPRESSION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600" b="1" i="0" u="none" strike="noStrike" kern="0" cap="all" spc="0" normalizeH="0" baseline="0" noProof="0">
            <a:ln w="0"/>
            <a:solidFill>
              <a:srgbClr val="FF0000"/>
            </a:solidFill>
            <a:effectLst>
              <a:reflection blurRad="12700" endPos="0" dist="5000" dir="5400000" sy="-100000" rotWithShape="0"/>
            </a:effectLst>
            <a:uLnTx/>
            <a:uFillTx/>
            <a:latin typeface="Calibri"/>
            <a:ea typeface=""/>
            <a:cs typeface="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HS except</a:t>
          </a:r>
        </a:p>
      </xdr:txBody>
    </xdr:sp>
    <xdr:clientData fPrintsWithSheet="0"/>
  </xdr:twoCellAnchor>
  <xdr:twoCellAnchor editAs="oneCell">
    <xdr:from>
      <xdr:col>43</xdr:col>
      <xdr:colOff>338667</xdr:colOff>
      <xdr:row>48</xdr:row>
      <xdr:rowOff>169333</xdr:rowOff>
    </xdr:from>
    <xdr:to>
      <xdr:col>45</xdr:col>
      <xdr:colOff>63801</xdr:colOff>
      <xdr:row>52</xdr:row>
      <xdr:rowOff>63500</xdr:rowOff>
    </xdr:to>
    <xdr:sp macro="[0]!IMP_RECUP" textlink="">
      <xdr:nvSpPr>
        <xdr:cNvPr id="10" name="ZoneTexte 9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 txBox="1"/>
      </xdr:nvSpPr>
      <xdr:spPr>
        <a:xfrm>
          <a:off x="47973192" y="11770783"/>
          <a:ext cx="2065109" cy="1151467"/>
        </a:xfrm>
        <a:prstGeom prst="roundRect">
          <a:avLst>
            <a:gd name="adj" fmla="val 30150"/>
          </a:avLst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  <a:ln w="9525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  <a:bevelB prst="convex"/>
        </a:sp3d>
      </xdr:spPr>
      <xdr:txBody>
        <a:bodyPr vertOverflow="clip" horz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extrusionH="57150" contourW="6350" prstMaterial="metal">
            <a:bevelT w="127000" h="31750" prst="relaxedInset"/>
            <a:bevelB w="38100" h="3810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IMPRESSION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600" b="1" i="0" u="none" strike="noStrike" kern="0" cap="all" spc="0" normalizeH="0" baseline="0" noProof="0">
            <a:ln w="0"/>
            <a:solidFill>
              <a:srgbClr val="FF0000"/>
            </a:solidFill>
            <a:effectLst>
              <a:reflection blurRad="12700" endPos="0" dist="5000" dir="5400000" sy="-100000" rotWithShape="0"/>
            </a:effectLst>
            <a:uLnTx/>
            <a:uFillTx/>
            <a:latin typeface="Calibri"/>
            <a:ea typeface=""/>
            <a:cs typeface="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RECUPERATION</a:t>
          </a:r>
        </a:p>
      </xdr:txBody>
    </xdr:sp>
    <xdr:clientData fPrintsWithSheet="0"/>
  </xdr:twoCellAnchor>
  <xdr:twoCellAnchor>
    <xdr:from>
      <xdr:col>19</xdr:col>
      <xdr:colOff>228601</xdr:colOff>
      <xdr:row>2</xdr:row>
      <xdr:rowOff>139700</xdr:rowOff>
    </xdr:from>
    <xdr:to>
      <xdr:col>20</xdr:col>
      <xdr:colOff>952501</xdr:colOff>
      <xdr:row>5</xdr:row>
      <xdr:rowOff>80736</xdr:rowOff>
    </xdr:to>
    <xdr:pic>
      <xdr:nvPicPr>
        <xdr:cNvPr id="14" name="Image 1" descr="C:\Users\N122961\AppData\Local\Microsoft\Windows\Temporary Internet Files\Content.Outlook\2U3C9H3M\LOGO Metropole BLANC cartouche BLEU_CMJN (4)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1145501" y="444500"/>
          <a:ext cx="2038350" cy="68398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31</xdr:col>
      <xdr:colOff>254000</xdr:colOff>
      <xdr:row>2</xdr:row>
      <xdr:rowOff>190500</xdr:rowOff>
    </xdr:from>
    <xdr:to>
      <xdr:col>32</xdr:col>
      <xdr:colOff>628650</xdr:colOff>
      <xdr:row>5</xdr:row>
      <xdr:rowOff>122011</xdr:rowOff>
    </xdr:to>
    <xdr:pic>
      <xdr:nvPicPr>
        <xdr:cNvPr id="15" name="Image 1" descr="C:\Users\N122961\AppData\Local\Microsoft\Windows\Temporary Internet Files\Content.Outlook\2U3C9H3M\LOGO Metropole BLANC cartouche BLEU_CMJN (4)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5763200" y="495300"/>
          <a:ext cx="1689100" cy="67446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43</xdr:col>
      <xdr:colOff>333375</xdr:colOff>
      <xdr:row>2</xdr:row>
      <xdr:rowOff>127000</xdr:rowOff>
    </xdr:from>
    <xdr:to>
      <xdr:col>44</xdr:col>
      <xdr:colOff>971550</xdr:colOff>
      <xdr:row>5</xdr:row>
      <xdr:rowOff>52161</xdr:rowOff>
    </xdr:to>
    <xdr:pic>
      <xdr:nvPicPr>
        <xdr:cNvPr id="16" name="Image 1" descr="C:\Users\N122961\AppData\Local\Microsoft\Windows\Temporary Internet Files\Content.Outlook\2U3C9H3M\LOGO Metropole BLANC cartouche BLEU_CMJN (4)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0053875" y="431800"/>
          <a:ext cx="1952625" cy="66811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371475</xdr:colOff>
      <xdr:row>2</xdr:row>
      <xdr:rowOff>73025</xdr:rowOff>
    </xdr:from>
    <xdr:to>
      <xdr:col>28</xdr:col>
      <xdr:colOff>1170305</xdr:colOff>
      <xdr:row>5</xdr:row>
      <xdr:rowOff>139700</xdr:rowOff>
    </xdr:to>
    <xdr:pic>
      <xdr:nvPicPr>
        <xdr:cNvPr id="11" name="Image 10" descr="BCS_ISO9001png.png"/>
        <xdr:cNvPicPr/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0584775" y="377825"/>
          <a:ext cx="798830" cy="809625"/>
        </a:xfrm>
        <a:prstGeom prst="rect">
          <a:avLst/>
        </a:prstGeom>
      </xdr:spPr>
    </xdr:pic>
    <xdr:clientData/>
  </xdr:twoCellAnchor>
  <xdr:twoCellAnchor editAs="oneCell">
    <xdr:from>
      <xdr:col>40</xdr:col>
      <xdr:colOff>971550</xdr:colOff>
      <xdr:row>2</xdr:row>
      <xdr:rowOff>206375</xdr:rowOff>
    </xdr:from>
    <xdr:to>
      <xdr:col>40</xdr:col>
      <xdr:colOff>1757680</xdr:colOff>
      <xdr:row>6</xdr:row>
      <xdr:rowOff>25400</xdr:rowOff>
    </xdr:to>
    <xdr:pic>
      <xdr:nvPicPr>
        <xdr:cNvPr id="12" name="Image 11" descr="BCS_ISO9001png.png"/>
        <xdr:cNvPicPr/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45148500" y="511175"/>
          <a:ext cx="786130" cy="809625"/>
        </a:xfrm>
        <a:prstGeom prst="rect">
          <a:avLst/>
        </a:prstGeom>
      </xdr:spPr>
    </xdr:pic>
    <xdr:clientData/>
  </xdr:twoCellAnchor>
  <xdr:twoCellAnchor editAs="oneCell">
    <xdr:from>
      <xdr:col>52</xdr:col>
      <xdr:colOff>933450</xdr:colOff>
      <xdr:row>2</xdr:row>
      <xdr:rowOff>222250</xdr:rowOff>
    </xdr:from>
    <xdr:to>
      <xdr:col>52</xdr:col>
      <xdr:colOff>1719580</xdr:colOff>
      <xdr:row>6</xdr:row>
      <xdr:rowOff>41275</xdr:rowOff>
    </xdr:to>
    <xdr:pic>
      <xdr:nvPicPr>
        <xdr:cNvPr id="13" name="Image 12" descr="BCS_ISO9001png.png"/>
        <xdr:cNvPicPr/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9359800" y="527050"/>
          <a:ext cx="786130" cy="80962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0</xdr:row>
          <xdr:rowOff>28575</xdr:rowOff>
        </xdr:from>
        <xdr:to>
          <xdr:col>0</xdr:col>
          <xdr:colOff>47625</xdr:colOff>
          <xdr:row>0</xdr:row>
          <xdr:rowOff>47625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600" b="0" i="0" u="sng" strike="noStrike" baseline="0">
                  <a:solidFill>
                    <a:srgbClr val="0066CC"/>
                  </a:solidFill>
                  <a:latin typeface="Calibri"/>
                </a:rPr>
                <a:t>Impression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1328964</xdr:colOff>
      <xdr:row>36</xdr:row>
      <xdr:rowOff>51406</xdr:rowOff>
    </xdr:from>
    <xdr:to>
      <xdr:col>6</xdr:col>
      <xdr:colOff>657929</xdr:colOff>
      <xdr:row>39</xdr:row>
      <xdr:rowOff>152704</xdr:rowOff>
    </xdr:to>
    <xdr:sp macro="[0]!IMP_DEB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800-000005000000}"/>
            </a:ext>
          </a:extLst>
        </xdr:cNvPr>
        <xdr:cNvSpPr txBox="1"/>
      </xdr:nvSpPr>
      <xdr:spPr>
        <a:xfrm>
          <a:off x="8459107" y="8569477"/>
          <a:ext cx="2186465" cy="958548"/>
        </a:xfrm>
        <a:prstGeom prst="roundRect">
          <a:avLst/>
        </a:prstGeom>
        <a:ln w="9525" cap="flat" cmpd="sng" algn="ctr">
          <a:noFill/>
          <a:prstDash val="solid"/>
        </a:ln>
        <a:effectLst>
          <a:glow rad="127000">
            <a:schemeClr val="bg1"/>
          </a:glow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1002">
          <a:schemeClr val="lt2"/>
        </a:fillRef>
        <a:effectRef idx="0">
          <a:scrgbClr r="0" g="0" b="0"/>
        </a:effectRef>
        <a:fontRef idx="major"/>
      </xdr:style>
      <xdr:txBody>
        <a:bodyPr vertOverflow="clip" horz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all" spc="0" normalizeH="0" baseline="0" noProof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+mn-ea"/>
              <a:cs typeface="+mn-cs"/>
            </a:rPr>
            <a:t>IMPRESSION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400" b="1" i="0" u="none" strike="noStrike" kern="0" cap="all" spc="0" normalizeH="0" baseline="0" noProof="0">
            <a:ln w="0"/>
            <a:gradFill flip="none">
              <a:gsLst>
                <a:gs pos="0">
                  <a:schemeClr val="accent1">
                    <a:tint val="75000"/>
                    <a:shade val="75000"/>
                    <a:satMod val="170000"/>
                  </a:schemeClr>
                </a:gs>
                <a:gs pos="49000">
                  <a:schemeClr val="accent1">
                    <a:tint val="88000"/>
                    <a:shade val="65000"/>
                    <a:satMod val="172000"/>
                  </a:schemeClr>
                </a:gs>
                <a:gs pos="50000">
                  <a:schemeClr val="accent1">
                    <a:shade val="65000"/>
                    <a:satMod val="130000"/>
                  </a:schemeClr>
                </a:gs>
                <a:gs pos="92000">
                  <a:schemeClr val="accent1">
                    <a:shade val="50000"/>
                    <a:satMod val="120000"/>
                  </a:schemeClr>
                </a:gs>
                <a:gs pos="100000">
                  <a:schemeClr val="accent1">
                    <a:shade val="48000"/>
                    <a:satMod val="120000"/>
                  </a:schemeClr>
                </a:gs>
              </a:gsLst>
              <a:lin ang="5400000"/>
            </a:gradFill>
            <a:effectLst>
              <a:reflection blurRad="12700" stA="50000" endPos="50000" dist="5000" dir="5400000" sy="-100000" rotWithShape="0"/>
            </a:effectLst>
            <a:uLnTx/>
            <a:uFillTx/>
            <a:latin typeface="Calibri"/>
            <a:ea typeface="+mn-ea"/>
            <a:cs typeface="+mn-cs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all" spc="0" normalizeH="0" baseline="0" noProof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+mn-ea"/>
              <a:cs typeface="+mn-cs"/>
            </a:rPr>
            <a:t>SUITE MODIF</a:t>
          </a:r>
        </a:p>
      </xdr:txBody>
    </xdr:sp>
    <xdr:clientData fPrintsWithSheet="0"/>
  </xdr:twoCellAnchor>
  <xdr:twoCellAnchor editAs="oneCell">
    <xdr:from>
      <xdr:col>19</xdr:col>
      <xdr:colOff>190500</xdr:colOff>
      <xdr:row>48</xdr:row>
      <xdr:rowOff>211667</xdr:rowOff>
    </xdr:from>
    <xdr:to>
      <xdr:col>20</xdr:col>
      <xdr:colOff>848427</xdr:colOff>
      <xdr:row>52</xdr:row>
      <xdr:rowOff>105834</xdr:rowOff>
    </xdr:to>
    <xdr:sp macro="[0]!IMP_HS" textlink="">
      <xdr:nvSpPr>
        <xdr:cNvPr id="5" name="ZoneTexte 4">
          <a:extLst>
            <a:ext uri="{FF2B5EF4-FFF2-40B4-BE49-F238E27FC236}">
              <a16:creationId xmlns:a16="http://schemas.microsoft.com/office/drawing/2014/main" xmlns="" id="{00000000-0008-0000-0800-000007000000}"/>
            </a:ext>
          </a:extLst>
        </xdr:cNvPr>
        <xdr:cNvSpPr txBox="1"/>
      </xdr:nvSpPr>
      <xdr:spPr>
        <a:xfrm>
          <a:off x="22269450" y="11813117"/>
          <a:ext cx="2077152" cy="1151467"/>
        </a:xfrm>
        <a:prstGeom prst="roundRect">
          <a:avLst>
            <a:gd name="adj" fmla="val 30150"/>
          </a:avLst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  <a:ln w="9525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IMPRESSION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600" b="1" i="0" u="none" strike="noStrike" kern="0" cap="all" spc="0" normalizeH="0" baseline="0" noProof="0">
            <a:ln w="0"/>
            <a:solidFill>
              <a:srgbClr val="FF0000"/>
            </a:solidFill>
            <a:effectLst>
              <a:reflection blurRad="12700" stA="50000" endPos="50000" dist="5000" dir="5400000" sy="-100000" rotWithShape="0"/>
            </a:effectLst>
            <a:uLnTx/>
            <a:uFillTx/>
            <a:latin typeface="Calibri"/>
            <a:ea typeface=""/>
            <a:cs typeface="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HS</a:t>
          </a:r>
        </a:p>
      </xdr:txBody>
    </xdr:sp>
    <xdr:clientData fPrintsWithSheet="0"/>
  </xdr:twoCellAnchor>
  <xdr:twoCellAnchor editAs="oneCell">
    <xdr:from>
      <xdr:col>31</xdr:col>
      <xdr:colOff>338667</xdr:colOff>
      <xdr:row>48</xdr:row>
      <xdr:rowOff>169333</xdr:rowOff>
    </xdr:from>
    <xdr:to>
      <xdr:col>33</xdr:col>
      <xdr:colOff>270176</xdr:colOff>
      <xdr:row>52</xdr:row>
      <xdr:rowOff>63500</xdr:rowOff>
    </xdr:to>
    <xdr:sp macro="[0]!IMP_HSEXCEPT" textlink="">
      <xdr:nvSpPr>
        <xdr:cNvPr id="6" name="ZoneTexte 5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 txBox="1"/>
      </xdr:nvSpPr>
      <xdr:spPr>
        <a:xfrm>
          <a:off x="35504967" y="11770783"/>
          <a:ext cx="2065109" cy="1151467"/>
        </a:xfrm>
        <a:prstGeom prst="roundRect">
          <a:avLst>
            <a:gd name="adj" fmla="val 30150"/>
          </a:avLst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  <a:ln w="9525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  <a:bevelB prst="convex"/>
        </a:sp3d>
      </xdr:spPr>
      <xdr:txBody>
        <a:bodyPr vertOverflow="clip" horz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extrusionH="57150" contourW="6350" prstMaterial="metal">
            <a:bevelT w="127000" h="31750" prst="relaxedInset"/>
            <a:bevelB w="38100" h="3810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IMPRESSION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600" b="1" i="0" u="none" strike="noStrike" kern="0" cap="all" spc="0" normalizeH="0" baseline="0" noProof="0">
            <a:ln w="0"/>
            <a:solidFill>
              <a:srgbClr val="FF0000"/>
            </a:solidFill>
            <a:effectLst>
              <a:reflection blurRad="12700" endPos="0" dist="5000" dir="5400000" sy="-100000" rotWithShape="0"/>
            </a:effectLst>
            <a:uLnTx/>
            <a:uFillTx/>
            <a:latin typeface="Calibri"/>
            <a:ea typeface=""/>
            <a:cs typeface="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HS EXP</a:t>
          </a:r>
        </a:p>
      </xdr:txBody>
    </xdr:sp>
    <xdr:clientData fPrintsWithSheet="0"/>
  </xdr:twoCellAnchor>
  <xdr:twoCellAnchor editAs="oneCell">
    <xdr:from>
      <xdr:col>43</xdr:col>
      <xdr:colOff>338667</xdr:colOff>
      <xdr:row>48</xdr:row>
      <xdr:rowOff>169333</xdr:rowOff>
    </xdr:from>
    <xdr:to>
      <xdr:col>45</xdr:col>
      <xdr:colOff>270176</xdr:colOff>
      <xdr:row>52</xdr:row>
      <xdr:rowOff>63500</xdr:rowOff>
    </xdr:to>
    <xdr:sp macro="[0]!IMP_RECUP" textlink="">
      <xdr:nvSpPr>
        <xdr:cNvPr id="8" name="ZoneTexte 7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 txBox="1"/>
      </xdr:nvSpPr>
      <xdr:spPr>
        <a:xfrm>
          <a:off x="47973192" y="11770783"/>
          <a:ext cx="2065109" cy="1151467"/>
        </a:xfrm>
        <a:prstGeom prst="roundRect">
          <a:avLst>
            <a:gd name="adj" fmla="val 30150"/>
          </a:avLst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  <a:ln w="9525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  <a:bevelB prst="convex"/>
        </a:sp3d>
      </xdr:spPr>
      <xdr:txBody>
        <a:bodyPr vertOverflow="clip" horz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extrusionH="57150" contourW="6350" prstMaterial="metal">
            <a:bevelT w="127000" h="31750" prst="relaxedInset"/>
            <a:bevelB w="38100" h="3810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IMPRESSION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600" b="1" i="0" u="none" strike="noStrike" kern="0" cap="all" spc="0" normalizeH="0" baseline="0" noProof="0">
            <a:ln w="0"/>
            <a:solidFill>
              <a:srgbClr val="FF0000"/>
            </a:solidFill>
            <a:effectLst>
              <a:reflection blurRad="12700" endPos="0" dist="5000" dir="5400000" sy="-100000" rotWithShape="0"/>
            </a:effectLst>
            <a:uLnTx/>
            <a:uFillTx/>
            <a:latin typeface="Calibri"/>
            <a:ea typeface=""/>
            <a:cs typeface="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RECUPERATION</a:t>
          </a:r>
        </a:p>
      </xdr:txBody>
    </xdr:sp>
    <xdr:clientData fPrintsWithSheet="0"/>
  </xdr:twoCellAnchor>
  <xdr:twoCellAnchor>
    <xdr:from>
      <xdr:col>19</xdr:col>
      <xdr:colOff>228601</xdr:colOff>
      <xdr:row>2</xdr:row>
      <xdr:rowOff>204107</xdr:rowOff>
    </xdr:from>
    <xdr:to>
      <xdr:col>20</xdr:col>
      <xdr:colOff>704850</xdr:colOff>
      <xdr:row>5</xdr:row>
      <xdr:rowOff>138793</xdr:rowOff>
    </xdr:to>
    <xdr:pic>
      <xdr:nvPicPr>
        <xdr:cNvPr id="10" name="Image 1" descr="C:\Users\N122961\AppData\Local\Microsoft\Windows\Temporary Internet Files\Content.Outlook\2U3C9H3M\LOGO Metropole BLANC cartouche BLEU_CMJN (4)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612101" y="508907"/>
          <a:ext cx="1904999" cy="67763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31</xdr:col>
      <xdr:colOff>127000</xdr:colOff>
      <xdr:row>2</xdr:row>
      <xdr:rowOff>166009</xdr:rowOff>
    </xdr:from>
    <xdr:to>
      <xdr:col>32</xdr:col>
      <xdr:colOff>762000</xdr:colOff>
      <xdr:row>5</xdr:row>
      <xdr:rowOff>111581</xdr:rowOff>
    </xdr:to>
    <xdr:pic>
      <xdr:nvPicPr>
        <xdr:cNvPr id="11" name="Image 1" descr="C:\Users\N122961\AppData\Local\Microsoft\Windows\Temporary Internet Files\Content.Outlook\2U3C9H3M\LOGO Metropole BLANC cartouche BLEU_CMJN (4)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5045650" y="470809"/>
          <a:ext cx="1949450" cy="68852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43</xdr:col>
      <xdr:colOff>171451</xdr:colOff>
      <xdr:row>2</xdr:row>
      <xdr:rowOff>166009</xdr:rowOff>
    </xdr:from>
    <xdr:to>
      <xdr:col>44</xdr:col>
      <xdr:colOff>819150</xdr:colOff>
      <xdr:row>5</xdr:row>
      <xdr:rowOff>111581</xdr:rowOff>
    </xdr:to>
    <xdr:pic>
      <xdr:nvPicPr>
        <xdr:cNvPr id="12" name="Image 1" descr="C:\Users\N122961\AppData\Local\Microsoft\Windows\Temporary Internet Files\Content.Outlook\2U3C9H3M\LOGO Metropole BLANC cartouche BLEU_CMJN (4)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9129951" y="470809"/>
          <a:ext cx="1962149" cy="68852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800100</xdr:colOff>
      <xdr:row>2</xdr:row>
      <xdr:rowOff>101600</xdr:rowOff>
    </xdr:from>
    <xdr:to>
      <xdr:col>28</xdr:col>
      <xdr:colOff>1586230</xdr:colOff>
      <xdr:row>5</xdr:row>
      <xdr:rowOff>142875</xdr:rowOff>
    </xdr:to>
    <xdr:pic>
      <xdr:nvPicPr>
        <xdr:cNvPr id="9" name="Image 8" descr="BCS_ISO9001png.png"/>
        <xdr:cNvPicPr/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1013400" y="406400"/>
          <a:ext cx="786130" cy="784225"/>
        </a:xfrm>
        <a:prstGeom prst="rect">
          <a:avLst/>
        </a:prstGeom>
      </xdr:spPr>
    </xdr:pic>
    <xdr:clientData/>
  </xdr:twoCellAnchor>
  <xdr:twoCellAnchor editAs="oneCell">
    <xdr:from>
      <xdr:col>40</xdr:col>
      <xdr:colOff>914400</xdr:colOff>
      <xdr:row>2</xdr:row>
      <xdr:rowOff>187325</xdr:rowOff>
    </xdr:from>
    <xdr:to>
      <xdr:col>40</xdr:col>
      <xdr:colOff>1700530</xdr:colOff>
      <xdr:row>5</xdr:row>
      <xdr:rowOff>228600</xdr:rowOff>
    </xdr:to>
    <xdr:pic>
      <xdr:nvPicPr>
        <xdr:cNvPr id="13" name="Image 12" descr="BCS_ISO9001png.png"/>
        <xdr:cNvPicPr/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44919900" y="492125"/>
          <a:ext cx="786130" cy="784225"/>
        </a:xfrm>
        <a:prstGeom prst="rect">
          <a:avLst/>
        </a:prstGeom>
      </xdr:spPr>
    </xdr:pic>
    <xdr:clientData/>
  </xdr:twoCellAnchor>
  <xdr:twoCellAnchor editAs="oneCell">
    <xdr:from>
      <xdr:col>52</xdr:col>
      <xdr:colOff>1219200</xdr:colOff>
      <xdr:row>2</xdr:row>
      <xdr:rowOff>168275</xdr:rowOff>
    </xdr:from>
    <xdr:to>
      <xdr:col>52</xdr:col>
      <xdr:colOff>2005330</xdr:colOff>
      <xdr:row>5</xdr:row>
      <xdr:rowOff>209550</xdr:rowOff>
    </xdr:to>
    <xdr:pic>
      <xdr:nvPicPr>
        <xdr:cNvPr id="14" name="Image 13" descr="BCS_ISO9001png.png"/>
        <xdr:cNvPicPr/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9264550" y="473075"/>
          <a:ext cx="786130" cy="784225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mmun/Nice/IC/Personnel/Planning%20CS/Planning%202018/Planning-Mensuel-et-Individuel-Agents-CS-V14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122164/AppData/Local/Microsoft/Windows/Temporary%20Internet%20Files/Content.Outlook/LD7SV1P0/Planning-Encadrement%20Mensuel-et-Individuel-V10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sabelle/Downloads/Planning%20Agents%20VIEUX%20NICE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sabelle/Downloads/Param&#232;tr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GENTS_CS"/>
      <sheetName val="CPL"/>
      <sheetName val="Recap_HeureS"/>
      <sheetName val="PERIODES"/>
      <sheetName val="Agents"/>
      <sheetName val="HEURES"/>
      <sheetName val="JFériés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Addario Grégory |N0133037</v>
          </cell>
          <cell r="D1" t="str">
            <v>Ambonville David |N0136689</v>
          </cell>
        </row>
        <row r="2">
          <cell r="A2" t="str">
            <v>Addario Jean-Baptiste |N0140432</v>
          </cell>
          <cell r="D2" t="str">
            <v>Bour Yvon |N0122107</v>
          </cell>
        </row>
        <row r="3">
          <cell r="A3" t="str">
            <v>Alliouane Saïd |N0133886</v>
          </cell>
          <cell r="D3" t="str">
            <v>Coviaux Mickaël |N0141785</v>
          </cell>
        </row>
        <row r="4">
          <cell r="A4" t="str">
            <v>Audibert Michel |N0122024</v>
          </cell>
          <cell r="D4" t="str">
            <v>Dalmasso Yves |N0122279</v>
          </cell>
        </row>
        <row r="5">
          <cell r="A5" t="str">
            <v>Ben Bouzid Bourhane |N0123074</v>
          </cell>
          <cell r="D5" t="str">
            <v>Dargent Roland |N0141969</v>
          </cell>
        </row>
        <row r="6">
          <cell r="A6" t="str">
            <v>Benchniti Toufik |N0142864</v>
          </cell>
          <cell r="D6" t="str">
            <v>Féralis Cécile |N0122309</v>
          </cell>
        </row>
        <row r="7">
          <cell r="A7" t="str">
            <v>Brulin Olivier |N0142794</v>
          </cell>
          <cell r="D7" t="str">
            <v>Landrieux Nathalie |N0123368</v>
          </cell>
        </row>
        <row r="8">
          <cell r="A8" t="str">
            <v>Burle Yann |N0122892</v>
          </cell>
          <cell r="D8" t="str">
            <v>Moliner David |N0122749</v>
          </cell>
        </row>
        <row r="9">
          <cell r="A9" t="str">
            <v>Calvifiori Nicolas |N0137062</v>
          </cell>
          <cell r="D9" t="str">
            <v>Piombino Jean-Marc |N0122657</v>
          </cell>
        </row>
        <row r="10">
          <cell r="A10" t="str">
            <v>Cardinale Jean-Claude |N0122246</v>
          </cell>
          <cell r="D10" t="str">
            <v>Rateau Laurent |N0122934</v>
          </cell>
        </row>
        <row r="11">
          <cell r="A11" t="str">
            <v>Cirimèle Thomas |N0142787</v>
          </cell>
          <cell r="D11" t="str">
            <v>Rosso Dominique |N0122634</v>
          </cell>
        </row>
        <row r="12">
          <cell r="A12" t="str">
            <v>Claus Benjamin |N0142717</v>
          </cell>
          <cell r="D12" t="str">
            <v>Selsis Bruno |N0136550</v>
          </cell>
        </row>
        <row r="13">
          <cell r="A13" t="str">
            <v>Darbois Jonathan |N0123925</v>
          </cell>
          <cell r="D13" t="str">
            <v/>
          </cell>
        </row>
        <row r="14">
          <cell r="A14" t="str">
            <v>Dhouimer Yassine |N0136834</v>
          </cell>
          <cell r="D14" t="str">
            <v/>
          </cell>
        </row>
        <row r="15">
          <cell r="A15" t="str">
            <v>Frendo Mathieu |N0123075</v>
          </cell>
          <cell r="D15" t="str">
            <v/>
          </cell>
        </row>
        <row r="16">
          <cell r="A16" t="str">
            <v>Frougier David |N0138898</v>
          </cell>
        </row>
        <row r="17">
          <cell r="A17" t="str">
            <v>Giordano Lucas |N0142718</v>
          </cell>
        </row>
        <row r="18">
          <cell r="A18" t="str">
            <v>Glaskoff Hervé |N0131051</v>
          </cell>
        </row>
        <row r="19">
          <cell r="A19" t="str">
            <v>Isoard Nicolas |N0123758</v>
          </cell>
        </row>
        <row r="20">
          <cell r="A20" t="str">
            <v>Imbert Frédéric |N0143849</v>
          </cell>
        </row>
        <row r="21">
          <cell r="A21" t="str">
            <v>Lantéri Joachim |N0137004</v>
          </cell>
        </row>
        <row r="22">
          <cell r="A22" t="str">
            <v>Maiel Nawfel |N0140919</v>
          </cell>
        </row>
        <row r="23">
          <cell r="A23" t="str">
            <v>Mallo Alfred |N0122577</v>
          </cell>
        </row>
        <row r="24">
          <cell r="A24" t="str">
            <v>Mandrea Thierry |N0122349</v>
          </cell>
        </row>
        <row r="25">
          <cell r="A25" t="str">
            <v>Mandrea Valentin |N0142775</v>
          </cell>
        </row>
        <row r="26">
          <cell r="A26" t="str">
            <v>Mangiarotti Tony |N0124279</v>
          </cell>
        </row>
        <row r="27">
          <cell r="A27" t="str">
            <v>Mannassero Enzo |N0142828</v>
          </cell>
        </row>
        <row r="28">
          <cell r="A28" t="str">
            <v>Marcelli Alain |N0122389</v>
          </cell>
        </row>
        <row r="29">
          <cell r="A29" t="str">
            <v>Marzarro Christopher |N0123069</v>
          </cell>
        </row>
        <row r="30">
          <cell r="A30" t="str">
            <v>Miceli Lorenzo |N0140953</v>
          </cell>
        </row>
        <row r="31">
          <cell r="A31" t="str">
            <v>Moraldo Adrien |N0128551</v>
          </cell>
        </row>
        <row r="32">
          <cell r="A32" t="str">
            <v>Outili Yassin |N0128554</v>
          </cell>
        </row>
        <row r="33">
          <cell r="A33" t="str">
            <v>Paul Patrick |M142356</v>
          </cell>
        </row>
        <row r="34">
          <cell r="A34" t="str">
            <v>Perrone Lucas |N0133403</v>
          </cell>
        </row>
        <row r="35">
          <cell r="A35" t="str">
            <v>Rini Romain |N0132724</v>
          </cell>
        </row>
        <row r="36">
          <cell r="A36" t="str">
            <v>Romero Trystan |N0144498</v>
          </cell>
        </row>
        <row r="37">
          <cell r="A37" t="str">
            <v>Spadaccini Steve |N0134783</v>
          </cell>
        </row>
        <row r="38">
          <cell r="A38" t="str">
            <v>Terranova Pierre |N0140951</v>
          </cell>
        </row>
        <row r="39">
          <cell r="A39" t="str">
            <v>Torre Jean-Marie |N0122603</v>
          </cell>
        </row>
        <row r="40">
          <cell r="A40" t="str">
            <v>Viale Jonathan |N0131234</v>
          </cell>
        </row>
        <row r="41">
          <cell r="A41" t="str">
            <v/>
          </cell>
        </row>
        <row r="42">
          <cell r="A42" t="str">
            <v/>
          </cell>
        </row>
        <row r="43">
          <cell r="A43" t="str">
            <v/>
          </cell>
        </row>
        <row r="44">
          <cell r="A44" t="str">
            <v/>
          </cell>
        </row>
        <row r="45">
          <cell r="A45" t="str">
            <v/>
          </cell>
        </row>
        <row r="46">
          <cell r="A46" t="str">
            <v/>
          </cell>
        </row>
        <row r="47">
          <cell r="A47" t="str">
            <v/>
          </cell>
        </row>
        <row r="48">
          <cell r="A48" t="str">
            <v/>
          </cell>
        </row>
        <row r="49">
          <cell r="A49" t="str">
            <v/>
          </cell>
        </row>
        <row r="50">
          <cell r="A50" t="str">
            <v/>
          </cell>
        </row>
      </sheetData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DMINISTRATIF"/>
      <sheetName val="RESPONSABLE"/>
      <sheetName val="RECAP_HS"/>
      <sheetName val="PERIODES"/>
      <sheetName val="Agents"/>
      <sheetName val="HEURES"/>
      <sheetName val="JFériés"/>
      <sheetName val="Congés"/>
      <sheetName val="Recap_Heur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B1">
            <v>0.29166666666666669</v>
          </cell>
          <cell r="C1">
            <v>0.91666666666666663</v>
          </cell>
        </row>
        <row r="2">
          <cell r="B2">
            <v>0.91666666666666663</v>
          </cell>
          <cell r="C2">
            <v>0.29166666666666669</v>
          </cell>
        </row>
        <row r="3">
          <cell r="B3">
            <v>0.875</v>
          </cell>
          <cell r="C3">
            <v>0.25</v>
          </cell>
        </row>
      </sheetData>
      <sheetData sheetId="6" refreshError="1"/>
      <sheetData sheetId="7" refreshError="1"/>
      <sheetData sheetId="8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Travail Mensuelle"/>
      <sheetName val="RIPPEURS"/>
      <sheetName val="RESPONSABLE"/>
      <sheetName val="Pointage"/>
      <sheetName val="JFériés"/>
    </sheetNames>
    <sheetDataSet>
      <sheetData sheetId="0">
        <row r="1">
          <cell r="A1" t="str">
            <v>Matricule</v>
          </cell>
          <cell r="B1" t="str">
            <v>NOMS</v>
          </cell>
          <cell r="C1" t="str">
            <v>PRENOMS</v>
          </cell>
          <cell r="D1" t="str">
            <v>NOMS &amp; PRENOMS</v>
          </cell>
          <cell r="E1" t="str">
            <v>inactif</v>
          </cell>
          <cell r="F1" t="str">
            <v>Code Serv</v>
          </cell>
          <cell r="G1" t="str">
            <v>PRESTATION</v>
          </cell>
          <cell r="J1">
            <v>43101</v>
          </cell>
          <cell r="K1">
            <v>43102</v>
          </cell>
          <cell r="L1">
            <v>43103</v>
          </cell>
          <cell r="M1">
            <v>43104</v>
          </cell>
          <cell r="N1">
            <v>43105</v>
          </cell>
          <cell r="O1">
            <v>43106</v>
          </cell>
          <cell r="P1">
            <v>43107</v>
          </cell>
          <cell r="Q1">
            <v>43108</v>
          </cell>
          <cell r="R1">
            <v>43109</v>
          </cell>
          <cell r="S1">
            <v>43110</v>
          </cell>
          <cell r="T1">
            <v>43111</v>
          </cell>
          <cell r="U1">
            <v>43112</v>
          </cell>
          <cell r="V1">
            <v>43113</v>
          </cell>
          <cell r="W1">
            <v>43114</v>
          </cell>
          <cell r="X1">
            <v>43115</v>
          </cell>
          <cell r="Y1">
            <v>43116</v>
          </cell>
          <cell r="Z1">
            <v>43117</v>
          </cell>
          <cell r="AA1">
            <v>43118</v>
          </cell>
          <cell r="AB1">
            <v>43119</v>
          </cell>
          <cell r="AC1">
            <v>43120</v>
          </cell>
          <cell r="AD1">
            <v>43121</v>
          </cell>
          <cell r="AE1">
            <v>43122</v>
          </cell>
          <cell r="AF1">
            <v>43123</v>
          </cell>
          <cell r="AG1">
            <v>43124</v>
          </cell>
          <cell r="AH1">
            <v>43125</v>
          </cell>
          <cell r="AI1">
            <v>43126</v>
          </cell>
          <cell r="AJ1">
            <v>43127</v>
          </cell>
          <cell r="AK1">
            <v>43128</v>
          </cell>
          <cell r="AL1">
            <v>43129</v>
          </cell>
          <cell r="AM1">
            <v>43130</v>
          </cell>
          <cell r="AN1">
            <v>43131</v>
          </cell>
          <cell r="AO1">
            <v>43132</v>
          </cell>
          <cell r="AP1">
            <v>43133</v>
          </cell>
          <cell r="AQ1">
            <v>43134</v>
          </cell>
          <cell r="AR1">
            <v>43135</v>
          </cell>
          <cell r="AS1">
            <v>43136</v>
          </cell>
          <cell r="AT1">
            <v>43137</v>
          </cell>
          <cell r="AU1">
            <v>43138</v>
          </cell>
          <cell r="AV1">
            <v>43139</v>
          </cell>
          <cell r="AW1">
            <v>43140</v>
          </cell>
          <cell r="AX1">
            <v>43141</v>
          </cell>
          <cell r="AY1">
            <v>43142</v>
          </cell>
          <cell r="AZ1">
            <v>43143</v>
          </cell>
          <cell r="BA1">
            <v>43144</v>
          </cell>
          <cell r="BB1">
            <v>43145</v>
          </cell>
          <cell r="BC1">
            <v>43146</v>
          </cell>
          <cell r="BD1">
            <v>43147</v>
          </cell>
          <cell r="BE1">
            <v>43148</v>
          </cell>
          <cell r="BF1">
            <v>43149</v>
          </cell>
          <cell r="BG1">
            <v>43150</v>
          </cell>
          <cell r="BH1">
            <v>43151</v>
          </cell>
          <cell r="BI1">
            <v>43152</v>
          </cell>
          <cell r="BJ1">
            <v>43153</v>
          </cell>
          <cell r="BK1">
            <v>43154</v>
          </cell>
          <cell r="BL1">
            <v>43155</v>
          </cell>
          <cell r="BM1">
            <v>43156</v>
          </cell>
          <cell r="BN1">
            <v>43157</v>
          </cell>
          <cell r="BO1">
            <v>43158</v>
          </cell>
          <cell r="BP1">
            <v>43159</v>
          </cell>
          <cell r="BQ1">
            <v>43160</v>
          </cell>
          <cell r="BR1">
            <v>43161</v>
          </cell>
          <cell r="BS1">
            <v>43162</v>
          </cell>
          <cell r="BT1">
            <v>43163</v>
          </cell>
          <cell r="BU1">
            <v>43164</v>
          </cell>
          <cell r="BV1">
            <v>43165</v>
          </cell>
          <cell r="BW1">
            <v>43166</v>
          </cell>
          <cell r="BX1">
            <v>43167</v>
          </cell>
          <cell r="BY1">
            <v>43168</v>
          </cell>
          <cell r="BZ1">
            <v>43169</v>
          </cell>
          <cell r="CA1">
            <v>43170</v>
          </cell>
          <cell r="CB1">
            <v>43171</v>
          </cell>
          <cell r="CC1">
            <v>43172</v>
          </cell>
          <cell r="CD1">
            <v>43173</v>
          </cell>
          <cell r="CE1">
            <v>43174</v>
          </cell>
          <cell r="CF1">
            <v>43175</v>
          </cell>
          <cell r="CG1">
            <v>43176</v>
          </cell>
          <cell r="CH1">
            <v>43177</v>
          </cell>
          <cell r="CI1">
            <v>43178</v>
          </cell>
          <cell r="CJ1">
            <v>43179</v>
          </cell>
          <cell r="CK1">
            <v>43180</v>
          </cell>
          <cell r="CL1">
            <v>43181</v>
          </cell>
          <cell r="CM1">
            <v>43182</v>
          </cell>
          <cell r="CN1">
            <v>43183</v>
          </cell>
          <cell r="CO1">
            <v>43184</v>
          </cell>
          <cell r="CP1">
            <v>43185</v>
          </cell>
          <cell r="CQ1">
            <v>43186</v>
          </cell>
          <cell r="CR1">
            <v>43187</v>
          </cell>
          <cell r="CS1">
            <v>43188</v>
          </cell>
          <cell r="CT1">
            <v>43189</v>
          </cell>
          <cell r="CU1">
            <v>43190</v>
          </cell>
          <cell r="CV1">
            <v>43191</v>
          </cell>
          <cell r="CW1">
            <v>43192</v>
          </cell>
          <cell r="CX1">
            <v>43193</v>
          </cell>
          <cell r="CY1">
            <v>43194</v>
          </cell>
          <cell r="CZ1">
            <v>43195</v>
          </cell>
          <cell r="DA1">
            <v>43196</v>
          </cell>
          <cell r="DB1">
            <v>43197</v>
          </cell>
          <cell r="DC1">
            <v>43198</v>
          </cell>
          <cell r="DD1">
            <v>43199</v>
          </cell>
          <cell r="DE1">
            <v>43200</v>
          </cell>
          <cell r="DF1">
            <v>43201</v>
          </cell>
          <cell r="DG1">
            <v>43202</v>
          </cell>
          <cell r="DH1">
            <v>43203</v>
          </cell>
          <cell r="DI1">
            <v>43204</v>
          </cell>
          <cell r="DJ1">
            <v>43205</v>
          </cell>
          <cell r="DK1">
            <v>43206</v>
          </cell>
          <cell r="DL1">
            <v>43207</v>
          </cell>
          <cell r="DM1">
            <v>43208</v>
          </cell>
          <cell r="DN1">
            <v>43209</v>
          </cell>
          <cell r="DO1">
            <v>43210</v>
          </cell>
          <cell r="DP1">
            <v>43211</v>
          </cell>
          <cell r="DQ1">
            <v>43212</v>
          </cell>
          <cell r="DR1">
            <v>43213</v>
          </cell>
          <cell r="DS1">
            <v>43214</v>
          </cell>
          <cell r="DT1">
            <v>43215</v>
          </cell>
          <cell r="DU1">
            <v>43216</v>
          </cell>
          <cell r="DV1">
            <v>43217</v>
          </cell>
          <cell r="DW1">
            <v>43218</v>
          </cell>
          <cell r="DX1">
            <v>43219</v>
          </cell>
          <cell r="DY1">
            <v>43220</v>
          </cell>
          <cell r="DZ1">
            <v>43221</v>
          </cell>
          <cell r="EA1">
            <v>43222</v>
          </cell>
          <cell r="EB1">
            <v>43223</v>
          </cell>
          <cell r="EC1">
            <v>43224</v>
          </cell>
          <cell r="ED1">
            <v>43225</v>
          </cell>
          <cell r="EE1">
            <v>43226</v>
          </cell>
          <cell r="EF1">
            <v>43227</v>
          </cell>
          <cell r="EG1">
            <v>43228</v>
          </cell>
          <cell r="EH1">
            <v>43229</v>
          </cell>
          <cell r="EI1">
            <v>43230</v>
          </cell>
          <cell r="EJ1">
            <v>43231</v>
          </cell>
          <cell r="EK1">
            <v>43232</v>
          </cell>
          <cell r="EL1">
            <v>43233</v>
          </cell>
          <cell r="EM1">
            <v>43234</v>
          </cell>
          <cell r="EN1">
            <v>43235</v>
          </cell>
          <cell r="EO1">
            <v>43236</v>
          </cell>
          <cell r="EP1">
            <v>43237</v>
          </cell>
          <cell r="EQ1">
            <v>43238</v>
          </cell>
          <cell r="ER1">
            <v>43239</v>
          </cell>
          <cell r="ES1">
            <v>43240</v>
          </cell>
          <cell r="ET1">
            <v>43241</v>
          </cell>
          <cell r="EU1">
            <v>43242</v>
          </cell>
          <cell r="EV1">
            <v>43243</v>
          </cell>
          <cell r="EW1">
            <v>43244</v>
          </cell>
          <cell r="EX1">
            <v>43245</v>
          </cell>
          <cell r="EY1">
            <v>43246</v>
          </cell>
          <cell r="EZ1">
            <v>43247</v>
          </cell>
          <cell r="FA1">
            <v>43248</v>
          </cell>
          <cell r="FB1">
            <v>43249</v>
          </cell>
          <cell r="FC1">
            <v>43250</v>
          </cell>
          <cell r="FD1">
            <v>43251</v>
          </cell>
          <cell r="FE1">
            <v>43252</v>
          </cell>
          <cell r="FF1">
            <v>43253</v>
          </cell>
          <cell r="FG1">
            <v>43254</v>
          </cell>
          <cell r="FH1">
            <v>43255</v>
          </cell>
          <cell r="FI1">
            <v>43256</v>
          </cell>
          <cell r="FJ1">
            <v>43257</v>
          </cell>
          <cell r="FK1">
            <v>43258</v>
          </cell>
          <cell r="FL1">
            <v>43259</v>
          </cell>
          <cell r="FM1">
            <v>43260</v>
          </cell>
          <cell r="FN1">
            <v>43261</v>
          </cell>
          <cell r="FO1">
            <v>43262</v>
          </cell>
          <cell r="FP1">
            <v>43263</v>
          </cell>
          <cell r="FQ1">
            <v>43264</v>
          </cell>
          <cell r="FR1">
            <v>43265</v>
          </cell>
          <cell r="FS1">
            <v>43266</v>
          </cell>
          <cell r="FT1">
            <v>43267</v>
          </cell>
          <cell r="FU1">
            <v>43268</v>
          </cell>
          <cell r="FV1">
            <v>43269</v>
          </cell>
          <cell r="FW1">
            <v>43270</v>
          </cell>
          <cell r="FX1">
            <v>43271</v>
          </cell>
          <cell r="FY1">
            <v>43272</v>
          </cell>
          <cell r="FZ1">
            <v>43273</v>
          </cell>
          <cell r="GA1">
            <v>43274</v>
          </cell>
          <cell r="GB1">
            <v>43275</v>
          </cell>
          <cell r="GC1">
            <v>43276</v>
          </cell>
          <cell r="GD1">
            <v>43277</v>
          </cell>
          <cell r="GE1">
            <v>43278</v>
          </cell>
          <cell r="GF1">
            <v>43279</v>
          </cell>
          <cell r="GG1">
            <v>43280</v>
          </cell>
          <cell r="GH1">
            <v>43281</v>
          </cell>
          <cell r="GI1">
            <v>43282</v>
          </cell>
          <cell r="GJ1">
            <v>43283</v>
          </cell>
          <cell r="GK1">
            <v>43284</v>
          </cell>
          <cell r="GL1">
            <v>43285</v>
          </cell>
          <cell r="GM1">
            <v>43286</v>
          </cell>
          <cell r="GN1">
            <v>43287</v>
          </cell>
          <cell r="GO1">
            <v>43288</v>
          </cell>
          <cell r="GP1">
            <v>43289</v>
          </cell>
          <cell r="GQ1">
            <v>43290</v>
          </cell>
          <cell r="GR1">
            <v>43291</v>
          </cell>
          <cell r="GS1">
            <v>43292</v>
          </cell>
          <cell r="GT1">
            <v>43293</v>
          </cell>
          <cell r="GU1">
            <v>43294</v>
          </cell>
          <cell r="GV1">
            <v>43295</v>
          </cell>
          <cell r="GW1">
            <v>43296</v>
          </cell>
          <cell r="GX1">
            <v>43297</v>
          </cell>
          <cell r="GY1">
            <v>43298</v>
          </cell>
          <cell r="GZ1">
            <v>43299</v>
          </cell>
          <cell r="HA1">
            <v>43300</v>
          </cell>
          <cell r="HB1">
            <v>43301</v>
          </cell>
          <cell r="HC1">
            <v>43302</v>
          </cell>
          <cell r="HD1">
            <v>43303</v>
          </cell>
          <cell r="HE1">
            <v>43304</v>
          </cell>
          <cell r="HF1">
            <v>43305</v>
          </cell>
          <cell r="HG1">
            <v>43306</v>
          </cell>
          <cell r="HH1">
            <v>43307</v>
          </cell>
          <cell r="HI1">
            <v>43308</v>
          </cell>
          <cell r="HJ1">
            <v>43309</v>
          </cell>
          <cell r="HK1">
            <v>43310</v>
          </cell>
          <cell r="HL1">
            <v>43311</v>
          </cell>
          <cell r="HM1">
            <v>43312</v>
          </cell>
          <cell r="HN1">
            <v>43313</v>
          </cell>
          <cell r="HO1">
            <v>43314</v>
          </cell>
          <cell r="HP1">
            <v>43315</v>
          </cell>
          <cell r="HQ1">
            <v>43316</v>
          </cell>
          <cell r="HR1">
            <v>43317</v>
          </cell>
          <cell r="HS1">
            <v>43318</v>
          </cell>
          <cell r="HT1">
            <v>43319</v>
          </cell>
          <cell r="HU1">
            <v>43320</v>
          </cell>
          <cell r="HV1">
            <v>43321</v>
          </cell>
          <cell r="HW1">
            <v>43322</v>
          </cell>
          <cell r="HX1">
            <v>43323</v>
          </cell>
          <cell r="HY1">
            <v>43324</v>
          </cell>
          <cell r="HZ1">
            <v>43325</v>
          </cell>
          <cell r="IA1">
            <v>43326</v>
          </cell>
          <cell r="IB1">
            <v>43327</v>
          </cell>
          <cell r="IC1">
            <v>43328</v>
          </cell>
          <cell r="ID1">
            <v>43329</v>
          </cell>
          <cell r="IE1">
            <v>43330</v>
          </cell>
          <cell r="IF1">
            <v>43331</v>
          </cell>
          <cell r="IG1">
            <v>43332</v>
          </cell>
          <cell r="IH1">
            <v>43333</v>
          </cell>
          <cell r="II1">
            <v>43334</v>
          </cell>
          <cell r="IJ1">
            <v>43335</v>
          </cell>
          <cell r="IK1">
            <v>43336</v>
          </cell>
          <cell r="IL1">
            <v>43337</v>
          </cell>
          <cell r="IM1">
            <v>43338</v>
          </cell>
          <cell r="IN1">
            <v>43339</v>
          </cell>
          <cell r="IO1">
            <v>43340</v>
          </cell>
          <cell r="IP1">
            <v>43341</v>
          </cell>
          <cell r="IQ1">
            <v>43342</v>
          </cell>
          <cell r="IR1">
            <v>43343</v>
          </cell>
          <cell r="IS1">
            <v>43344</v>
          </cell>
          <cell r="IT1">
            <v>43345</v>
          </cell>
          <cell r="IU1">
            <v>43346</v>
          </cell>
          <cell r="IV1">
            <v>43347</v>
          </cell>
          <cell r="IW1">
            <v>43348</v>
          </cell>
          <cell r="IX1">
            <v>43349</v>
          </cell>
          <cell r="IY1">
            <v>43350</v>
          </cell>
          <cell r="IZ1">
            <v>43351</v>
          </cell>
          <cell r="JA1">
            <v>43352</v>
          </cell>
          <cell r="JB1">
            <v>43353</v>
          </cell>
          <cell r="JC1">
            <v>43354</v>
          </cell>
          <cell r="JD1">
            <v>43355</v>
          </cell>
          <cell r="JE1">
            <v>43356</v>
          </cell>
          <cell r="JF1">
            <v>43357</v>
          </cell>
          <cell r="JG1">
            <v>43358</v>
          </cell>
          <cell r="JH1">
            <v>43359</v>
          </cell>
          <cell r="JI1">
            <v>43360</v>
          </cell>
          <cell r="JJ1">
            <v>43361</v>
          </cell>
          <cell r="JK1">
            <v>43362</v>
          </cell>
          <cell r="JL1">
            <v>43363</v>
          </cell>
          <cell r="JM1">
            <v>43364</v>
          </cell>
          <cell r="JN1">
            <v>43365</v>
          </cell>
          <cell r="JO1">
            <v>43366</v>
          </cell>
          <cell r="JP1">
            <v>43367</v>
          </cell>
          <cell r="JQ1">
            <v>43368</v>
          </cell>
          <cell r="JR1">
            <v>43369</v>
          </cell>
          <cell r="JS1">
            <v>43370</v>
          </cell>
          <cell r="JT1">
            <v>43371</v>
          </cell>
          <cell r="JU1">
            <v>43372</v>
          </cell>
          <cell r="JV1">
            <v>43373</v>
          </cell>
          <cell r="JW1">
            <v>43374</v>
          </cell>
          <cell r="JX1">
            <v>43375</v>
          </cell>
          <cell r="JY1">
            <v>43376</v>
          </cell>
          <cell r="JZ1">
            <v>43377</v>
          </cell>
          <cell r="KA1">
            <v>43378</v>
          </cell>
          <cell r="KB1">
            <v>43379</v>
          </cell>
          <cell r="KC1">
            <v>43380</v>
          </cell>
          <cell r="KD1">
            <v>43381</v>
          </cell>
          <cell r="KE1">
            <v>43382</v>
          </cell>
          <cell r="KF1">
            <v>43383</v>
          </cell>
          <cell r="KG1">
            <v>43384</v>
          </cell>
          <cell r="KH1">
            <v>43385</v>
          </cell>
          <cell r="KI1">
            <v>43386</v>
          </cell>
          <cell r="KJ1">
            <v>43387</v>
          </cell>
          <cell r="KK1">
            <v>43388</v>
          </cell>
          <cell r="KL1">
            <v>43389</v>
          </cell>
          <cell r="KM1">
            <v>43390</v>
          </cell>
          <cell r="KN1">
            <v>43391</v>
          </cell>
          <cell r="KO1">
            <v>43392</v>
          </cell>
          <cell r="KP1">
            <v>43393</v>
          </cell>
          <cell r="KQ1">
            <v>43394</v>
          </cell>
          <cell r="KR1">
            <v>43395</v>
          </cell>
          <cell r="KS1">
            <v>43396</v>
          </cell>
          <cell r="KT1">
            <v>43397</v>
          </cell>
          <cell r="KU1">
            <v>43398</v>
          </cell>
          <cell r="KV1">
            <v>43399</v>
          </cell>
          <cell r="KW1">
            <v>43400</v>
          </cell>
          <cell r="KX1">
            <v>43401</v>
          </cell>
          <cell r="KY1">
            <v>43402</v>
          </cell>
          <cell r="KZ1">
            <v>43403</v>
          </cell>
          <cell r="LA1">
            <v>43404</v>
          </cell>
          <cell r="LB1">
            <v>43405</v>
          </cell>
          <cell r="LC1">
            <v>43406</v>
          </cell>
          <cell r="LD1">
            <v>43407</v>
          </cell>
          <cell r="LE1">
            <v>43408</v>
          </cell>
          <cell r="LF1">
            <v>43409</v>
          </cell>
          <cell r="LG1">
            <v>43410</v>
          </cell>
          <cell r="LH1">
            <v>43411</v>
          </cell>
          <cell r="LI1">
            <v>43412</v>
          </cell>
          <cell r="LJ1">
            <v>43413</v>
          </cell>
          <cell r="LK1">
            <v>43414</v>
          </cell>
          <cell r="LL1">
            <v>43415</v>
          </cell>
          <cell r="LM1">
            <v>43416</v>
          </cell>
          <cell r="LN1">
            <v>43417</v>
          </cell>
          <cell r="LO1">
            <v>43418</v>
          </cell>
          <cell r="LP1">
            <v>43419</v>
          </cell>
          <cell r="LQ1">
            <v>43420</v>
          </cell>
          <cell r="LR1">
            <v>43421</v>
          </cell>
          <cell r="LS1">
            <v>43422</v>
          </cell>
          <cell r="LT1">
            <v>43423</v>
          </cell>
          <cell r="LU1">
            <v>43424</v>
          </cell>
          <cell r="LV1">
            <v>43425</v>
          </cell>
          <cell r="LW1">
            <v>43426</v>
          </cell>
          <cell r="LX1">
            <v>43427</v>
          </cell>
          <cell r="LY1">
            <v>43428</v>
          </cell>
          <cell r="LZ1">
            <v>43429</v>
          </cell>
          <cell r="MA1">
            <v>43430</v>
          </cell>
          <cell r="MB1">
            <v>43431</v>
          </cell>
          <cell r="MC1">
            <v>43432</v>
          </cell>
          <cell r="MD1">
            <v>43433</v>
          </cell>
          <cell r="ME1">
            <v>43434</v>
          </cell>
          <cell r="MF1">
            <v>43435</v>
          </cell>
          <cell r="MG1">
            <v>43436</v>
          </cell>
          <cell r="MH1">
            <v>43437</v>
          </cell>
          <cell r="MI1">
            <v>43438</v>
          </cell>
          <cell r="MJ1">
            <v>43439</v>
          </cell>
          <cell r="MK1">
            <v>43440</v>
          </cell>
          <cell r="ML1">
            <v>43441</v>
          </cell>
          <cell r="MM1">
            <v>43442</v>
          </cell>
          <cell r="MN1">
            <v>43443</v>
          </cell>
          <cell r="MO1">
            <v>43444</v>
          </cell>
          <cell r="MP1">
            <v>43445</v>
          </cell>
          <cell r="MQ1">
            <v>43446</v>
          </cell>
          <cell r="MR1">
            <v>43447</v>
          </cell>
          <cell r="MS1">
            <v>43448</v>
          </cell>
          <cell r="MT1">
            <v>43449</v>
          </cell>
          <cell r="MU1">
            <v>43450</v>
          </cell>
          <cell r="MV1">
            <v>43451</v>
          </cell>
          <cell r="MW1">
            <v>43452</v>
          </cell>
          <cell r="MX1">
            <v>43453</v>
          </cell>
          <cell r="MY1">
            <v>43454</v>
          </cell>
          <cell r="MZ1">
            <v>43455</v>
          </cell>
          <cell r="NA1">
            <v>43456</v>
          </cell>
          <cell r="NB1">
            <v>43457</v>
          </cell>
          <cell r="NC1">
            <v>43458</v>
          </cell>
          <cell r="ND1">
            <v>43459</v>
          </cell>
          <cell r="NE1">
            <v>43460</v>
          </cell>
          <cell r="NF1">
            <v>43461</v>
          </cell>
          <cell r="NG1">
            <v>43462</v>
          </cell>
          <cell r="NH1">
            <v>43463</v>
          </cell>
          <cell r="NI1">
            <v>43464</v>
          </cell>
          <cell r="NJ1">
            <v>43465</v>
          </cell>
        </row>
        <row r="2">
          <cell r="A2" t="str">
            <v>N0122254</v>
          </cell>
          <cell r="B2" t="str">
            <v>Gasparro</v>
          </cell>
          <cell r="C2" t="str">
            <v>Michel</v>
          </cell>
          <cell r="D2" t="str">
            <v>Gasparro Michel</v>
          </cell>
          <cell r="E2" t="str">
            <v>Oui</v>
          </cell>
          <cell r="F2" t="str">
            <v>NHA-28</v>
          </cell>
          <cell r="G2" t="str">
            <v>Agent</v>
          </cell>
        </row>
        <row r="3">
          <cell r="A3" t="str">
            <v>N0122377</v>
          </cell>
          <cell r="B3" t="str">
            <v>Guidicelli</v>
          </cell>
          <cell r="C3" t="str">
            <v>Don Jacques</v>
          </cell>
          <cell r="D3" t="str">
            <v>Guidicelli Don Jacques</v>
          </cell>
          <cell r="E3">
            <v>0</v>
          </cell>
          <cell r="F3" t="str">
            <v>NHA-28</v>
          </cell>
          <cell r="G3" t="str">
            <v>Agent</v>
          </cell>
        </row>
        <row r="4">
          <cell r="A4" t="str">
            <v>N0142781</v>
          </cell>
          <cell r="B4" t="str">
            <v>Ladhib</v>
          </cell>
          <cell r="C4" t="str">
            <v>Yacine</v>
          </cell>
          <cell r="D4" t="str">
            <v>Ladhib Yacine</v>
          </cell>
          <cell r="E4" t="str">
            <v>Oui</v>
          </cell>
          <cell r="F4" t="str">
            <v>NHA-28</v>
          </cell>
          <cell r="G4" t="str">
            <v>Agent</v>
          </cell>
        </row>
        <row r="5">
          <cell r="A5" t="str">
            <v>N0142779</v>
          </cell>
          <cell r="B5" t="str">
            <v>Lemoine</v>
          </cell>
          <cell r="C5" t="str">
            <v>Steeve</v>
          </cell>
          <cell r="D5" t="str">
            <v>Lemoine Steeve</v>
          </cell>
          <cell r="E5" t="str">
            <v>Oui</v>
          </cell>
          <cell r="F5" t="str">
            <v>NHA-28</v>
          </cell>
          <cell r="G5" t="str">
            <v>Agent</v>
          </cell>
        </row>
        <row r="6">
          <cell r="A6" t="str">
            <v>N0123615</v>
          </cell>
          <cell r="B6" t="str">
            <v>Marchon</v>
          </cell>
          <cell r="C6" t="str">
            <v>Philippe</v>
          </cell>
          <cell r="D6" t="str">
            <v>Marchon Philippe</v>
          </cell>
          <cell r="E6">
            <v>0</v>
          </cell>
          <cell r="F6" t="str">
            <v>NHA-28</v>
          </cell>
          <cell r="G6" t="str">
            <v>Agent</v>
          </cell>
        </row>
        <row r="7">
          <cell r="A7" t="str">
            <v>N0124417</v>
          </cell>
          <cell r="B7" t="str">
            <v>Rafaï</v>
          </cell>
          <cell r="C7" t="str">
            <v>Ahmed</v>
          </cell>
          <cell r="D7" t="str">
            <v>Rafaï Ahmed</v>
          </cell>
          <cell r="E7">
            <v>0</v>
          </cell>
          <cell r="F7" t="str">
            <v>NHA-28</v>
          </cell>
          <cell r="G7" t="str">
            <v>Agent</v>
          </cell>
        </row>
        <row r="8">
          <cell r="A8" t="str">
            <v>N0123395</v>
          </cell>
          <cell r="B8" t="str">
            <v>Ramirez</v>
          </cell>
          <cell r="C8" t="str">
            <v>Edouard</v>
          </cell>
          <cell r="D8" t="str">
            <v>Ramirez Edouard</v>
          </cell>
          <cell r="E8">
            <v>0</v>
          </cell>
          <cell r="F8" t="str">
            <v>NHA-28</v>
          </cell>
          <cell r="G8" t="str">
            <v>Agent</v>
          </cell>
        </row>
        <row r="9">
          <cell r="A9" t="str">
            <v>N0122667</v>
          </cell>
          <cell r="B9" t="str">
            <v>Roux</v>
          </cell>
          <cell r="C9" t="str">
            <v>Jean-Marc</v>
          </cell>
          <cell r="D9" t="str">
            <v>Roux Jean-Marc</v>
          </cell>
          <cell r="E9">
            <v>0</v>
          </cell>
          <cell r="F9" t="str">
            <v>NHA-28</v>
          </cell>
          <cell r="G9" t="str">
            <v>Agent</v>
          </cell>
        </row>
        <row r="10">
          <cell r="A10" t="str">
            <v>N0122701</v>
          </cell>
          <cell r="B10" t="str">
            <v>Valzano</v>
          </cell>
          <cell r="C10" t="str">
            <v>Grégory</v>
          </cell>
          <cell r="D10" t="str">
            <v>Valzano Grégory</v>
          </cell>
          <cell r="E10">
            <v>0</v>
          </cell>
          <cell r="F10" t="str">
            <v>NHA-28</v>
          </cell>
          <cell r="G10" t="str">
            <v>Agent</v>
          </cell>
        </row>
        <row r="11">
          <cell r="A11" t="str">
            <v>N0122047</v>
          </cell>
          <cell r="B11" t="str">
            <v>Bertrand</v>
          </cell>
          <cell r="C11" t="str">
            <v>Philippe</v>
          </cell>
          <cell r="D11" t="str">
            <v>Bertrand Philippe</v>
          </cell>
          <cell r="E11">
            <v>0</v>
          </cell>
          <cell r="F11" t="str">
            <v>NHA-32</v>
          </cell>
          <cell r="G11" t="str">
            <v>Responsable</v>
          </cell>
        </row>
        <row r="12">
          <cell r="A12" t="str">
            <v>N0122433</v>
          </cell>
          <cell r="B12" t="str">
            <v>Lantéri</v>
          </cell>
          <cell r="C12" t="str">
            <v>Michel</v>
          </cell>
          <cell r="D12" t="str">
            <v>Lantéri Michel</v>
          </cell>
          <cell r="E12">
            <v>0</v>
          </cell>
          <cell r="F12" t="str">
            <v>NHA-32</v>
          </cell>
          <cell r="G12" t="str">
            <v>Responsable</v>
          </cell>
        </row>
        <row r="13">
          <cell r="A13" t="str">
            <v>N0123072</v>
          </cell>
          <cell r="B13" t="str">
            <v>Nigues</v>
          </cell>
          <cell r="C13" t="str">
            <v>Thomas</v>
          </cell>
          <cell r="D13" t="str">
            <v>Nigues Thomas</v>
          </cell>
          <cell r="E13">
            <v>0</v>
          </cell>
          <cell r="F13" t="str">
            <v>NHA-32</v>
          </cell>
          <cell r="G13" t="str">
            <v>Responsable</v>
          </cell>
        </row>
      </sheetData>
      <sheetData sheetId="1">
        <row r="1">
          <cell r="A1" t="str">
            <v>PRESTATIONS</v>
          </cell>
          <cell r="B1" t="str">
            <v>HS Norm</v>
          </cell>
          <cell r="C1" t="str">
            <v>HS Férié</v>
          </cell>
          <cell r="D1" t="str">
            <v>HS Nuit</v>
          </cell>
          <cell r="E1" t="str">
            <v>Nuit</v>
          </cell>
          <cell r="F1" t="str">
            <v>Insalubrité</v>
          </cell>
          <cell r="K1" t="str">
            <v>PRESTATIONS</v>
          </cell>
          <cell r="L1" t="str">
            <v>HORAIRES A RENSEIGNER</v>
          </cell>
          <cell r="M1" t="str">
            <v>CONCATENATION</v>
          </cell>
          <cell r="N1" t="str">
            <v>HS HORAIRES</v>
          </cell>
        </row>
        <row r="2">
          <cell r="A2">
            <v>0</v>
          </cell>
          <cell r="F2">
            <v>0</v>
          </cell>
          <cell r="K2" t="str">
            <v/>
          </cell>
          <cell r="L2">
            <v>0</v>
          </cell>
          <cell r="M2" t="str">
            <v xml:space="preserve"> |</v>
          </cell>
          <cell r="N2" t="str">
            <v/>
          </cell>
        </row>
        <row r="3">
          <cell r="A3" t="str">
            <v>1/2 Congés</v>
          </cell>
          <cell r="F3">
            <v>0</v>
          </cell>
          <cell r="K3" t="str">
            <v>1/2 Congés</v>
          </cell>
          <cell r="M3" t="str">
            <v>1/2 Congés |</v>
          </cell>
          <cell r="N3" t="str">
            <v/>
          </cell>
        </row>
        <row r="4">
          <cell r="A4" t="str">
            <v>1/2 RTT</v>
          </cell>
          <cell r="F4">
            <v>0</v>
          </cell>
          <cell r="K4" t="str">
            <v>1/2 RTT</v>
          </cell>
          <cell r="M4" t="str">
            <v>1/2 RTT |</v>
          </cell>
          <cell r="N4" t="str">
            <v/>
          </cell>
        </row>
        <row r="5">
          <cell r="A5" t="str">
            <v>AT</v>
          </cell>
          <cell r="F5">
            <v>0</v>
          </cell>
          <cell r="K5" t="str">
            <v>AT</v>
          </cell>
          <cell r="M5" t="str">
            <v>AT |</v>
          </cell>
          <cell r="N5" t="str">
            <v/>
          </cell>
        </row>
        <row r="6">
          <cell r="A6" t="str">
            <v>AUTRE COP</v>
          </cell>
          <cell r="F6">
            <v>0</v>
          </cell>
          <cell r="K6" t="str">
            <v>AUTRE COP</v>
          </cell>
          <cell r="M6" t="str">
            <v>AUTRE COP |</v>
          </cell>
          <cell r="N6" t="str">
            <v/>
          </cell>
        </row>
        <row r="7">
          <cell r="A7" t="str">
            <v>Congés</v>
          </cell>
          <cell r="F7">
            <v>0</v>
          </cell>
          <cell r="K7" t="str">
            <v>Congés</v>
          </cell>
          <cell r="L7">
            <v>0</v>
          </cell>
          <cell r="M7" t="str">
            <v>Congés |</v>
          </cell>
          <cell r="N7" t="str">
            <v/>
          </cell>
        </row>
        <row r="8">
          <cell r="A8" t="str">
            <v>Congés Exp</v>
          </cell>
          <cell r="F8">
            <v>0</v>
          </cell>
          <cell r="K8" t="str">
            <v>Congés Exp</v>
          </cell>
          <cell r="M8" t="str">
            <v>Congés Exp |</v>
          </cell>
          <cell r="N8" t="str">
            <v/>
          </cell>
        </row>
        <row r="9">
          <cell r="A9" t="str">
            <v>FORMATION</v>
          </cell>
          <cell r="F9">
            <v>1</v>
          </cell>
          <cell r="K9" t="str">
            <v>FORMATION</v>
          </cell>
          <cell r="M9" t="str">
            <v>FORMATION |</v>
          </cell>
          <cell r="N9" t="str">
            <v/>
          </cell>
        </row>
        <row r="10">
          <cell r="A10" t="str">
            <v>HS presta. Except</v>
          </cell>
          <cell r="F10">
            <v>1</v>
          </cell>
          <cell r="K10" t="str">
            <v>HS presta. Except</v>
          </cell>
          <cell r="M10" t="str">
            <v>HS presta. Except |</v>
          </cell>
          <cell r="N10" t="str">
            <v/>
          </cell>
        </row>
        <row r="11">
          <cell r="A11" t="str">
            <v>MALADIE</v>
          </cell>
          <cell r="F11">
            <v>0</v>
          </cell>
          <cell r="K11" t="str">
            <v>MALADIE</v>
          </cell>
          <cell r="M11" t="str">
            <v>MALADIE |</v>
          </cell>
          <cell r="N11" t="str">
            <v/>
          </cell>
        </row>
        <row r="12">
          <cell r="A12" t="str">
            <v>Presta Except</v>
          </cell>
          <cell r="F12">
            <v>1</v>
          </cell>
          <cell r="K12" t="str">
            <v>Presta Except</v>
          </cell>
          <cell r="M12" t="str">
            <v>Presta Except |</v>
          </cell>
          <cell r="N12" t="str">
            <v/>
          </cell>
        </row>
        <row r="13">
          <cell r="A13" t="str">
            <v>RECUP CREDIT</v>
          </cell>
          <cell r="F13">
            <v>1</v>
          </cell>
          <cell r="K13" t="str">
            <v>RECUP CREDIT</v>
          </cell>
          <cell r="M13" t="str">
            <v>RECUP CREDIT |</v>
          </cell>
          <cell r="N13" t="str">
            <v/>
          </cell>
        </row>
        <row r="14">
          <cell r="A14" t="str">
            <v>RECUP DEBIT</v>
          </cell>
          <cell r="F14">
            <v>0</v>
          </cell>
          <cell r="K14" t="str">
            <v>RECUP DEBIT</v>
          </cell>
          <cell r="M14" t="str">
            <v>RECUP DEBIT |</v>
          </cell>
          <cell r="N14" t="str">
            <v/>
          </cell>
        </row>
        <row r="15">
          <cell r="A15" t="str">
            <v>REPOS</v>
          </cell>
          <cell r="F15">
            <v>0</v>
          </cell>
          <cell r="K15" t="str">
            <v/>
          </cell>
          <cell r="M15" t="str">
            <v xml:space="preserve"> |</v>
          </cell>
          <cell r="N15" t="str">
            <v/>
          </cell>
        </row>
        <row r="16">
          <cell r="A16" t="str">
            <v xml:space="preserve">RTT </v>
          </cell>
          <cell r="F16">
            <v>0</v>
          </cell>
          <cell r="K16" t="str">
            <v xml:space="preserve">RTT </v>
          </cell>
          <cell r="M16" t="str">
            <v>RTT  |</v>
          </cell>
          <cell r="N16" t="str">
            <v/>
          </cell>
        </row>
        <row r="17">
          <cell r="A17" t="str">
            <v>VN AM</v>
          </cell>
          <cell r="F17">
            <v>1</v>
          </cell>
          <cell r="K17" t="str">
            <v/>
          </cell>
          <cell r="M17" t="str">
            <v xml:space="preserve"> |</v>
          </cell>
          <cell r="N17" t="str">
            <v/>
          </cell>
        </row>
        <row r="18">
          <cell r="A18" t="str">
            <v>VN DIM AM</v>
          </cell>
          <cell r="C18">
            <v>7</v>
          </cell>
          <cell r="F18">
            <v>1</v>
          </cell>
          <cell r="K18" t="str">
            <v>VN DIM AM</v>
          </cell>
          <cell r="L18" t="str">
            <v>13:00-20:00</v>
          </cell>
          <cell r="M18" t="str">
            <v>VN DIM AM |13:00-20:00</v>
          </cell>
          <cell r="N18" t="str">
            <v>13:00-20:00</v>
          </cell>
        </row>
        <row r="19">
          <cell r="A19" t="str">
            <v>VN DIM MATIN</v>
          </cell>
          <cell r="C19">
            <v>5</v>
          </cell>
          <cell r="D19">
            <v>2</v>
          </cell>
          <cell r="F19">
            <v>1</v>
          </cell>
          <cell r="K19" t="str">
            <v>VN DIM MATIN</v>
          </cell>
          <cell r="L19" t="str">
            <v>05:00-12:00</v>
          </cell>
          <cell r="M19" t="str">
            <v>VN DIM MATIN |05:00-12:00</v>
          </cell>
          <cell r="N19" t="str">
            <v>05:00-12:00</v>
          </cell>
        </row>
        <row r="20">
          <cell r="A20" t="str">
            <v>VN MATIN</v>
          </cell>
          <cell r="E20">
            <v>1</v>
          </cell>
          <cell r="F20">
            <v>1</v>
          </cell>
          <cell r="K20" t="str">
            <v/>
          </cell>
          <cell r="M20" t="str">
            <v xml:space="preserve"> |</v>
          </cell>
          <cell r="N20" t="str">
            <v/>
          </cell>
        </row>
        <row r="21">
          <cell r="A21" t="str">
            <v>VN MATIN + COMP</v>
          </cell>
          <cell r="E21">
            <v>2</v>
          </cell>
          <cell r="F21">
            <v>1</v>
          </cell>
          <cell r="K21" t="str">
            <v/>
          </cell>
          <cell r="M21" t="str">
            <v xml:space="preserve"> |</v>
          </cell>
          <cell r="N21" t="str">
            <v/>
          </cell>
        </row>
        <row r="22">
          <cell r="A22" t="str">
            <v>VN SAM MAT + COMP</v>
          </cell>
          <cell r="D22">
            <v>1</v>
          </cell>
          <cell r="E22">
            <v>1</v>
          </cell>
          <cell r="F22">
            <v>1</v>
          </cell>
          <cell r="K22" t="str">
            <v>VN SAM MAT + COMP</v>
          </cell>
          <cell r="L22" t="str">
            <v>04:00-05:00</v>
          </cell>
          <cell r="M22" t="str">
            <v>VN SAM MAT + COMP |04:00-05:00</v>
          </cell>
          <cell r="N22" t="str">
            <v>04:00-05:00</v>
          </cell>
        </row>
        <row r="23">
          <cell r="F23">
            <v>0</v>
          </cell>
          <cell r="K23" t="str">
            <v/>
          </cell>
          <cell r="M23" t="str">
            <v xml:space="preserve"> |</v>
          </cell>
          <cell r="N23" t="str">
            <v/>
          </cell>
        </row>
        <row r="24">
          <cell r="F24">
            <v>0</v>
          </cell>
          <cell r="K24" t="str">
            <v/>
          </cell>
          <cell r="M24" t="str">
            <v xml:space="preserve"> |</v>
          </cell>
          <cell r="N24" t="str">
            <v/>
          </cell>
        </row>
        <row r="25">
          <cell r="F25">
            <v>0</v>
          </cell>
          <cell r="K25" t="str">
            <v/>
          </cell>
          <cell r="M25" t="str">
            <v xml:space="preserve"> |</v>
          </cell>
          <cell r="N25" t="str">
            <v/>
          </cell>
        </row>
        <row r="26">
          <cell r="F26">
            <v>0</v>
          </cell>
          <cell r="K26" t="str">
            <v/>
          </cell>
          <cell r="M26" t="str">
            <v xml:space="preserve"> |</v>
          </cell>
          <cell r="N26" t="str">
            <v/>
          </cell>
        </row>
        <row r="27">
          <cell r="F27">
            <v>0</v>
          </cell>
          <cell r="K27" t="str">
            <v/>
          </cell>
          <cell r="M27" t="str">
            <v xml:space="preserve"> |</v>
          </cell>
          <cell r="N27" t="str">
            <v/>
          </cell>
        </row>
        <row r="28">
          <cell r="F28">
            <v>0</v>
          </cell>
          <cell r="K28" t="str">
            <v/>
          </cell>
          <cell r="M28" t="str">
            <v xml:space="preserve"> |</v>
          </cell>
          <cell r="N28" t="str">
            <v/>
          </cell>
        </row>
        <row r="29">
          <cell r="K29" t="str">
            <v/>
          </cell>
          <cell r="M29" t="str">
            <v xml:space="preserve"> |</v>
          </cell>
          <cell r="N29" t="str">
            <v/>
          </cell>
        </row>
        <row r="30">
          <cell r="K30" t="str">
            <v/>
          </cell>
          <cell r="M30" t="str">
            <v xml:space="preserve"> |</v>
          </cell>
          <cell r="N30" t="str">
            <v/>
          </cell>
        </row>
        <row r="31">
          <cell r="K31" t="str">
            <v/>
          </cell>
          <cell r="M31" t="str">
            <v xml:space="preserve"> |</v>
          </cell>
          <cell r="N31" t="str">
            <v/>
          </cell>
        </row>
        <row r="32">
          <cell r="K32" t="str">
            <v/>
          </cell>
          <cell r="M32" t="str">
            <v xml:space="preserve"> |</v>
          </cell>
          <cell r="N32" t="str">
            <v/>
          </cell>
        </row>
        <row r="33">
          <cell r="K33" t="str">
            <v/>
          </cell>
          <cell r="M33" t="str">
            <v xml:space="preserve"> |</v>
          </cell>
          <cell r="N33" t="str">
            <v/>
          </cell>
        </row>
        <row r="34">
          <cell r="K34" t="str">
            <v/>
          </cell>
          <cell r="M34" t="str">
            <v xml:space="preserve"> |</v>
          </cell>
          <cell r="N34" t="str">
            <v/>
          </cell>
        </row>
        <row r="35">
          <cell r="K35" t="str">
            <v/>
          </cell>
          <cell r="M35" t="str">
            <v xml:space="preserve"> |</v>
          </cell>
          <cell r="N35" t="str">
            <v/>
          </cell>
        </row>
        <row r="36">
          <cell r="K36" t="str">
            <v/>
          </cell>
          <cell r="M36" t="str">
            <v xml:space="preserve"> |</v>
          </cell>
          <cell r="N36" t="str">
            <v/>
          </cell>
        </row>
        <row r="37">
          <cell r="K37" t="str">
            <v/>
          </cell>
          <cell r="M37" t="str">
            <v xml:space="preserve"> |</v>
          </cell>
          <cell r="N37" t="str">
            <v/>
          </cell>
        </row>
      </sheetData>
      <sheetData sheetId="2">
        <row r="1">
          <cell r="A1" t="str">
            <v>PRESTATIONS</v>
          </cell>
          <cell r="B1" t="str">
            <v>HS Norm</v>
          </cell>
          <cell r="C1" t="str">
            <v>HS Férié</v>
          </cell>
          <cell r="D1" t="str">
            <v>HS Nuit</v>
          </cell>
          <cell r="E1" t="str">
            <v>Nuit</v>
          </cell>
          <cell r="F1" t="str">
            <v>Insalubrité</v>
          </cell>
          <cell r="K1" t="str">
            <v>PRESTATIONS</v>
          </cell>
          <cell r="L1" t="str">
            <v>HORAIRES A RENSEIGNER</v>
          </cell>
          <cell r="M1" t="str">
            <v>CONCATENATION</v>
          </cell>
          <cell r="N1" t="str">
            <v>HS HORAIRES</v>
          </cell>
        </row>
        <row r="2">
          <cell r="A2">
            <v>0</v>
          </cell>
          <cell r="F2">
            <v>0</v>
          </cell>
          <cell r="K2" t="str">
            <v/>
          </cell>
          <cell r="L2">
            <v>0</v>
          </cell>
          <cell r="M2" t="str">
            <v xml:space="preserve"> |</v>
          </cell>
          <cell r="N2" t="str">
            <v/>
          </cell>
        </row>
        <row r="3">
          <cell r="A3" t="str">
            <v>1/2 Congés</v>
          </cell>
          <cell r="F3">
            <v>0</v>
          </cell>
          <cell r="K3" t="str">
            <v>1/2 Congés</v>
          </cell>
          <cell r="M3" t="str">
            <v>1/2 Congés |</v>
          </cell>
          <cell r="N3" t="str">
            <v/>
          </cell>
        </row>
        <row r="4">
          <cell r="A4" t="str">
            <v>1/2 RTT</v>
          </cell>
          <cell r="F4">
            <v>0</v>
          </cell>
          <cell r="K4" t="str">
            <v>1/2 RTT</v>
          </cell>
          <cell r="M4" t="str">
            <v>1/2 RTT |</v>
          </cell>
          <cell r="N4" t="str">
            <v/>
          </cell>
        </row>
        <row r="5">
          <cell r="A5" t="str">
            <v>AT</v>
          </cell>
          <cell r="F5">
            <v>0</v>
          </cell>
          <cell r="K5" t="str">
            <v>AT</v>
          </cell>
          <cell r="M5" t="str">
            <v>AT |</v>
          </cell>
          <cell r="N5" t="str">
            <v/>
          </cell>
        </row>
        <row r="6">
          <cell r="A6" t="str">
            <v>Congés</v>
          </cell>
          <cell r="F6">
            <v>0</v>
          </cell>
          <cell r="K6" t="str">
            <v>Congés</v>
          </cell>
          <cell r="L6">
            <v>0</v>
          </cell>
          <cell r="M6" t="str">
            <v>Congés |</v>
          </cell>
          <cell r="N6" t="str">
            <v/>
          </cell>
        </row>
        <row r="7">
          <cell r="A7" t="str">
            <v>Congés Exp</v>
          </cell>
          <cell r="F7">
            <v>0</v>
          </cell>
          <cell r="K7" t="str">
            <v>Congés Exp</v>
          </cell>
          <cell r="M7" t="str">
            <v>Congés Exp |</v>
          </cell>
          <cell r="N7" t="str">
            <v/>
          </cell>
        </row>
        <row r="8">
          <cell r="A8" t="str">
            <v>Contrôle AM</v>
          </cell>
          <cell r="F8">
            <v>0</v>
          </cell>
          <cell r="K8" t="str">
            <v/>
          </cell>
          <cell r="M8" t="str">
            <v xml:space="preserve"> |</v>
          </cell>
          <cell r="N8" t="str">
            <v/>
          </cell>
        </row>
        <row r="9">
          <cell r="A9" t="str">
            <v>Contrôle MATIN</v>
          </cell>
          <cell r="E9">
            <v>1</v>
          </cell>
          <cell r="F9">
            <v>0</v>
          </cell>
          <cell r="K9" t="str">
            <v/>
          </cell>
          <cell r="M9" t="str">
            <v xml:space="preserve"> |</v>
          </cell>
          <cell r="N9" t="str">
            <v/>
          </cell>
        </row>
        <row r="10">
          <cell r="A10" t="str">
            <v>FORMATION</v>
          </cell>
          <cell r="F10">
            <v>0</v>
          </cell>
          <cell r="K10" t="str">
            <v>FORMATION</v>
          </cell>
          <cell r="M10" t="str">
            <v>FORMATION |</v>
          </cell>
          <cell r="N10" t="str">
            <v/>
          </cell>
        </row>
        <row r="11">
          <cell r="A11" t="str">
            <v>HS Contrôle MATIN</v>
          </cell>
          <cell r="E11">
            <v>1</v>
          </cell>
          <cell r="F11">
            <v>0</v>
          </cell>
          <cell r="K11" t="str">
            <v>HS Contrôle MATIN</v>
          </cell>
          <cell r="L11" t="str">
            <v>04:00-05:00</v>
          </cell>
          <cell r="M11" t="str">
            <v>HS Contrôle MATIN |04:00-05:00</v>
          </cell>
          <cell r="N11" t="str">
            <v>04:00-05:00</v>
          </cell>
        </row>
        <row r="12">
          <cell r="A12" t="str">
            <v>HS presta. Except</v>
          </cell>
          <cell r="F12">
            <v>0</v>
          </cell>
          <cell r="K12" t="str">
            <v>HS presta. Except</v>
          </cell>
          <cell r="M12" t="str">
            <v>HS presta. Except |</v>
          </cell>
          <cell r="N12" t="str">
            <v/>
          </cell>
        </row>
        <row r="13">
          <cell r="A13" t="str">
            <v>MALADIE</v>
          </cell>
          <cell r="F13">
            <v>0</v>
          </cell>
          <cell r="K13" t="str">
            <v>MALADIE</v>
          </cell>
          <cell r="M13" t="str">
            <v>MALADIE |</v>
          </cell>
          <cell r="N13" t="str">
            <v/>
          </cell>
        </row>
        <row r="14">
          <cell r="A14" t="str">
            <v>MP COMPACTEUR</v>
          </cell>
          <cell r="D14">
            <v>1</v>
          </cell>
          <cell r="E14">
            <v>1</v>
          </cell>
          <cell r="F14">
            <v>0</v>
          </cell>
          <cell r="K14" t="str">
            <v>MP COMPACTEUR</v>
          </cell>
          <cell r="L14" t="str">
            <v>04:00-05:00</v>
          </cell>
          <cell r="M14" t="str">
            <v>MP COMPACTEUR |04:00-05:00</v>
          </cell>
          <cell r="N14" t="str">
            <v>04:00-05:00</v>
          </cell>
        </row>
        <row r="15">
          <cell r="A15" t="str">
            <v>Presta Except</v>
          </cell>
          <cell r="F15">
            <v>0</v>
          </cell>
          <cell r="K15" t="str">
            <v>Presta Except</v>
          </cell>
          <cell r="M15" t="str">
            <v>Presta Except |</v>
          </cell>
          <cell r="N15" t="str">
            <v/>
          </cell>
        </row>
        <row r="16">
          <cell r="A16" t="str">
            <v>RECUP CREDIT</v>
          </cell>
          <cell r="F16">
            <v>0</v>
          </cell>
          <cell r="K16" t="str">
            <v>RECUP CREDIT</v>
          </cell>
          <cell r="M16" t="str">
            <v>RECUP CREDIT |</v>
          </cell>
          <cell r="N16" t="str">
            <v/>
          </cell>
        </row>
        <row r="17">
          <cell r="A17" t="str">
            <v>RECUP DEBIT</v>
          </cell>
          <cell r="F17">
            <v>0</v>
          </cell>
          <cell r="K17" t="str">
            <v>RECUP DEBIT</v>
          </cell>
          <cell r="M17" t="str">
            <v>RECUP DEBIT |</v>
          </cell>
          <cell r="N17" t="str">
            <v/>
          </cell>
        </row>
        <row r="18">
          <cell r="A18" t="str">
            <v>REPOS</v>
          </cell>
          <cell r="F18">
            <v>0</v>
          </cell>
          <cell r="K18" t="str">
            <v/>
          </cell>
          <cell r="M18" t="str">
            <v xml:space="preserve"> |</v>
          </cell>
          <cell r="N18" t="str">
            <v/>
          </cell>
        </row>
        <row r="19">
          <cell r="A19" t="str">
            <v>RTT</v>
          </cell>
          <cell r="F19">
            <v>0</v>
          </cell>
          <cell r="K19" t="str">
            <v>RTT</v>
          </cell>
          <cell r="M19" t="str">
            <v>RTT |</v>
          </cell>
          <cell r="N19" t="str">
            <v/>
          </cell>
        </row>
        <row r="20">
          <cell r="A20" t="str">
            <v>VN DIM 13H-20H</v>
          </cell>
          <cell r="C20">
            <v>7</v>
          </cell>
          <cell r="F20">
            <v>0</v>
          </cell>
          <cell r="K20" t="str">
            <v>VN DIM 13H-20H</v>
          </cell>
          <cell r="L20" t="str">
            <v>13:00-20:00</v>
          </cell>
          <cell r="M20" t="str">
            <v>VN DIM 13H-20H |13:00-20:00</v>
          </cell>
          <cell r="N20" t="str">
            <v>13:00-20:00</v>
          </cell>
        </row>
        <row r="21">
          <cell r="A21" t="str">
            <v>VN DIM 5H-12H</v>
          </cell>
          <cell r="C21">
            <v>5</v>
          </cell>
          <cell r="D21">
            <v>2</v>
          </cell>
          <cell r="F21">
            <v>0</v>
          </cell>
          <cell r="K21" t="str">
            <v>VN DIM 5H-12H</v>
          </cell>
          <cell r="L21" t="str">
            <v>05:00-12:00</v>
          </cell>
          <cell r="M21" t="str">
            <v>VN DIM 5H-12H |05:00-12:00</v>
          </cell>
          <cell r="N21" t="str">
            <v>05:00-12:00</v>
          </cell>
        </row>
        <row r="22">
          <cell r="F22">
            <v>0</v>
          </cell>
          <cell r="K22" t="str">
            <v/>
          </cell>
          <cell r="M22" t="str">
            <v xml:space="preserve"> |</v>
          </cell>
          <cell r="N22" t="str">
            <v/>
          </cell>
        </row>
        <row r="23">
          <cell r="F23">
            <v>0</v>
          </cell>
          <cell r="K23" t="str">
            <v/>
          </cell>
          <cell r="M23" t="str">
            <v xml:space="preserve"> |</v>
          </cell>
          <cell r="N23" t="str">
            <v/>
          </cell>
        </row>
        <row r="24">
          <cell r="F24">
            <v>0</v>
          </cell>
          <cell r="K24" t="str">
            <v/>
          </cell>
          <cell r="M24" t="str">
            <v xml:space="preserve"> |</v>
          </cell>
          <cell r="N24" t="str">
            <v/>
          </cell>
        </row>
        <row r="25">
          <cell r="F25">
            <v>0</v>
          </cell>
          <cell r="K25" t="str">
            <v/>
          </cell>
          <cell r="M25" t="str">
            <v xml:space="preserve"> |</v>
          </cell>
          <cell r="N25" t="str">
            <v/>
          </cell>
        </row>
        <row r="26">
          <cell r="F26">
            <v>0</v>
          </cell>
          <cell r="K26" t="str">
            <v/>
          </cell>
          <cell r="M26" t="str">
            <v xml:space="preserve"> |</v>
          </cell>
          <cell r="N26" t="str">
            <v/>
          </cell>
        </row>
        <row r="27">
          <cell r="F27">
            <v>0</v>
          </cell>
          <cell r="K27" t="str">
            <v/>
          </cell>
          <cell r="M27" t="str">
            <v xml:space="preserve"> |</v>
          </cell>
          <cell r="N27" t="str">
            <v/>
          </cell>
        </row>
        <row r="28">
          <cell r="F28">
            <v>0</v>
          </cell>
          <cell r="K28" t="str">
            <v/>
          </cell>
          <cell r="M28" t="str">
            <v xml:space="preserve"> |</v>
          </cell>
          <cell r="N28" t="str">
            <v/>
          </cell>
        </row>
        <row r="29">
          <cell r="F29">
            <v>0</v>
          </cell>
          <cell r="K29" t="str">
            <v/>
          </cell>
          <cell r="M29" t="str">
            <v xml:space="preserve"> |</v>
          </cell>
          <cell r="N29" t="str">
            <v/>
          </cell>
        </row>
        <row r="30">
          <cell r="F30">
            <v>0</v>
          </cell>
          <cell r="K30" t="str">
            <v/>
          </cell>
          <cell r="M30" t="str">
            <v xml:space="preserve"> |</v>
          </cell>
          <cell r="N30" t="str">
            <v/>
          </cell>
        </row>
        <row r="31">
          <cell r="F31">
            <v>0</v>
          </cell>
          <cell r="K31" t="str">
            <v/>
          </cell>
          <cell r="M31" t="str">
            <v xml:space="preserve"> |</v>
          </cell>
          <cell r="N31" t="str">
            <v/>
          </cell>
        </row>
        <row r="32">
          <cell r="F32">
            <v>0</v>
          </cell>
          <cell r="K32" t="str">
            <v/>
          </cell>
          <cell r="M32" t="str">
            <v xml:space="preserve"> |</v>
          </cell>
          <cell r="N32" t="str">
            <v/>
          </cell>
        </row>
        <row r="33">
          <cell r="K33" t="str">
            <v/>
          </cell>
          <cell r="M33" t="str">
            <v xml:space="preserve"> |</v>
          </cell>
          <cell r="N33" t="str">
            <v/>
          </cell>
        </row>
        <row r="34">
          <cell r="K34" t="str">
            <v/>
          </cell>
          <cell r="M34" t="str">
            <v xml:space="preserve"> |</v>
          </cell>
          <cell r="N34" t="str">
            <v/>
          </cell>
        </row>
        <row r="35">
          <cell r="K35" t="str">
            <v/>
          </cell>
          <cell r="M35" t="str">
            <v xml:space="preserve"> |</v>
          </cell>
          <cell r="N35" t="str">
            <v/>
          </cell>
        </row>
        <row r="36">
          <cell r="K36" t="str">
            <v/>
          </cell>
          <cell r="M36" t="str">
            <v xml:space="preserve"> |</v>
          </cell>
          <cell r="N36" t="str">
            <v/>
          </cell>
        </row>
        <row r="37">
          <cell r="K37" t="str">
            <v/>
          </cell>
          <cell r="M37" t="str">
            <v xml:space="preserve"> |</v>
          </cell>
          <cell r="N37" t="str">
            <v/>
          </cell>
        </row>
        <row r="38">
          <cell r="K38" t="str">
            <v/>
          </cell>
          <cell r="M38" t="str">
            <v xml:space="preserve"> |</v>
          </cell>
          <cell r="N38" t="str">
            <v/>
          </cell>
        </row>
        <row r="39">
          <cell r="K39" t="str">
            <v/>
          </cell>
          <cell r="M39" t="str">
            <v xml:space="preserve"> |</v>
          </cell>
          <cell r="N39" t="str">
            <v/>
          </cell>
        </row>
        <row r="40">
          <cell r="K40" t="str">
            <v/>
          </cell>
          <cell r="M40" t="str">
            <v xml:space="preserve"> |</v>
          </cell>
          <cell r="N40" t="str">
            <v/>
          </cell>
        </row>
        <row r="41">
          <cell r="K41" t="str">
            <v/>
          </cell>
          <cell r="M41" t="str">
            <v xml:space="preserve"> |</v>
          </cell>
          <cell r="N41" t="str">
            <v/>
          </cell>
        </row>
      </sheetData>
      <sheetData sheetId="3">
        <row r="1">
          <cell r="A1" t="str">
            <v>Matricule</v>
          </cell>
          <cell r="B1" t="str">
            <v>NOMS</v>
          </cell>
          <cell r="C1" t="str">
            <v>PRENOMS</v>
          </cell>
          <cell r="D1" t="str">
            <v>NOMS &amp; PRENOMS</v>
          </cell>
          <cell r="E1" t="str">
            <v>inactif</v>
          </cell>
          <cell r="F1" t="str">
            <v>Code Serv</v>
          </cell>
          <cell r="G1" t="str">
            <v>PRESTATION</v>
          </cell>
          <cell r="J1">
            <v>43101</v>
          </cell>
          <cell r="K1">
            <v>43102</v>
          </cell>
          <cell r="L1">
            <v>43103</v>
          </cell>
          <cell r="M1">
            <v>43104</v>
          </cell>
          <cell r="N1">
            <v>43105</v>
          </cell>
          <cell r="O1">
            <v>43106</v>
          </cell>
          <cell r="P1">
            <v>43107</v>
          </cell>
          <cell r="Q1">
            <v>43108</v>
          </cell>
          <cell r="R1">
            <v>43109</v>
          </cell>
          <cell r="S1">
            <v>43110</v>
          </cell>
          <cell r="T1">
            <v>43111</v>
          </cell>
          <cell r="U1">
            <v>43112</v>
          </cell>
          <cell r="V1">
            <v>43113</v>
          </cell>
          <cell r="W1">
            <v>43114</v>
          </cell>
          <cell r="X1">
            <v>43115</v>
          </cell>
          <cell r="Y1">
            <v>43116</v>
          </cell>
          <cell r="Z1">
            <v>43117</v>
          </cell>
          <cell r="AA1">
            <v>43118</v>
          </cell>
          <cell r="AB1">
            <v>43119</v>
          </cell>
          <cell r="AC1">
            <v>43120</v>
          </cell>
          <cell r="AD1">
            <v>43121</v>
          </cell>
          <cell r="AE1">
            <v>43122</v>
          </cell>
          <cell r="AF1">
            <v>43123</v>
          </cell>
          <cell r="AG1">
            <v>43124</v>
          </cell>
          <cell r="AH1">
            <v>43125</v>
          </cell>
          <cell r="AI1">
            <v>43126</v>
          </cell>
          <cell r="AJ1">
            <v>43127</v>
          </cell>
          <cell r="AK1">
            <v>43128</v>
          </cell>
          <cell r="AL1">
            <v>43129</v>
          </cell>
          <cell r="AM1">
            <v>43130</v>
          </cell>
          <cell r="AN1">
            <v>43131</v>
          </cell>
          <cell r="AO1">
            <v>43132</v>
          </cell>
          <cell r="AP1">
            <v>43133</v>
          </cell>
          <cell r="AQ1">
            <v>43134</v>
          </cell>
          <cell r="AR1">
            <v>43135</v>
          </cell>
          <cell r="AS1">
            <v>43136</v>
          </cell>
          <cell r="AT1">
            <v>43137</v>
          </cell>
          <cell r="AU1">
            <v>43138</v>
          </cell>
          <cell r="AV1">
            <v>43139</v>
          </cell>
          <cell r="AW1">
            <v>43140</v>
          </cell>
          <cell r="AX1">
            <v>43141</v>
          </cell>
          <cell r="AY1">
            <v>43142</v>
          </cell>
          <cell r="AZ1">
            <v>43143</v>
          </cell>
          <cell r="BA1">
            <v>43144</v>
          </cell>
          <cell r="BB1">
            <v>43145</v>
          </cell>
          <cell r="BC1">
            <v>43146</v>
          </cell>
          <cell r="BD1">
            <v>43147</v>
          </cell>
          <cell r="BE1">
            <v>43148</v>
          </cell>
          <cell r="BF1">
            <v>43149</v>
          </cell>
          <cell r="BG1">
            <v>43150</v>
          </cell>
          <cell r="BH1">
            <v>43151</v>
          </cell>
          <cell r="BI1">
            <v>43152</v>
          </cell>
          <cell r="BJ1">
            <v>43153</v>
          </cell>
          <cell r="BK1">
            <v>43154</v>
          </cell>
          <cell r="BL1">
            <v>43155</v>
          </cell>
          <cell r="BM1">
            <v>43156</v>
          </cell>
          <cell r="BN1">
            <v>43157</v>
          </cell>
          <cell r="BO1">
            <v>43158</v>
          </cell>
          <cell r="BP1">
            <v>43159</v>
          </cell>
          <cell r="BQ1">
            <v>43160</v>
          </cell>
          <cell r="BR1">
            <v>43161</v>
          </cell>
          <cell r="BS1">
            <v>43162</v>
          </cell>
          <cell r="BT1">
            <v>43163</v>
          </cell>
          <cell r="BU1">
            <v>43164</v>
          </cell>
          <cell r="BV1">
            <v>43165</v>
          </cell>
          <cell r="BW1">
            <v>43166</v>
          </cell>
          <cell r="BX1">
            <v>43167</v>
          </cell>
          <cell r="BY1">
            <v>43168</v>
          </cell>
          <cell r="BZ1">
            <v>43169</v>
          </cell>
          <cell r="CA1">
            <v>43170</v>
          </cell>
          <cell r="CB1">
            <v>43171</v>
          </cell>
          <cell r="CC1">
            <v>43172</v>
          </cell>
          <cell r="CD1">
            <v>43173</v>
          </cell>
          <cell r="CE1">
            <v>43174</v>
          </cell>
          <cell r="CF1">
            <v>43175</v>
          </cell>
          <cell r="CG1">
            <v>43176</v>
          </cell>
          <cell r="CH1">
            <v>43177</v>
          </cell>
          <cell r="CI1">
            <v>43178</v>
          </cell>
          <cell r="CJ1">
            <v>43179</v>
          </cell>
          <cell r="CK1">
            <v>43180</v>
          </cell>
          <cell r="CL1">
            <v>43181</v>
          </cell>
          <cell r="CM1">
            <v>43182</v>
          </cell>
          <cell r="CN1">
            <v>43183</v>
          </cell>
          <cell r="CO1">
            <v>43184</v>
          </cell>
          <cell r="CP1">
            <v>43185</v>
          </cell>
          <cell r="CQ1">
            <v>43186</v>
          </cell>
          <cell r="CR1">
            <v>43187</v>
          </cell>
          <cell r="CS1">
            <v>43188</v>
          </cell>
          <cell r="CT1">
            <v>43189</v>
          </cell>
          <cell r="CU1">
            <v>43190</v>
          </cell>
          <cell r="CV1">
            <v>43191</v>
          </cell>
          <cell r="CW1">
            <v>43192</v>
          </cell>
          <cell r="CX1">
            <v>43193</v>
          </cell>
          <cell r="CY1">
            <v>43194</v>
          </cell>
          <cell r="CZ1">
            <v>43195</v>
          </cell>
          <cell r="DA1">
            <v>43196</v>
          </cell>
          <cell r="DB1">
            <v>43197</v>
          </cell>
          <cell r="DC1">
            <v>43198</v>
          </cell>
          <cell r="DD1">
            <v>43199</v>
          </cell>
          <cell r="DE1">
            <v>43200</v>
          </cell>
          <cell r="DF1">
            <v>43201</v>
          </cell>
          <cell r="DG1">
            <v>43202</v>
          </cell>
          <cell r="DH1">
            <v>43203</v>
          </cell>
          <cell r="DI1">
            <v>43204</v>
          </cell>
          <cell r="DJ1">
            <v>43205</v>
          </cell>
          <cell r="DK1">
            <v>43206</v>
          </cell>
          <cell r="DL1">
            <v>43207</v>
          </cell>
          <cell r="DM1">
            <v>43208</v>
          </cell>
          <cell r="DN1">
            <v>43209</v>
          </cell>
          <cell r="DO1">
            <v>43210</v>
          </cell>
          <cell r="DP1">
            <v>43211</v>
          </cell>
          <cell r="DQ1">
            <v>43212</v>
          </cell>
          <cell r="DR1">
            <v>43213</v>
          </cell>
          <cell r="DS1">
            <v>43214</v>
          </cell>
          <cell r="DT1">
            <v>43215</v>
          </cell>
          <cell r="DU1">
            <v>43216</v>
          </cell>
          <cell r="DV1">
            <v>43217</v>
          </cell>
          <cell r="DW1">
            <v>43218</v>
          </cell>
          <cell r="DX1">
            <v>43219</v>
          </cell>
          <cell r="DY1">
            <v>43220</v>
          </cell>
          <cell r="DZ1">
            <v>43221</v>
          </cell>
          <cell r="EA1">
            <v>43222</v>
          </cell>
          <cell r="EB1">
            <v>43223</v>
          </cell>
          <cell r="EC1">
            <v>43224</v>
          </cell>
          <cell r="ED1">
            <v>43225</v>
          </cell>
          <cell r="EE1">
            <v>43226</v>
          </cell>
          <cell r="EF1">
            <v>43227</v>
          </cell>
          <cell r="EG1">
            <v>43228</v>
          </cell>
          <cell r="EH1">
            <v>43229</v>
          </cell>
          <cell r="EI1">
            <v>43230</v>
          </cell>
          <cell r="EJ1">
            <v>43231</v>
          </cell>
          <cell r="EK1">
            <v>43232</v>
          </cell>
          <cell r="EL1">
            <v>43233</v>
          </cell>
          <cell r="EM1">
            <v>43234</v>
          </cell>
          <cell r="EN1">
            <v>43235</v>
          </cell>
          <cell r="EO1">
            <v>43236</v>
          </cell>
          <cell r="EP1">
            <v>43237</v>
          </cell>
          <cell r="EQ1">
            <v>43238</v>
          </cell>
          <cell r="ER1">
            <v>43239</v>
          </cell>
          <cell r="ES1">
            <v>43240</v>
          </cell>
          <cell r="ET1">
            <v>43241</v>
          </cell>
          <cell r="EU1">
            <v>43242</v>
          </cell>
          <cell r="EV1">
            <v>43243</v>
          </cell>
          <cell r="EW1">
            <v>43244</v>
          </cell>
          <cell r="EX1">
            <v>43245</v>
          </cell>
          <cell r="EY1">
            <v>43246</v>
          </cell>
          <cell r="EZ1">
            <v>43247</v>
          </cell>
          <cell r="FA1">
            <v>43248</v>
          </cell>
          <cell r="FB1">
            <v>43249</v>
          </cell>
          <cell r="FC1">
            <v>43250</v>
          </cell>
          <cell r="FD1">
            <v>43251</v>
          </cell>
          <cell r="FE1">
            <v>43252</v>
          </cell>
          <cell r="FF1">
            <v>43253</v>
          </cell>
          <cell r="FG1">
            <v>43254</v>
          </cell>
          <cell r="FH1">
            <v>43255</v>
          </cell>
          <cell r="FI1">
            <v>43256</v>
          </cell>
          <cell r="FJ1">
            <v>43257</v>
          </cell>
          <cell r="FK1">
            <v>43258</v>
          </cell>
          <cell r="FL1">
            <v>43259</v>
          </cell>
          <cell r="FM1">
            <v>43260</v>
          </cell>
          <cell r="FN1">
            <v>43261</v>
          </cell>
          <cell r="FO1">
            <v>43262</v>
          </cell>
          <cell r="FP1">
            <v>43263</v>
          </cell>
          <cell r="FQ1">
            <v>43264</v>
          </cell>
          <cell r="FR1">
            <v>43265</v>
          </cell>
          <cell r="FS1">
            <v>43266</v>
          </cell>
          <cell r="FT1">
            <v>43267</v>
          </cell>
          <cell r="FU1">
            <v>43268</v>
          </cell>
          <cell r="FV1">
            <v>43269</v>
          </cell>
          <cell r="FW1">
            <v>43270</v>
          </cell>
          <cell r="FX1">
            <v>43271</v>
          </cell>
          <cell r="FY1">
            <v>43272</v>
          </cell>
          <cell r="FZ1">
            <v>43273</v>
          </cell>
          <cell r="GA1">
            <v>43274</v>
          </cell>
          <cell r="GB1">
            <v>43275</v>
          </cell>
          <cell r="GC1">
            <v>43276</v>
          </cell>
          <cell r="GD1">
            <v>43277</v>
          </cell>
          <cell r="GE1">
            <v>43278</v>
          </cell>
          <cell r="GF1">
            <v>43279</v>
          </cell>
          <cell r="GG1">
            <v>43280</v>
          </cell>
          <cell r="GH1">
            <v>43281</v>
          </cell>
          <cell r="GI1">
            <v>43282</v>
          </cell>
          <cell r="GJ1">
            <v>43283</v>
          </cell>
          <cell r="GK1">
            <v>43284</v>
          </cell>
          <cell r="GL1">
            <v>43285</v>
          </cell>
          <cell r="GM1">
            <v>43286</v>
          </cell>
          <cell r="GN1">
            <v>43287</v>
          </cell>
          <cell r="GO1">
            <v>43288</v>
          </cell>
          <cell r="GP1">
            <v>43289</v>
          </cell>
          <cell r="GQ1">
            <v>43290</v>
          </cell>
          <cell r="GR1">
            <v>43291</v>
          </cell>
          <cell r="GS1">
            <v>43292</v>
          </cell>
          <cell r="GT1">
            <v>43293</v>
          </cell>
          <cell r="GU1">
            <v>43294</v>
          </cell>
          <cell r="GV1">
            <v>43295</v>
          </cell>
          <cell r="GW1">
            <v>43296</v>
          </cell>
          <cell r="GX1">
            <v>43297</v>
          </cell>
          <cell r="GY1">
            <v>43298</v>
          </cell>
          <cell r="GZ1">
            <v>43299</v>
          </cell>
          <cell r="HA1">
            <v>43300</v>
          </cell>
          <cell r="HB1">
            <v>43301</v>
          </cell>
          <cell r="HC1">
            <v>43302</v>
          </cell>
          <cell r="HD1">
            <v>43303</v>
          </cell>
          <cell r="HE1">
            <v>43304</v>
          </cell>
          <cell r="HF1">
            <v>43305</v>
          </cell>
          <cell r="HG1">
            <v>43306</v>
          </cell>
          <cell r="HH1">
            <v>43307</v>
          </cell>
          <cell r="HI1">
            <v>43308</v>
          </cell>
          <cell r="HJ1">
            <v>43309</v>
          </cell>
          <cell r="HK1">
            <v>43310</v>
          </cell>
          <cell r="HL1">
            <v>43311</v>
          </cell>
          <cell r="HM1">
            <v>43312</v>
          </cell>
          <cell r="HN1">
            <v>43313</v>
          </cell>
          <cell r="HO1">
            <v>43314</v>
          </cell>
          <cell r="HP1">
            <v>43315</v>
          </cell>
          <cell r="HQ1">
            <v>43316</v>
          </cell>
          <cell r="HR1">
            <v>43317</v>
          </cell>
          <cell r="HS1">
            <v>43318</v>
          </cell>
          <cell r="HT1">
            <v>43319</v>
          </cell>
          <cell r="HU1">
            <v>43320</v>
          </cell>
          <cell r="HV1">
            <v>43321</v>
          </cell>
          <cell r="HW1">
            <v>43322</v>
          </cell>
          <cell r="HX1">
            <v>43323</v>
          </cell>
          <cell r="HY1">
            <v>43324</v>
          </cell>
          <cell r="HZ1">
            <v>43325</v>
          </cell>
          <cell r="IA1">
            <v>43326</v>
          </cell>
          <cell r="IB1">
            <v>43327</v>
          </cell>
          <cell r="IC1">
            <v>43328</v>
          </cell>
          <cell r="ID1">
            <v>43329</v>
          </cell>
          <cell r="IE1">
            <v>43330</v>
          </cell>
          <cell r="IF1">
            <v>43331</v>
          </cell>
          <cell r="IG1">
            <v>43332</v>
          </cell>
          <cell r="IH1">
            <v>43333</v>
          </cell>
          <cell r="II1">
            <v>43334</v>
          </cell>
          <cell r="IJ1">
            <v>43335</v>
          </cell>
          <cell r="IK1">
            <v>43336</v>
          </cell>
          <cell r="IL1">
            <v>43337</v>
          </cell>
          <cell r="IM1">
            <v>43338</v>
          </cell>
          <cell r="IN1">
            <v>43339</v>
          </cell>
          <cell r="IO1">
            <v>43340</v>
          </cell>
          <cell r="IP1">
            <v>43341</v>
          </cell>
          <cell r="IQ1">
            <v>43342</v>
          </cell>
          <cell r="IR1">
            <v>43343</v>
          </cell>
          <cell r="IS1">
            <v>43344</v>
          </cell>
          <cell r="IT1">
            <v>43345</v>
          </cell>
          <cell r="IU1">
            <v>43346</v>
          </cell>
          <cell r="IV1">
            <v>43347</v>
          </cell>
          <cell r="IW1">
            <v>43348</v>
          </cell>
          <cell r="IX1">
            <v>43349</v>
          </cell>
          <cell r="IY1">
            <v>43350</v>
          </cell>
          <cell r="IZ1">
            <v>43351</v>
          </cell>
          <cell r="JA1">
            <v>43352</v>
          </cell>
          <cell r="JB1">
            <v>43353</v>
          </cell>
          <cell r="JC1">
            <v>43354</v>
          </cell>
          <cell r="JD1">
            <v>43355</v>
          </cell>
          <cell r="JE1">
            <v>43356</v>
          </cell>
          <cell r="JF1">
            <v>43357</v>
          </cell>
          <cell r="JG1">
            <v>43358</v>
          </cell>
          <cell r="JH1">
            <v>43359</v>
          </cell>
          <cell r="JI1">
            <v>43360</v>
          </cell>
          <cell r="JJ1">
            <v>43361</v>
          </cell>
          <cell r="JK1">
            <v>43362</v>
          </cell>
          <cell r="JL1">
            <v>43363</v>
          </cell>
          <cell r="JM1">
            <v>43364</v>
          </cell>
          <cell r="JN1">
            <v>43365</v>
          </cell>
          <cell r="JO1">
            <v>43366</v>
          </cell>
          <cell r="JP1">
            <v>43367</v>
          </cell>
          <cell r="JQ1">
            <v>43368</v>
          </cell>
          <cell r="JR1">
            <v>43369</v>
          </cell>
          <cell r="JS1">
            <v>43370</v>
          </cell>
          <cell r="JT1">
            <v>43371</v>
          </cell>
          <cell r="JU1">
            <v>43372</v>
          </cell>
          <cell r="JV1">
            <v>43373</v>
          </cell>
          <cell r="JW1">
            <v>43374</v>
          </cell>
          <cell r="JX1">
            <v>43375</v>
          </cell>
          <cell r="JY1">
            <v>43376</v>
          </cell>
          <cell r="JZ1">
            <v>43377</v>
          </cell>
          <cell r="KA1">
            <v>43378</v>
          </cell>
          <cell r="KB1">
            <v>43379</v>
          </cell>
          <cell r="KC1">
            <v>43380</v>
          </cell>
          <cell r="KD1">
            <v>43381</v>
          </cell>
          <cell r="KE1">
            <v>43382</v>
          </cell>
          <cell r="KF1">
            <v>43383</v>
          </cell>
          <cell r="KG1">
            <v>43384</v>
          </cell>
          <cell r="KH1">
            <v>43385</v>
          </cell>
          <cell r="KI1">
            <v>43386</v>
          </cell>
          <cell r="KJ1">
            <v>43387</v>
          </cell>
          <cell r="KK1">
            <v>43388</v>
          </cell>
          <cell r="KL1">
            <v>43389</v>
          </cell>
          <cell r="KM1">
            <v>43390</v>
          </cell>
          <cell r="KN1">
            <v>43391</v>
          </cell>
          <cell r="KO1">
            <v>43392</v>
          </cell>
          <cell r="KP1">
            <v>43393</v>
          </cell>
          <cell r="KQ1">
            <v>43394</v>
          </cell>
          <cell r="KR1">
            <v>43395</v>
          </cell>
          <cell r="KS1">
            <v>43396</v>
          </cell>
          <cell r="KT1">
            <v>43397</v>
          </cell>
          <cell r="KU1">
            <v>43398</v>
          </cell>
          <cell r="KV1">
            <v>43399</v>
          </cell>
          <cell r="KW1">
            <v>43400</v>
          </cell>
          <cell r="KX1">
            <v>43401</v>
          </cell>
          <cell r="KY1">
            <v>43402</v>
          </cell>
          <cell r="KZ1">
            <v>43403</v>
          </cell>
          <cell r="LA1">
            <v>43404</v>
          </cell>
          <cell r="LB1">
            <v>43405</v>
          </cell>
          <cell r="LC1">
            <v>43406</v>
          </cell>
          <cell r="LD1">
            <v>43407</v>
          </cell>
          <cell r="LE1">
            <v>43408</v>
          </cell>
          <cell r="LF1">
            <v>43409</v>
          </cell>
          <cell r="LG1">
            <v>43410</v>
          </cell>
          <cell r="LH1">
            <v>43411</v>
          </cell>
          <cell r="LI1">
            <v>43412</v>
          </cell>
          <cell r="LJ1">
            <v>43413</v>
          </cell>
          <cell r="LK1">
            <v>43414</v>
          </cell>
          <cell r="LL1">
            <v>43415</v>
          </cell>
          <cell r="LM1">
            <v>43416</v>
          </cell>
          <cell r="LN1">
            <v>43417</v>
          </cell>
          <cell r="LO1">
            <v>43418</v>
          </cell>
          <cell r="LP1">
            <v>43419</v>
          </cell>
          <cell r="LQ1">
            <v>43420</v>
          </cell>
          <cell r="LR1">
            <v>43421</v>
          </cell>
          <cell r="LS1">
            <v>43422</v>
          </cell>
          <cell r="LT1">
            <v>43423</v>
          </cell>
          <cell r="LU1">
            <v>43424</v>
          </cell>
          <cell r="LV1">
            <v>43425</v>
          </cell>
          <cell r="LW1">
            <v>43426</v>
          </cell>
          <cell r="LX1">
            <v>43427</v>
          </cell>
          <cell r="LY1">
            <v>43428</v>
          </cell>
          <cell r="LZ1">
            <v>43429</v>
          </cell>
          <cell r="MA1">
            <v>43430</v>
          </cell>
          <cell r="MB1">
            <v>43431</v>
          </cell>
          <cell r="MC1">
            <v>43432</v>
          </cell>
          <cell r="MD1">
            <v>43433</v>
          </cell>
          <cell r="ME1">
            <v>43434</v>
          </cell>
          <cell r="MF1">
            <v>43435</v>
          </cell>
          <cell r="MG1">
            <v>43436</v>
          </cell>
          <cell r="MH1">
            <v>43437</v>
          </cell>
          <cell r="MI1">
            <v>43438</v>
          </cell>
          <cell r="MJ1">
            <v>43439</v>
          </cell>
          <cell r="MK1">
            <v>43440</v>
          </cell>
          <cell r="ML1">
            <v>43441</v>
          </cell>
          <cell r="MM1">
            <v>43442</v>
          </cell>
          <cell r="MN1">
            <v>43443</v>
          </cell>
          <cell r="MO1">
            <v>43444</v>
          </cell>
          <cell r="MP1">
            <v>43445</v>
          </cell>
          <cell r="MQ1">
            <v>43446</v>
          </cell>
          <cell r="MR1">
            <v>43447</v>
          </cell>
          <cell r="MS1">
            <v>43448</v>
          </cell>
          <cell r="MT1">
            <v>43449</v>
          </cell>
          <cell r="MU1">
            <v>43450</v>
          </cell>
          <cell r="MV1">
            <v>43451</v>
          </cell>
          <cell r="MW1">
            <v>43452</v>
          </cell>
          <cell r="MX1">
            <v>43453</v>
          </cell>
          <cell r="MY1">
            <v>43454</v>
          </cell>
          <cell r="MZ1">
            <v>43455</v>
          </cell>
          <cell r="NA1">
            <v>43456</v>
          </cell>
          <cell r="NB1">
            <v>43457</v>
          </cell>
          <cell r="NC1">
            <v>43458</v>
          </cell>
          <cell r="ND1">
            <v>43459</v>
          </cell>
          <cell r="NE1">
            <v>43460</v>
          </cell>
          <cell r="NF1">
            <v>43461</v>
          </cell>
          <cell r="NG1">
            <v>43462</v>
          </cell>
          <cell r="NH1">
            <v>43463</v>
          </cell>
          <cell r="NI1">
            <v>43464</v>
          </cell>
          <cell r="NJ1">
            <v>43465</v>
          </cell>
          <cell r="NK1">
            <v>43466</v>
          </cell>
          <cell r="NL1">
            <v>43467</v>
          </cell>
          <cell r="NM1">
            <v>43468</v>
          </cell>
          <cell r="NN1">
            <v>43469</v>
          </cell>
          <cell r="NO1">
            <v>43470</v>
          </cell>
          <cell r="NP1">
            <v>43471</v>
          </cell>
          <cell r="NQ1">
            <v>43472</v>
          </cell>
          <cell r="NR1">
            <v>43473</v>
          </cell>
          <cell r="NS1">
            <v>43474</v>
          </cell>
          <cell r="NT1">
            <v>43475</v>
          </cell>
          <cell r="NU1">
            <v>43476</v>
          </cell>
          <cell r="NV1">
            <v>43477</v>
          </cell>
          <cell r="NW1">
            <v>43478</v>
          </cell>
          <cell r="NX1">
            <v>43479</v>
          </cell>
          <cell r="NY1">
            <v>43480</v>
          </cell>
          <cell r="NZ1">
            <v>43481</v>
          </cell>
          <cell r="OA1">
            <v>43482</v>
          </cell>
          <cell r="OB1">
            <v>43483</v>
          </cell>
          <cell r="OC1">
            <v>43484</v>
          </cell>
          <cell r="OD1">
            <v>43485</v>
          </cell>
          <cell r="OE1">
            <v>43486</v>
          </cell>
          <cell r="OF1">
            <v>43487</v>
          </cell>
          <cell r="OG1">
            <v>43488</v>
          </cell>
          <cell r="OH1">
            <v>43489</v>
          </cell>
          <cell r="OI1">
            <v>43490</v>
          </cell>
          <cell r="OJ1">
            <v>43491</v>
          </cell>
          <cell r="OK1">
            <v>43492</v>
          </cell>
          <cell r="OL1">
            <v>43493</v>
          </cell>
          <cell r="OM1">
            <v>43494</v>
          </cell>
          <cell r="ON1">
            <v>43495</v>
          </cell>
          <cell r="OO1">
            <v>43496</v>
          </cell>
          <cell r="OP1">
            <v>43497</v>
          </cell>
          <cell r="OQ1">
            <v>43498</v>
          </cell>
          <cell r="OR1">
            <v>43499</v>
          </cell>
          <cell r="OS1">
            <v>43500</v>
          </cell>
          <cell r="OT1">
            <v>43501</v>
          </cell>
          <cell r="OU1">
            <v>43502</v>
          </cell>
          <cell r="OV1">
            <v>43503</v>
          </cell>
          <cell r="OW1">
            <v>43504</v>
          </cell>
          <cell r="OX1">
            <v>43505</v>
          </cell>
          <cell r="OY1">
            <v>43506</v>
          </cell>
          <cell r="OZ1">
            <v>43507</v>
          </cell>
          <cell r="PA1">
            <v>43508</v>
          </cell>
          <cell r="PB1">
            <v>43509</v>
          </cell>
          <cell r="PC1">
            <v>43510</v>
          </cell>
          <cell r="PD1">
            <v>43511</v>
          </cell>
          <cell r="PE1">
            <v>43512</v>
          </cell>
          <cell r="PF1">
            <v>43513</v>
          </cell>
          <cell r="PG1">
            <v>43514</v>
          </cell>
          <cell r="PH1">
            <v>43515</v>
          </cell>
          <cell r="PI1">
            <v>43516</v>
          </cell>
          <cell r="PJ1">
            <v>43517</v>
          </cell>
          <cell r="PK1">
            <v>43518</v>
          </cell>
          <cell r="PL1">
            <v>43519</v>
          </cell>
          <cell r="PM1">
            <v>43520</v>
          </cell>
          <cell r="PN1">
            <v>43521</v>
          </cell>
          <cell r="PO1">
            <v>43522</v>
          </cell>
          <cell r="PP1">
            <v>43523</v>
          </cell>
          <cell r="PQ1">
            <v>43524</v>
          </cell>
          <cell r="PR1">
            <v>43525</v>
          </cell>
          <cell r="PS1">
            <v>43526</v>
          </cell>
          <cell r="PT1">
            <v>43527</v>
          </cell>
          <cell r="PU1">
            <v>43528</v>
          </cell>
          <cell r="PV1">
            <v>43529</v>
          </cell>
          <cell r="PW1">
            <v>43530</v>
          </cell>
          <cell r="PX1">
            <v>43531</v>
          </cell>
          <cell r="PY1">
            <v>43532</v>
          </cell>
          <cell r="PZ1">
            <v>43533</v>
          </cell>
          <cell r="QA1">
            <v>43534</v>
          </cell>
          <cell r="QB1">
            <v>43535</v>
          </cell>
          <cell r="QC1">
            <v>43536</v>
          </cell>
          <cell r="QD1">
            <v>43537</v>
          </cell>
          <cell r="QE1">
            <v>43538</v>
          </cell>
          <cell r="QF1">
            <v>43539</v>
          </cell>
          <cell r="QG1">
            <v>43540</v>
          </cell>
          <cell r="QH1">
            <v>43541</v>
          </cell>
          <cell r="QI1">
            <v>43542</v>
          </cell>
          <cell r="QJ1">
            <v>43543</v>
          </cell>
          <cell r="QK1">
            <v>43544</v>
          </cell>
          <cell r="QL1">
            <v>43545</v>
          </cell>
          <cell r="QM1">
            <v>43546</v>
          </cell>
          <cell r="QN1">
            <v>43547</v>
          </cell>
          <cell r="QO1">
            <v>43548</v>
          </cell>
          <cell r="QP1">
            <v>43549</v>
          </cell>
          <cell r="QQ1">
            <v>43550</v>
          </cell>
          <cell r="QR1">
            <v>43551</v>
          </cell>
          <cell r="QS1">
            <v>43552</v>
          </cell>
          <cell r="QT1">
            <v>43553</v>
          </cell>
          <cell r="QU1">
            <v>43554</v>
          </cell>
          <cell r="QV1">
            <v>43555</v>
          </cell>
          <cell r="QW1">
            <v>43556</v>
          </cell>
          <cell r="QX1">
            <v>43557</v>
          </cell>
          <cell r="QY1">
            <v>43558</v>
          </cell>
          <cell r="QZ1">
            <v>43559</v>
          </cell>
          <cell r="RA1">
            <v>43560</v>
          </cell>
          <cell r="RB1">
            <v>43561</v>
          </cell>
          <cell r="RC1">
            <v>43562</v>
          </cell>
          <cell r="RD1">
            <v>43563</v>
          </cell>
          <cell r="RE1">
            <v>43564</v>
          </cell>
          <cell r="RF1">
            <v>43565</v>
          </cell>
          <cell r="RG1">
            <v>43566</v>
          </cell>
          <cell r="RH1">
            <v>43567</v>
          </cell>
          <cell r="RI1">
            <v>43568</v>
          </cell>
          <cell r="RJ1">
            <v>43569</v>
          </cell>
          <cell r="RK1">
            <v>43570</v>
          </cell>
          <cell r="RL1">
            <v>43571</v>
          </cell>
          <cell r="RM1">
            <v>43572</v>
          </cell>
          <cell r="RN1">
            <v>43573</v>
          </cell>
          <cell r="RO1">
            <v>43574</v>
          </cell>
          <cell r="RP1">
            <v>43575</v>
          </cell>
          <cell r="RQ1">
            <v>43576</v>
          </cell>
          <cell r="RR1">
            <v>43577</v>
          </cell>
          <cell r="RS1">
            <v>43578</v>
          </cell>
          <cell r="RT1">
            <v>43579</v>
          </cell>
          <cell r="RU1">
            <v>43580</v>
          </cell>
          <cell r="RV1">
            <v>43581</v>
          </cell>
          <cell r="RW1">
            <v>43582</v>
          </cell>
          <cell r="RX1">
            <v>43583</v>
          </cell>
          <cell r="RY1">
            <v>43584</v>
          </cell>
          <cell r="RZ1">
            <v>43585</v>
          </cell>
          <cell r="SA1">
            <v>43586</v>
          </cell>
          <cell r="SB1">
            <v>43587</v>
          </cell>
          <cell r="SC1">
            <v>43588</v>
          </cell>
          <cell r="SD1">
            <v>43589</v>
          </cell>
          <cell r="SE1">
            <v>43590</v>
          </cell>
          <cell r="SF1">
            <v>43591</v>
          </cell>
          <cell r="SG1">
            <v>43592</v>
          </cell>
          <cell r="SH1">
            <v>43593</v>
          </cell>
          <cell r="SI1">
            <v>43594</v>
          </cell>
          <cell r="SJ1">
            <v>43595</v>
          </cell>
          <cell r="SK1">
            <v>43596</v>
          </cell>
          <cell r="SL1">
            <v>43597</v>
          </cell>
          <cell r="SM1">
            <v>43598</v>
          </cell>
          <cell r="SN1">
            <v>43599</v>
          </cell>
          <cell r="SO1">
            <v>43600</v>
          </cell>
          <cell r="SP1">
            <v>43601</v>
          </cell>
          <cell r="SQ1">
            <v>43602</v>
          </cell>
          <cell r="SR1">
            <v>43603</v>
          </cell>
          <cell r="SS1">
            <v>43604</v>
          </cell>
          <cell r="ST1">
            <v>43605</v>
          </cell>
          <cell r="SU1">
            <v>43606</v>
          </cell>
          <cell r="SV1">
            <v>43607</v>
          </cell>
          <cell r="SW1">
            <v>43608</v>
          </cell>
          <cell r="SX1">
            <v>43609</v>
          </cell>
          <cell r="SY1">
            <v>43610</v>
          </cell>
          <cell r="SZ1">
            <v>43611</v>
          </cell>
          <cell r="TA1">
            <v>43612</v>
          </cell>
          <cell r="TB1">
            <v>43613</v>
          </cell>
          <cell r="TC1">
            <v>43614</v>
          </cell>
          <cell r="TD1">
            <v>43615</v>
          </cell>
          <cell r="TE1">
            <v>43616</v>
          </cell>
          <cell r="TF1">
            <v>43617</v>
          </cell>
          <cell r="TG1">
            <v>43618</v>
          </cell>
          <cell r="TH1">
            <v>43619</v>
          </cell>
          <cell r="TI1">
            <v>43620</v>
          </cell>
          <cell r="TJ1">
            <v>43621</v>
          </cell>
          <cell r="TK1">
            <v>43622</v>
          </cell>
          <cell r="TL1">
            <v>43623</v>
          </cell>
          <cell r="TM1">
            <v>43624</v>
          </cell>
          <cell r="TN1">
            <v>43625</v>
          </cell>
          <cell r="TO1">
            <v>43626</v>
          </cell>
          <cell r="TP1">
            <v>43627</v>
          </cell>
          <cell r="TQ1">
            <v>43628</v>
          </cell>
          <cell r="TR1">
            <v>43629</v>
          </cell>
          <cell r="TS1">
            <v>43630</v>
          </cell>
          <cell r="TT1">
            <v>43631</v>
          </cell>
          <cell r="TU1">
            <v>43632</v>
          </cell>
          <cell r="TV1">
            <v>43633</v>
          </cell>
          <cell r="TW1">
            <v>43634</v>
          </cell>
          <cell r="TX1">
            <v>43635</v>
          </cell>
          <cell r="TY1">
            <v>43636</v>
          </cell>
          <cell r="TZ1">
            <v>43637</v>
          </cell>
          <cell r="UA1">
            <v>43638</v>
          </cell>
          <cell r="UB1">
            <v>43639</v>
          </cell>
          <cell r="UC1">
            <v>43640</v>
          </cell>
          <cell r="UD1">
            <v>43641</v>
          </cell>
          <cell r="UE1">
            <v>43642</v>
          </cell>
          <cell r="UF1">
            <v>43643</v>
          </cell>
          <cell r="UG1">
            <v>43644</v>
          </cell>
          <cell r="UH1">
            <v>43645</v>
          </cell>
          <cell r="UI1">
            <v>43646</v>
          </cell>
          <cell r="UJ1">
            <v>43647</v>
          </cell>
          <cell r="UK1">
            <v>43648</v>
          </cell>
          <cell r="UL1">
            <v>43649</v>
          </cell>
          <cell r="UM1">
            <v>43650</v>
          </cell>
          <cell r="UN1">
            <v>43651</v>
          </cell>
          <cell r="UO1">
            <v>43652</v>
          </cell>
          <cell r="UP1">
            <v>43653</v>
          </cell>
          <cell r="UQ1">
            <v>43654</v>
          </cell>
          <cell r="UR1">
            <v>43655</v>
          </cell>
          <cell r="US1">
            <v>43656</v>
          </cell>
          <cell r="UT1">
            <v>43657</v>
          </cell>
          <cell r="UU1">
            <v>43658</v>
          </cell>
          <cell r="UV1">
            <v>43659</v>
          </cell>
          <cell r="UW1">
            <v>43660</v>
          </cell>
          <cell r="UX1">
            <v>43661</v>
          </cell>
          <cell r="UY1">
            <v>43662</v>
          </cell>
          <cell r="UZ1">
            <v>43663</v>
          </cell>
          <cell r="VA1">
            <v>43664</v>
          </cell>
          <cell r="VB1">
            <v>43665</v>
          </cell>
          <cell r="VC1">
            <v>43666</v>
          </cell>
          <cell r="VD1">
            <v>43667</v>
          </cell>
          <cell r="VE1">
            <v>43668</v>
          </cell>
          <cell r="VF1">
            <v>43669</v>
          </cell>
          <cell r="VG1">
            <v>43670</v>
          </cell>
          <cell r="VH1">
            <v>43671</v>
          </cell>
          <cell r="VI1">
            <v>43672</v>
          </cell>
          <cell r="VJ1">
            <v>43673</v>
          </cell>
          <cell r="VK1">
            <v>43674</v>
          </cell>
          <cell r="VL1">
            <v>43675</v>
          </cell>
          <cell r="VM1">
            <v>43676</v>
          </cell>
          <cell r="VN1">
            <v>43677</v>
          </cell>
          <cell r="VO1">
            <v>43678</v>
          </cell>
          <cell r="VP1">
            <v>43679</v>
          </cell>
          <cell r="VQ1">
            <v>43680</v>
          </cell>
          <cell r="VR1">
            <v>43681</v>
          </cell>
          <cell r="VS1">
            <v>43682</v>
          </cell>
          <cell r="VT1">
            <v>43683</v>
          </cell>
          <cell r="VU1">
            <v>43684</v>
          </cell>
          <cell r="VV1">
            <v>43685</v>
          </cell>
          <cell r="VW1">
            <v>43686</v>
          </cell>
          <cell r="VX1">
            <v>43687</v>
          </cell>
          <cell r="VY1">
            <v>43688</v>
          </cell>
          <cell r="VZ1">
            <v>43689</v>
          </cell>
          <cell r="WA1">
            <v>43690</v>
          </cell>
          <cell r="WB1">
            <v>43691</v>
          </cell>
          <cell r="WC1">
            <v>43692</v>
          </cell>
          <cell r="WD1">
            <v>43693</v>
          </cell>
          <cell r="WE1">
            <v>43694</v>
          </cell>
          <cell r="WF1">
            <v>43695</v>
          </cell>
          <cell r="WG1">
            <v>43696</v>
          </cell>
          <cell r="WH1">
            <v>43697</v>
          </cell>
          <cell r="WI1">
            <v>43698</v>
          </cell>
          <cell r="WJ1">
            <v>43699</v>
          </cell>
          <cell r="WK1">
            <v>43700</v>
          </cell>
          <cell r="WL1">
            <v>43701</v>
          </cell>
          <cell r="WM1">
            <v>43702</v>
          </cell>
          <cell r="WN1">
            <v>43703</v>
          </cell>
          <cell r="WO1">
            <v>43704</v>
          </cell>
          <cell r="WP1">
            <v>43705</v>
          </cell>
          <cell r="WQ1">
            <v>43706</v>
          </cell>
          <cell r="WR1">
            <v>43707</v>
          </cell>
          <cell r="WS1">
            <v>43708</v>
          </cell>
          <cell r="WT1">
            <v>43709</v>
          </cell>
          <cell r="WU1">
            <v>43710</v>
          </cell>
          <cell r="WV1">
            <v>43711</v>
          </cell>
          <cell r="WW1">
            <v>43712</v>
          </cell>
          <cell r="WX1">
            <v>43713</v>
          </cell>
          <cell r="WY1">
            <v>43714</v>
          </cell>
          <cell r="WZ1">
            <v>43715</v>
          </cell>
          <cell r="XA1">
            <v>43716</v>
          </cell>
          <cell r="XB1">
            <v>43717</v>
          </cell>
          <cell r="XC1">
            <v>43718</v>
          </cell>
          <cell r="XD1">
            <v>43719</v>
          </cell>
          <cell r="XE1">
            <v>43720</v>
          </cell>
          <cell r="XF1">
            <v>43721</v>
          </cell>
          <cell r="XG1">
            <v>43722</v>
          </cell>
          <cell r="XH1">
            <v>43723</v>
          </cell>
          <cell r="XI1">
            <v>43724</v>
          </cell>
          <cell r="XJ1">
            <v>43725</v>
          </cell>
          <cell r="XK1">
            <v>43726</v>
          </cell>
          <cell r="XL1">
            <v>43727</v>
          </cell>
          <cell r="XM1">
            <v>43728</v>
          </cell>
          <cell r="XN1">
            <v>43729</v>
          </cell>
          <cell r="XO1">
            <v>43730</v>
          </cell>
          <cell r="XP1">
            <v>43731</v>
          </cell>
          <cell r="XQ1">
            <v>43732</v>
          </cell>
          <cell r="XR1">
            <v>43733</v>
          </cell>
          <cell r="XS1">
            <v>43734</v>
          </cell>
          <cell r="XT1">
            <v>43735</v>
          </cell>
          <cell r="XU1">
            <v>43736</v>
          </cell>
          <cell r="XV1">
            <v>43737</v>
          </cell>
          <cell r="XW1">
            <v>43738</v>
          </cell>
          <cell r="XX1">
            <v>43739</v>
          </cell>
          <cell r="XY1">
            <v>43740</v>
          </cell>
          <cell r="XZ1">
            <v>43741</v>
          </cell>
          <cell r="YA1">
            <v>43742</v>
          </cell>
          <cell r="YB1">
            <v>43743</v>
          </cell>
          <cell r="YC1">
            <v>43744</v>
          </cell>
          <cell r="YD1">
            <v>43745</v>
          </cell>
          <cell r="YE1">
            <v>43746</v>
          </cell>
          <cell r="YF1">
            <v>43747</v>
          </cell>
          <cell r="YG1">
            <v>43748</v>
          </cell>
          <cell r="YH1">
            <v>43749</v>
          </cell>
          <cell r="YI1">
            <v>43750</v>
          </cell>
          <cell r="YJ1">
            <v>43751</v>
          </cell>
          <cell r="YK1">
            <v>43752</v>
          </cell>
          <cell r="YL1">
            <v>43753</v>
          </cell>
          <cell r="YM1">
            <v>43754</v>
          </cell>
          <cell r="YN1">
            <v>43755</v>
          </cell>
          <cell r="YO1">
            <v>43756</v>
          </cell>
          <cell r="YP1">
            <v>43757</v>
          </cell>
          <cell r="YQ1">
            <v>43758</v>
          </cell>
          <cell r="YR1">
            <v>43759</v>
          </cell>
          <cell r="YS1">
            <v>43760</v>
          </cell>
          <cell r="YT1">
            <v>43761</v>
          </cell>
          <cell r="YU1">
            <v>43762</v>
          </cell>
          <cell r="YV1">
            <v>43763</v>
          </cell>
          <cell r="YW1">
            <v>43764</v>
          </cell>
          <cell r="YX1">
            <v>43765</v>
          </cell>
          <cell r="YY1">
            <v>43766</v>
          </cell>
          <cell r="YZ1">
            <v>43767</v>
          </cell>
          <cell r="ZA1">
            <v>43768</v>
          </cell>
          <cell r="ZB1">
            <v>43769</v>
          </cell>
          <cell r="ZC1">
            <v>43770</v>
          </cell>
          <cell r="ZD1">
            <v>43771</v>
          </cell>
          <cell r="ZE1">
            <v>43772</v>
          </cell>
          <cell r="ZF1">
            <v>43773</v>
          </cell>
          <cell r="ZG1">
            <v>43774</v>
          </cell>
          <cell r="ZH1">
            <v>43775</v>
          </cell>
          <cell r="ZI1">
            <v>43776</v>
          </cell>
          <cell r="ZJ1">
            <v>43777</v>
          </cell>
          <cell r="ZK1">
            <v>43778</v>
          </cell>
          <cell r="ZL1">
            <v>43779</v>
          </cell>
          <cell r="ZM1">
            <v>43780</v>
          </cell>
          <cell r="ZN1">
            <v>43781</v>
          </cell>
          <cell r="ZO1">
            <v>43782</v>
          </cell>
          <cell r="ZP1">
            <v>43783</v>
          </cell>
          <cell r="ZQ1">
            <v>43784</v>
          </cell>
          <cell r="ZR1">
            <v>43785</v>
          </cell>
          <cell r="ZS1">
            <v>43786</v>
          </cell>
          <cell r="ZT1">
            <v>43787</v>
          </cell>
          <cell r="ZU1">
            <v>43788</v>
          </cell>
          <cell r="ZV1">
            <v>43789</v>
          </cell>
          <cell r="ZW1">
            <v>43790</v>
          </cell>
          <cell r="ZX1">
            <v>43791</v>
          </cell>
          <cell r="ZY1">
            <v>43792</v>
          </cell>
          <cell r="ZZ1">
            <v>43793</v>
          </cell>
          <cell r="AAA1">
            <v>43794</v>
          </cell>
          <cell r="AAB1">
            <v>43795</v>
          </cell>
          <cell r="AAC1">
            <v>43796</v>
          </cell>
          <cell r="AAD1">
            <v>43797</v>
          </cell>
          <cell r="AAE1">
            <v>43798</v>
          </cell>
          <cell r="AAF1">
            <v>43799</v>
          </cell>
          <cell r="AAG1">
            <v>43800</v>
          </cell>
          <cell r="AAH1">
            <v>43801</v>
          </cell>
          <cell r="AAI1">
            <v>43802</v>
          </cell>
          <cell r="AAJ1">
            <v>43803</v>
          </cell>
          <cell r="AAK1">
            <v>43804</v>
          </cell>
          <cell r="AAL1">
            <v>43805</v>
          </cell>
          <cell r="AAM1">
            <v>43806</v>
          </cell>
          <cell r="AAN1">
            <v>43807</v>
          </cell>
          <cell r="AAO1">
            <v>43808</v>
          </cell>
          <cell r="AAP1">
            <v>43809</v>
          </cell>
          <cell r="AAQ1">
            <v>43810</v>
          </cell>
          <cell r="AAR1">
            <v>43811</v>
          </cell>
          <cell r="AAS1">
            <v>43812</v>
          </cell>
          <cell r="AAT1">
            <v>43813</v>
          </cell>
          <cell r="AAU1">
            <v>43814</v>
          </cell>
          <cell r="AAV1">
            <v>43815</v>
          </cell>
          <cell r="AAW1">
            <v>43816</v>
          </cell>
          <cell r="AAX1">
            <v>43817</v>
          </cell>
          <cell r="AAY1">
            <v>43818</v>
          </cell>
          <cell r="AAZ1">
            <v>43819</v>
          </cell>
          <cell r="ABA1">
            <v>43820</v>
          </cell>
          <cell r="ABB1">
            <v>43821</v>
          </cell>
          <cell r="ABC1">
            <v>43822</v>
          </cell>
          <cell r="ABD1">
            <v>43823</v>
          </cell>
          <cell r="ABE1">
            <v>43824</v>
          </cell>
          <cell r="ABF1">
            <v>43825</v>
          </cell>
          <cell r="ABG1">
            <v>43826</v>
          </cell>
          <cell r="ABH1">
            <v>43827</v>
          </cell>
          <cell r="ABI1">
            <v>43828</v>
          </cell>
          <cell r="ABJ1">
            <v>43829</v>
          </cell>
          <cell r="ABK1">
            <v>43830</v>
          </cell>
        </row>
        <row r="2">
          <cell r="A2" t="str">
            <v>N0122254</v>
          </cell>
          <cell r="B2" t="str">
            <v>Gasparro</v>
          </cell>
          <cell r="C2" t="str">
            <v>Michel</v>
          </cell>
          <cell r="D2" t="str">
            <v>Gasparro Michel</v>
          </cell>
          <cell r="E2" t="str">
            <v>Oui</v>
          </cell>
          <cell r="F2" t="str">
            <v>NHA-28</v>
          </cell>
          <cell r="G2" t="str">
            <v>Agent</v>
          </cell>
          <cell r="IH2" t="str">
            <v>Congés</v>
          </cell>
          <cell r="II2" t="str">
            <v>Congés</v>
          </cell>
          <cell r="IJ2" t="str">
            <v>Congés</v>
          </cell>
          <cell r="IK2" t="str">
            <v>Congés</v>
          </cell>
          <cell r="IL2" t="str">
            <v>REPOS</v>
          </cell>
          <cell r="IM2" t="str">
            <v>REPOS</v>
          </cell>
          <cell r="IN2" t="str">
            <v>Congés</v>
          </cell>
          <cell r="IO2" t="str">
            <v>Congés</v>
          </cell>
          <cell r="IP2" t="str">
            <v>Congés</v>
          </cell>
          <cell r="IQ2" t="str">
            <v>Congés</v>
          </cell>
          <cell r="IR2" t="str">
            <v>Congés</v>
          </cell>
          <cell r="IS2" t="str">
            <v>REPOS</v>
          </cell>
          <cell r="IT2" t="str">
            <v>REPOS</v>
          </cell>
          <cell r="IU2" t="str">
            <v>Congés</v>
          </cell>
          <cell r="IV2" t="str">
            <v>Congés</v>
          </cell>
          <cell r="IW2" t="str">
            <v>Congés</v>
          </cell>
          <cell r="IX2" t="str">
            <v>Congés</v>
          </cell>
          <cell r="IY2" t="str">
            <v>Congés</v>
          </cell>
          <cell r="IZ2" t="str">
            <v>REPOS</v>
          </cell>
          <cell r="JA2" t="str">
            <v>REPOS</v>
          </cell>
          <cell r="JB2" t="str">
            <v>Congés</v>
          </cell>
          <cell r="JC2" t="str">
            <v>Congés</v>
          </cell>
          <cell r="JD2" t="str">
            <v>Congés</v>
          </cell>
          <cell r="JE2" t="str">
            <v>Congés</v>
          </cell>
          <cell r="JF2" t="str">
            <v>Congés</v>
          </cell>
          <cell r="JG2" t="str">
            <v>REPOS</v>
          </cell>
          <cell r="JH2" t="str">
            <v>REPOS</v>
          </cell>
          <cell r="JI2" t="str">
            <v>Congés</v>
          </cell>
          <cell r="JJ2" t="str">
            <v>Congés</v>
          </cell>
          <cell r="JK2" t="str">
            <v>Congés</v>
          </cell>
          <cell r="JL2" t="str">
            <v>Congés</v>
          </cell>
          <cell r="JM2" t="str">
            <v>Congés</v>
          </cell>
          <cell r="JN2" t="str">
            <v>REPOS</v>
          </cell>
          <cell r="JO2" t="str">
            <v>REPOS</v>
          </cell>
          <cell r="JP2" t="str">
            <v>Congés</v>
          </cell>
          <cell r="JQ2" t="str">
            <v>Congés</v>
          </cell>
          <cell r="JR2" t="str">
            <v>Congés</v>
          </cell>
          <cell r="JS2" t="str">
            <v>Congés</v>
          </cell>
          <cell r="JT2" t="str">
            <v>Congés</v>
          </cell>
          <cell r="JU2" t="str">
            <v>REPOS</v>
          </cell>
          <cell r="JV2" t="str">
            <v>REPOS</v>
          </cell>
        </row>
        <row r="3">
          <cell r="A3" t="str">
            <v>N0122377</v>
          </cell>
          <cell r="B3" t="str">
            <v>Guidicelli</v>
          </cell>
          <cell r="C3" t="str">
            <v>Don Jacques</v>
          </cell>
          <cell r="D3" t="str">
            <v>Guidicelli Don Jacques</v>
          </cell>
          <cell r="E3">
            <v>0</v>
          </cell>
          <cell r="F3" t="str">
            <v>NHA-28</v>
          </cell>
          <cell r="G3" t="str">
            <v>Agent</v>
          </cell>
          <cell r="IH3" t="str">
            <v>VN AM</v>
          </cell>
          <cell r="II3" t="str">
            <v>REPOS</v>
          </cell>
          <cell r="IJ3" t="str">
            <v>REPOS</v>
          </cell>
          <cell r="IK3" t="str">
            <v>VN AM</v>
          </cell>
          <cell r="IL3" t="str">
            <v>VN AM</v>
          </cell>
          <cell r="IM3" t="str">
            <v>REPOS</v>
          </cell>
          <cell r="IN3" t="str">
            <v>VN AM</v>
          </cell>
          <cell r="IO3" t="str">
            <v>VN AM</v>
          </cell>
          <cell r="IP3" t="str">
            <v>REPOS</v>
          </cell>
          <cell r="IQ3" t="str">
            <v>VN AM</v>
          </cell>
          <cell r="IR3" t="str">
            <v>VN AM</v>
          </cell>
          <cell r="IS3" t="str">
            <v>VN AM</v>
          </cell>
          <cell r="IT3" t="str">
            <v>VN DIM AM</v>
          </cell>
          <cell r="IU3" t="str">
            <v>VN AM</v>
          </cell>
          <cell r="IV3" t="str">
            <v>VN AM</v>
          </cell>
          <cell r="IW3" t="str">
            <v>REPOS</v>
          </cell>
          <cell r="IX3" t="str">
            <v>VN AM</v>
          </cell>
          <cell r="IY3" t="str">
            <v>RTT</v>
          </cell>
          <cell r="IZ3" t="str">
            <v>VN AM</v>
          </cell>
          <cell r="JA3" t="str">
            <v>REPOS</v>
          </cell>
          <cell r="JB3" t="str">
            <v>VN AM</v>
          </cell>
          <cell r="JC3" t="str">
            <v>VN AM</v>
          </cell>
          <cell r="JD3" t="str">
            <v>REPOS</v>
          </cell>
          <cell r="JE3" t="str">
            <v>VN AM</v>
          </cell>
          <cell r="JF3" t="str">
            <v>VN AM</v>
          </cell>
          <cell r="JG3" t="str">
            <v>VN AM</v>
          </cell>
          <cell r="JH3" t="str">
            <v>VN DIM AM</v>
          </cell>
          <cell r="JI3" t="str">
            <v>VN AM</v>
          </cell>
          <cell r="JJ3" t="str">
            <v>VN AM</v>
          </cell>
          <cell r="JK3" t="str">
            <v>REPOS</v>
          </cell>
          <cell r="JL3" t="str">
            <v>VN AM</v>
          </cell>
          <cell r="JM3" t="str">
            <v>VN AM</v>
          </cell>
          <cell r="JN3" t="str">
            <v>VN AM</v>
          </cell>
          <cell r="JO3" t="str">
            <v>VN DIM AM</v>
          </cell>
          <cell r="JP3" t="str">
            <v>VN AM</v>
          </cell>
          <cell r="JQ3" t="str">
            <v>VN AM</v>
          </cell>
          <cell r="JR3" t="str">
            <v>REPOS</v>
          </cell>
          <cell r="JS3" t="str">
            <v>VN AM</v>
          </cell>
          <cell r="JT3" t="str">
            <v>VN AM</v>
          </cell>
          <cell r="JU3" t="str">
            <v>VN AM</v>
          </cell>
          <cell r="JV3" t="str">
            <v>REPOS</v>
          </cell>
          <cell r="JW3" t="str">
            <v>VN AM</v>
          </cell>
          <cell r="JX3" t="str">
            <v>VN AM</v>
          </cell>
          <cell r="JY3" t="str">
            <v>REPOS</v>
          </cell>
          <cell r="JZ3" t="str">
            <v>VN AM</v>
          </cell>
          <cell r="KA3" t="str">
            <v>VN AM</v>
          </cell>
          <cell r="KB3" t="str">
            <v>VN AM</v>
          </cell>
          <cell r="KC3" t="str">
            <v>VN DIM AM</v>
          </cell>
          <cell r="KD3" t="str">
            <v>VN AM</v>
          </cell>
          <cell r="KE3" t="str">
            <v>VN AM</v>
          </cell>
          <cell r="KF3" t="str">
            <v>REPOS</v>
          </cell>
          <cell r="KG3" t="str">
            <v>VN AM</v>
          </cell>
          <cell r="KH3" t="str">
            <v>VN AM</v>
          </cell>
          <cell r="KI3" t="str">
            <v>VN AM</v>
          </cell>
          <cell r="KJ3" t="str">
            <v>VN DIM AM</v>
          </cell>
          <cell r="KK3" t="str">
            <v>VN AM</v>
          </cell>
          <cell r="KL3" t="str">
            <v>VN AM</v>
          </cell>
          <cell r="KM3" t="str">
            <v>REPOS</v>
          </cell>
          <cell r="KN3" t="str">
            <v>VN AM</v>
          </cell>
          <cell r="KO3" t="str">
            <v>VN AM</v>
          </cell>
          <cell r="KP3" t="str">
            <v>VN AM</v>
          </cell>
          <cell r="KQ3" t="str">
            <v>VN DIM AM</v>
          </cell>
          <cell r="KR3" t="str">
            <v>VN AM</v>
          </cell>
          <cell r="KS3" t="str">
            <v>VN AM</v>
          </cell>
          <cell r="KT3" t="str">
            <v>REPOS</v>
          </cell>
          <cell r="KU3" t="str">
            <v>VN AM</v>
          </cell>
          <cell r="KV3" t="str">
            <v>VN AM</v>
          </cell>
          <cell r="KW3" t="str">
            <v>VN AM</v>
          </cell>
          <cell r="KX3" t="str">
            <v>VN DIM AM</v>
          </cell>
          <cell r="KY3" t="str">
            <v>VN AM</v>
          </cell>
          <cell r="KZ3" t="str">
            <v>Congés</v>
          </cell>
          <cell r="LA3" t="str">
            <v>REPOS</v>
          </cell>
          <cell r="LB3" t="str">
            <v>REPOS</v>
          </cell>
          <cell r="LC3" t="str">
            <v xml:space="preserve">RTT </v>
          </cell>
          <cell r="LD3" t="str">
            <v>VN AM</v>
          </cell>
          <cell r="LE3" t="str">
            <v>VN DIM AM</v>
          </cell>
          <cell r="LF3" t="str">
            <v>VN AM</v>
          </cell>
          <cell r="LG3" t="str">
            <v>VN AM</v>
          </cell>
          <cell r="LH3" t="str">
            <v>REPOS</v>
          </cell>
          <cell r="LI3" t="str">
            <v>VN AM</v>
          </cell>
          <cell r="LJ3" t="str">
            <v>VN AM</v>
          </cell>
          <cell r="LK3" t="str">
            <v>VN AM</v>
          </cell>
          <cell r="LL3" t="str">
            <v>REPOS</v>
          </cell>
          <cell r="LM3" t="str">
            <v>VN AM</v>
          </cell>
          <cell r="LN3" t="str">
            <v>Congés</v>
          </cell>
          <cell r="LO3" t="str">
            <v>REPOS</v>
          </cell>
          <cell r="LP3" t="str">
            <v>VN AM</v>
          </cell>
          <cell r="LQ3" t="str">
            <v>VN AM</v>
          </cell>
          <cell r="LR3" t="str">
            <v>VN AM</v>
          </cell>
          <cell r="LS3" t="str">
            <v>REPOS</v>
          </cell>
          <cell r="LT3" t="str">
            <v xml:space="preserve">RTT </v>
          </cell>
          <cell r="LU3" t="str">
            <v>VN AM</v>
          </cell>
          <cell r="LV3" t="str">
            <v>REPOS</v>
          </cell>
          <cell r="LW3" t="str">
            <v>VN AM</v>
          </cell>
          <cell r="LX3" t="str">
            <v>VN AM</v>
          </cell>
          <cell r="LY3" t="str">
            <v>VN AM</v>
          </cell>
          <cell r="LZ3" t="str">
            <v>REPOS</v>
          </cell>
          <cell r="MA3" t="str">
            <v>VN AM</v>
          </cell>
          <cell r="MB3" t="str">
            <v>VN AM</v>
          </cell>
          <cell r="MC3" t="str">
            <v>REPOS</v>
          </cell>
          <cell r="MD3" t="str">
            <v>Congés</v>
          </cell>
          <cell r="ME3" t="str">
            <v>VN AM</v>
          </cell>
          <cell r="MF3" t="str">
            <v>VN AM</v>
          </cell>
          <cell r="MG3" t="str">
            <v>VN DIM AM</v>
          </cell>
          <cell r="MH3" t="str">
            <v>VN AM</v>
          </cell>
          <cell r="MI3" t="str">
            <v>VN AM</v>
          </cell>
          <cell r="MJ3" t="str">
            <v>REPOS</v>
          </cell>
          <cell r="MK3" t="str">
            <v>VN AM</v>
          </cell>
          <cell r="ML3" t="str">
            <v>VN AM</v>
          </cell>
          <cell r="MM3" t="str">
            <v>VN AM</v>
          </cell>
          <cell r="MN3" t="str">
            <v>REPOS</v>
          </cell>
          <cell r="MO3" t="str">
            <v>VN AM</v>
          </cell>
          <cell r="MP3" t="str">
            <v>VN AM</v>
          </cell>
          <cell r="MQ3" t="str">
            <v>REPOS</v>
          </cell>
          <cell r="MR3" t="str">
            <v>VN AM</v>
          </cell>
          <cell r="MS3" t="str">
            <v>VN AM</v>
          </cell>
          <cell r="MT3" t="str">
            <v>VN AM</v>
          </cell>
          <cell r="MU3" t="str">
            <v>VN DIM AM</v>
          </cell>
          <cell r="MV3" t="str">
            <v>VN AM</v>
          </cell>
          <cell r="MW3" t="str">
            <v>FORMATION</v>
          </cell>
          <cell r="MX3" t="str">
            <v>REPOS</v>
          </cell>
          <cell r="MY3" t="str">
            <v>VN AM</v>
          </cell>
          <cell r="MZ3" t="str">
            <v>VN AM</v>
          </cell>
          <cell r="NA3" t="str">
            <v>VN SAM MAT + COMP</v>
          </cell>
          <cell r="NB3" t="str">
            <v>REPOS</v>
          </cell>
          <cell r="NC3" t="str">
            <v>VN AM</v>
          </cell>
          <cell r="ND3" t="str">
            <v>REPOS</v>
          </cell>
          <cell r="NE3" t="str">
            <v>REPOS</v>
          </cell>
          <cell r="NF3" t="str">
            <v>VN AM</v>
          </cell>
          <cell r="NG3" t="str">
            <v>VN AM</v>
          </cell>
          <cell r="NH3" t="str">
            <v>VN SAM MAT + COMP</v>
          </cell>
          <cell r="NI3" t="str">
            <v>VN DIM AM</v>
          </cell>
          <cell r="NJ3" t="str">
            <v>VN AM</v>
          </cell>
          <cell r="NK3" t="str">
            <v>VN DIM AM</v>
          </cell>
          <cell r="NL3" t="str">
            <v>REPOS</v>
          </cell>
          <cell r="NM3" t="str">
            <v>VN AM</v>
          </cell>
          <cell r="NN3" t="str">
            <v>VN AM</v>
          </cell>
          <cell r="NO3" t="str">
            <v>VN SAM MAT + COMP</v>
          </cell>
          <cell r="NP3" t="str">
            <v>REPOS</v>
          </cell>
          <cell r="NQ3" t="str">
            <v>VN AM</v>
          </cell>
          <cell r="NR3" t="str">
            <v xml:space="preserve">RTT </v>
          </cell>
          <cell r="NS3" t="str">
            <v>REPOS</v>
          </cell>
          <cell r="NT3" t="str">
            <v>VN AM</v>
          </cell>
          <cell r="NU3" t="str">
            <v>VN AM</v>
          </cell>
          <cell r="NV3" t="str">
            <v>VN SAM MAT + COMP</v>
          </cell>
          <cell r="NW3" t="str">
            <v>VN DIM AM</v>
          </cell>
          <cell r="NX3" t="str">
            <v>VN AM</v>
          </cell>
          <cell r="NY3" t="str">
            <v>VN AM</v>
          </cell>
          <cell r="NZ3" t="str">
            <v>REPOS</v>
          </cell>
          <cell r="OA3" t="str">
            <v>VN AM</v>
          </cell>
          <cell r="OB3" t="str">
            <v>VN AM</v>
          </cell>
          <cell r="OC3" t="str">
            <v>VN AM</v>
          </cell>
          <cell r="OD3" t="str">
            <v>REPOS</v>
          </cell>
          <cell r="OE3" t="str">
            <v xml:space="preserve">RTT </v>
          </cell>
          <cell r="OF3" t="str">
            <v>VN AM</v>
          </cell>
          <cell r="OG3" t="str">
            <v>REPOS</v>
          </cell>
          <cell r="OH3" t="str">
            <v>VN AM</v>
          </cell>
          <cell r="OI3" t="str">
            <v>VN AM</v>
          </cell>
          <cell r="OJ3" t="str">
            <v>VN AM</v>
          </cell>
          <cell r="OK3" t="str">
            <v>VN DIM AM</v>
          </cell>
          <cell r="OL3" t="str">
            <v>VN AM</v>
          </cell>
          <cell r="OM3" t="str">
            <v>VN AM</v>
          </cell>
          <cell r="ON3" t="str">
            <v>REPOS</v>
          </cell>
          <cell r="OO3" t="str">
            <v>VN AM</v>
          </cell>
          <cell r="OP3" t="str">
            <v>Congés</v>
          </cell>
          <cell r="OQ3" t="str">
            <v>VN AM</v>
          </cell>
          <cell r="OR3" t="str">
            <v>REPOS</v>
          </cell>
          <cell r="OS3" t="str">
            <v>VN AM</v>
          </cell>
          <cell r="OT3" t="str">
            <v>VN AM</v>
          </cell>
          <cell r="OU3" t="str">
            <v>REPOS</v>
          </cell>
          <cell r="OV3" t="str">
            <v>VN AM</v>
          </cell>
          <cell r="OW3" t="str">
            <v>VN AM</v>
          </cell>
          <cell r="OX3" t="str">
            <v>VN AM</v>
          </cell>
          <cell r="OY3" t="str">
            <v>VN DIM AM</v>
          </cell>
          <cell r="OZ3" t="str">
            <v>VN AM</v>
          </cell>
          <cell r="PA3" t="str">
            <v>VN AM</v>
          </cell>
          <cell r="PB3" t="str">
            <v>REPOS</v>
          </cell>
          <cell r="PC3" t="str">
            <v>VN AM</v>
          </cell>
          <cell r="PD3" t="str">
            <v>VN AM</v>
          </cell>
          <cell r="PE3" t="str">
            <v>VN AM</v>
          </cell>
          <cell r="PF3" t="str">
            <v>REPOS</v>
          </cell>
          <cell r="PG3" t="str">
            <v>VN AM</v>
          </cell>
          <cell r="PH3" t="str">
            <v>VN AM</v>
          </cell>
          <cell r="PI3" t="str">
            <v>REPOS</v>
          </cell>
          <cell r="PJ3" t="str">
            <v>VN AM</v>
          </cell>
          <cell r="PK3" t="str">
            <v>VN AM</v>
          </cell>
          <cell r="PL3" t="str">
            <v>VN AM</v>
          </cell>
          <cell r="PM3" t="str">
            <v>VN DIM AM</v>
          </cell>
          <cell r="PN3" t="str">
            <v>VN AM</v>
          </cell>
          <cell r="PO3" t="str">
            <v>VN AM</v>
          </cell>
          <cell r="PP3" t="str">
            <v>REPOS</v>
          </cell>
          <cell r="PQ3" t="str">
            <v>VN AM</v>
          </cell>
          <cell r="PR3" t="str">
            <v>VN AM</v>
          </cell>
          <cell r="PS3" t="str">
            <v>VN AM</v>
          </cell>
          <cell r="PT3" t="str">
            <v>VN DIM AM</v>
          </cell>
          <cell r="PU3" t="str">
            <v>VN AM</v>
          </cell>
          <cell r="PV3" t="str">
            <v xml:space="preserve">RTT </v>
          </cell>
          <cell r="PW3" t="str">
            <v>REPOS</v>
          </cell>
          <cell r="PX3" t="str">
            <v>VN AM</v>
          </cell>
          <cell r="PY3" t="str">
            <v>VN AM</v>
          </cell>
          <cell r="PZ3" t="str">
            <v>VN AM</v>
          </cell>
          <cell r="QA3" t="str">
            <v>REPOS</v>
          </cell>
          <cell r="QB3" t="str">
            <v>VN AM</v>
          </cell>
          <cell r="QC3" t="str">
            <v>Congés</v>
          </cell>
          <cell r="QD3" t="str">
            <v>REPOS</v>
          </cell>
          <cell r="QE3" t="str">
            <v>VN AM</v>
          </cell>
          <cell r="QF3" t="str">
            <v>VN AM</v>
          </cell>
          <cell r="QG3" t="str">
            <v>VN AM</v>
          </cell>
          <cell r="QH3" t="str">
            <v>REPOS</v>
          </cell>
          <cell r="QI3" t="str">
            <v>VN AM</v>
          </cell>
          <cell r="QJ3" t="str">
            <v>VN AM</v>
          </cell>
          <cell r="QK3" t="str">
            <v>REPOS</v>
          </cell>
          <cell r="QL3" t="str">
            <v>VN AM</v>
          </cell>
          <cell r="QM3" t="str">
            <v>VN AM</v>
          </cell>
          <cell r="QN3" t="str">
            <v>VN AM</v>
          </cell>
          <cell r="QO3" t="str">
            <v>REPOS</v>
          </cell>
          <cell r="QP3" t="str">
            <v>VN AM</v>
          </cell>
          <cell r="QQ3" t="str">
            <v>VN AM</v>
          </cell>
          <cell r="QR3" t="str">
            <v>REPOS</v>
          </cell>
          <cell r="QS3" t="str">
            <v>VN AM</v>
          </cell>
          <cell r="QT3" t="str">
            <v>VN AM</v>
          </cell>
          <cell r="QU3" t="str">
            <v>VN AM</v>
          </cell>
          <cell r="QV3" t="str">
            <v>REPOS</v>
          </cell>
          <cell r="SA3" t="str">
            <v>VN DIM MATIN - RECUP CREDIT | 05:00-12:00</v>
          </cell>
        </row>
        <row r="4">
          <cell r="A4" t="str">
            <v>N0142781</v>
          </cell>
          <cell r="B4" t="str">
            <v>Ladhib</v>
          </cell>
          <cell r="C4" t="str">
            <v>Yacine</v>
          </cell>
          <cell r="D4" t="str">
            <v>Ladhib Yacine</v>
          </cell>
          <cell r="E4" t="str">
            <v>Oui</v>
          </cell>
          <cell r="F4" t="str">
            <v>NHA-28</v>
          </cell>
          <cell r="G4" t="str">
            <v>Agent</v>
          </cell>
          <cell r="IH4" t="str">
            <v>VN AM</v>
          </cell>
          <cell r="II4" t="str">
            <v>VN AM</v>
          </cell>
          <cell r="IJ4" t="str">
            <v>VN AM</v>
          </cell>
          <cell r="IK4" t="str">
            <v>1/2 RTT</v>
          </cell>
          <cell r="IL4" t="str">
            <v>REPOS</v>
          </cell>
          <cell r="IM4" t="str">
            <v>REPOS</v>
          </cell>
          <cell r="IN4" t="str">
            <v xml:space="preserve">RTT </v>
          </cell>
          <cell r="IO4" t="str">
            <v>Congés</v>
          </cell>
          <cell r="IP4" t="str">
            <v>Congés</v>
          </cell>
          <cell r="IQ4" t="str">
            <v>Congés</v>
          </cell>
          <cell r="IR4" t="str">
            <v>Congés</v>
          </cell>
        </row>
        <row r="5">
          <cell r="A5" t="str">
            <v>N0142779</v>
          </cell>
          <cell r="B5" t="str">
            <v>Lemoine</v>
          </cell>
          <cell r="C5" t="str">
            <v>Steeve</v>
          </cell>
          <cell r="D5" t="str">
            <v>Lemoine Steeve</v>
          </cell>
          <cell r="E5" t="str">
            <v>Oui</v>
          </cell>
          <cell r="F5" t="str">
            <v>NHA-28</v>
          </cell>
          <cell r="G5" t="str">
            <v>Agent</v>
          </cell>
          <cell r="IH5" t="str">
            <v>VN MATIN</v>
          </cell>
          <cell r="II5" t="str">
            <v>Congés</v>
          </cell>
          <cell r="IJ5" t="str">
            <v>Congés</v>
          </cell>
          <cell r="IK5" t="str">
            <v>Congés</v>
          </cell>
          <cell r="IL5" t="str">
            <v>REPOS</v>
          </cell>
          <cell r="IM5" t="str">
            <v>REPOS</v>
          </cell>
          <cell r="IN5" t="str">
            <v>VN AM</v>
          </cell>
          <cell r="IO5" t="str">
            <v>1/2 RTT</v>
          </cell>
          <cell r="IP5" t="str">
            <v>VN AM</v>
          </cell>
          <cell r="IQ5" t="str">
            <v>Congés</v>
          </cell>
          <cell r="IR5" t="str">
            <v>Congés</v>
          </cell>
          <cell r="IS5" t="str">
            <v>REPOS</v>
          </cell>
          <cell r="IT5" t="str">
            <v>REPOS</v>
          </cell>
          <cell r="IU5" t="str">
            <v>VN MATIN</v>
          </cell>
          <cell r="IV5" t="str">
            <v>VN MATIN</v>
          </cell>
        </row>
        <row r="6">
          <cell r="A6" t="str">
            <v>N0123615</v>
          </cell>
          <cell r="B6" t="str">
            <v>Marchon</v>
          </cell>
          <cell r="C6" t="str">
            <v>Philippe</v>
          </cell>
          <cell r="D6" t="str">
            <v>Marchon Philippe</v>
          </cell>
          <cell r="E6">
            <v>0</v>
          </cell>
          <cell r="F6" t="str">
            <v>NHA-28</v>
          </cell>
          <cell r="G6" t="str">
            <v>Agent</v>
          </cell>
          <cell r="IH6" t="str">
            <v>VN MATIN</v>
          </cell>
          <cell r="II6" t="str">
            <v>VN MATIN + COMP</v>
          </cell>
          <cell r="IJ6" t="str">
            <v>VN MATIN + COMP</v>
          </cell>
          <cell r="IK6" t="str">
            <v>REPOS</v>
          </cell>
          <cell r="IL6" t="str">
            <v>VN MATIN</v>
          </cell>
          <cell r="IM6" t="str">
            <v>VN DIM MATIN</v>
          </cell>
          <cell r="IN6" t="str">
            <v>VN MATIN</v>
          </cell>
          <cell r="IO6" t="str">
            <v>VN MATIN + COMP</v>
          </cell>
          <cell r="IP6" t="str">
            <v>VN MATIN + COMP</v>
          </cell>
          <cell r="IQ6" t="str">
            <v>VN MATIN</v>
          </cell>
          <cell r="IR6" t="str">
            <v>VN MATIN + COMP</v>
          </cell>
          <cell r="IS6" t="str">
            <v>REPOS</v>
          </cell>
          <cell r="IT6" t="str">
            <v>REPOS</v>
          </cell>
          <cell r="IU6" t="str">
            <v>Congés</v>
          </cell>
          <cell r="IV6" t="str">
            <v>Congés</v>
          </cell>
          <cell r="IW6" t="str">
            <v>Congés</v>
          </cell>
          <cell r="IX6" t="str">
            <v>Congés</v>
          </cell>
          <cell r="IY6" t="str">
            <v>Congés</v>
          </cell>
          <cell r="IZ6" t="str">
            <v>REPOS</v>
          </cell>
          <cell r="JA6" t="str">
            <v>REPOS</v>
          </cell>
          <cell r="JB6" t="str">
            <v>VN MATIN</v>
          </cell>
          <cell r="JC6" t="str">
            <v>VN MATIN + COMP</v>
          </cell>
          <cell r="JD6" t="str">
            <v>VN MATIN</v>
          </cell>
          <cell r="JE6" t="str">
            <v>REPOS</v>
          </cell>
          <cell r="JF6" t="str">
            <v>VN MATIN</v>
          </cell>
          <cell r="JG6" t="str">
            <v>VN SAM MAT + COMP</v>
          </cell>
          <cell r="JH6" t="str">
            <v>VN DIM MATIN</v>
          </cell>
          <cell r="JI6" t="str">
            <v>VN MATIN + COMP</v>
          </cell>
          <cell r="JJ6" t="str">
            <v>VN MATIN</v>
          </cell>
          <cell r="JK6" t="str">
            <v>VN MATIN</v>
          </cell>
          <cell r="JL6" t="str">
            <v>VN MATIN</v>
          </cell>
          <cell r="JM6" t="str">
            <v>REPOS</v>
          </cell>
          <cell r="JN6" t="str">
            <v>VN MATIN</v>
          </cell>
          <cell r="JO6" t="str">
            <v>VN DIM MATIN</v>
          </cell>
          <cell r="JP6" t="str">
            <v>VN MATIN + COMP</v>
          </cell>
          <cell r="JQ6" t="str">
            <v>Congés</v>
          </cell>
          <cell r="JR6" t="str">
            <v>Congés</v>
          </cell>
          <cell r="JS6" t="str">
            <v>Congés</v>
          </cell>
          <cell r="JT6" t="str">
            <v>Congés</v>
          </cell>
          <cell r="JU6" t="str">
            <v>REPOS</v>
          </cell>
          <cell r="JV6" t="str">
            <v>REPOS</v>
          </cell>
          <cell r="JW6" t="str">
            <v>VN MATIN</v>
          </cell>
          <cell r="JX6" t="str">
            <v>VN MATIN + COMP</v>
          </cell>
          <cell r="JY6" t="str">
            <v>VN MATIN</v>
          </cell>
          <cell r="JZ6" t="str">
            <v>VN MATIN + COMP</v>
          </cell>
          <cell r="KA6" t="str">
            <v>REPOS</v>
          </cell>
          <cell r="KB6" t="str">
            <v>VN MATIN</v>
          </cell>
          <cell r="KC6" t="str">
            <v>REPOS</v>
          </cell>
          <cell r="KD6" t="str">
            <v>VN MATIN</v>
          </cell>
          <cell r="KE6" t="str">
            <v>VN MATIN + COMP</v>
          </cell>
          <cell r="KF6" t="str">
            <v>VN MATIN</v>
          </cell>
          <cell r="KG6" t="str">
            <v>VN MATIN + COMP</v>
          </cell>
          <cell r="KH6" t="str">
            <v>VN MATIN</v>
          </cell>
          <cell r="KI6" t="str">
            <v>REPOS</v>
          </cell>
          <cell r="KJ6" t="str">
            <v>VN DIM MATIN</v>
          </cell>
          <cell r="KK6" t="str">
            <v>VN MATIN</v>
          </cell>
          <cell r="KL6" t="str">
            <v>VN MATIN + COMP</v>
          </cell>
          <cell r="KM6" t="str">
            <v>VN MATIN</v>
          </cell>
          <cell r="KN6" t="str">
            <v>REPOS</v>
          </cell>
          <cell r="KO6" t="str">
            <v>VN MATIN + COMP</v>
          </cell>
          <cell r="KP6" t="str">
            <v>VN MATIN</v>
          </cell>
          <cell r="KQ6" t="str">
            <v>VN DIM MATIN</v>
          </cell>
          <cell r="KR6" t="str">
            <v>VN MATIN</v>
          </cell>
          <cell r="KS6" t="str">
            <v>VN MATIN</v>
          </cell>
          <cell r="KT6" t="str">
            <v>VN MATIN</v>
          </cell>
          <cell r="KU6" t="str">
            <v>VN MATIN</v>
          </cell>
          <cell r="KV6" t="str">
            <v>VN MATIN</v>
          </cell>
          <cell r="KW6" t="str">
            <v>REPOS</v>
          </cell>
          <cell r="KX6" t="str">
            <v>REPOS</v>
          </cell>
          <cell r="KY6" t="str">
            <v xml:space="preserve">RTT </v>
          </cell>
          <cell r="KZ6" t="str">
            <v>REPOS</v>
          </cell>
          <cell r="LA6" t="str">
            <v>VN MATIN</v>
          </cell>
          <cell r="LB6" t="str">
            <v>VN DIM MATIN</v>
          </cell>
          <cell r="LC6" t="str">
            <v>VN MATIN</v>
          </cell>
          <cell r="LD6" t="str">
            <v>VN SAM MAT + COMP</v>
          </cell>
          <cell r="LE6" t="str">
            <v>VN DIM MATIN</v>
          </cell>
          <cell r="LF6" t="str">
            <v>1/2 RTT</v>
          </cell>
          <cell r="LG6" t="str">
            <v>Congés</v>
          </cell>
          <cell r="LH6" t="str">
            <v>Congés</v>
          </cell>
          <cell r="LI6" t="str">
            <v>Congés</v>
          </cell>
          <cell r="LJ6" t="str">
            <v>Congés</v>
          </cell>
          <cell r="LK6" t="str">
            <v>REPOS</v>
          </cell>
          <cell r="LL6" t="str">
            <v>REPOS</v>
          </cell>
          <cell r="LM6" t="str">
            <v>VN MATIN</v>
          </cell>
          <cell r="LN6" t="str">
            <v>VN MATIN</v>
          </cell>
          <cell r="LO6" t="str">
            <v>VN MATIN</v>
          </cell>
          <cell r="LP6" t="str">
            <v>VN MATIN</v>
          </cell>
          <cell r="LQ6" t="str">
            <v>REPOS</v>
          </cell>
          <cell r="LR6" t="str">
            <v>VN MATIN</v>
          </cell>
          <cell r="LS6" t="str">
            <v>REPOS</v>
          </cell>
          <cell r="LT6" t="str">
            <v>VN MATIN</v>
          </cell>
          <cell r="LU6" t="str">
            <v>VN MATIN</v>
          </cell>
          <cell r="LV6" t="str">
            <v>VN MATIN</v>
          </cell>
          <cell r="LW6" t="str">
            <v>REPOS</v>
          </cell>
          <cell r="LX6" t="str">
            <v>VN MATIN</v>
          </cell>
          <cell r="LY6" t="str">
            <v>VN MATIN</v>
          </cell>
          <cell r="LZ6" t="str">
            <v>VN DIM MATIN</v>
          </cell>
          <cell r="MA6" t="str">
            <v>VN MATIN</v>
          </cell>
          <cell r="MB6" t="str">
            <v>VN MATIN</v>
          </cell>
          <cell r="MC6" t="str">
            <v>VN MATIN</v>
          </cell>
          <cell r="MD6" t="str">
            <v>VN MATIN</v>
          </cell>
          <cell r="ME6" t="str">
            <v>VN MATIN</v>
          </cell>
          <cell r="MF6" t="str">
            <v>REPOS</v>
          </cell>
          <cell r="MG6" t="str">
            <v>REPOS</v>
          </cell>
          <cell r="MH6" t="str">
            <v>Congés</v>
          </cell>
          <cell r="MI6" t="str">
            <v>Congés</v>
          </cell>
          <cell r="MJ6" t="str">
            <v>Congés</v>
          </cell>
          <cell r="MK6" t="str">
            <v>Congés</v>
          </cell>
          <cell r="ML6" t="str">
            <v>Congés</v>
          </cell>
          <cell r="MM6" t="str">
            <v>REPOS</v>
          </cell>
          <cell r="MN6" t="str">
            <v>REPOS</v>
          </cell>
          <cell r="MO6" t="str">
            <v>Congés</v>
          </cell>
          <cell r="MP6" t="str">
            <v>Congés</v>
          </cell>
          <cell r="MQ6" t="str">
            <v>REPOS</v>
          </cell>
          <cell r="MR6" t="str">
            <v>VN MATIN</v>
          </cell>
          <cell r="MS6" t="str">
            <v>VN MATIN</v>
          </cell>
          <cell r="MT6" t="str">
            <v>VN SAM MAT + COMP</v>
          </cell>
          <cell r="MU6" t="str">
            <v>VN DIM MATIN</v>
          </cell>
          <cell r="MV6" t="str">
            <v>VN MATIN</v>
          </cell>
          <cell r="MW6" t="str">
            <v>VN MATIN</v>
          </cell>
          <cell r="MX6" t="str">
            <v>VN MATIN</v>
          </cell>
          <cell r="MY6" t="str">
            <v>VN MATIN</v>
          </cell>
          <cell r="MZ6" t="str">
            <v>REPOS</v>
          </cell>
          <cell r="NA6" t="str">
            <v>VN SAM MAT + COMP</v>
          </cell>
          <cell r="NB6" t="str">
            <v>REPOS</v>
          </cell>
          <cell r="NC6" t="str">
            <v>Congés</v>
          </cell>
          <cell r="ND6" t="str">
            <v>REPOS</v>
          </cell>
          <cell r="NE6" t="str">
            <v>Congés</v>
          </cell>
          <cell r="NF6" t="str">
            <v>REPOS</v>
          </cell>
          <cell r="NG6" t="str">
            <v>VN MATIN</v>
          </cell>
          <cell r="NH6" t="str">
            <v>VN SAM MAT + COMP</v>
          </cell>
          <cell r="NI6" t="str">
            <v>VN DIM MATIN</v>
          </cell>
          <cell r="NJ6" t="str">
            <v>VN MATIN</v>
          </cell>
          <cell r="NK6" t="str">
            <v>VN DIM MATIN</v>
          </cell>
          <cell r="NL6" t="str">
            <v>VN MATIN</v>
          </cell>
          <cell r="NM6" t="str">
            <v>REPOS</v>
          </cell>
          <cell r="NN6" t="str">
            <v>VN MATIN</v>
          </cell>
          <cell r="NO6" t="str">
            <v>VN SAM MAT + COMP</v>
          </cell>
          <cell r="NP6" t="str">
            <v>VN DIM MATIN</v>
          </cell>
          <cell r="NQ6" t="str">
            <v>VN MATIN</v>
          </cell>
          <cell r="NR6" t="str">
            <v>VN MATIN</v>
          </cell>
          <cell r="NS6" t="str">
            <v>VN MATIN</v>
          </cell>
          <cell r="NT6" t="str">
            <v>VN MATIN</v>
          </cell>
          <cell r="NU6" t="str">
            <v xml:space="preserve">RTT </v>
          </cell>
          <cell r="NV6" t="str">
            <v>REPOS</v>
          </cell>
          <cell r="NW6" t="str">
            <v>REPOS</v>
          </cell>
          <cell r="NX6" t="str">
            <v>VN MATIN</v>
          </cell>
          <cell r="NY6" t="str">
            <v>VN MATIN</v>
          </cell>
          <cell r="NZ6" t="str">
            <v>VN MATIN</v>
          </cell>
          <cell r="OA6" t="str">
            <v xml:space="preserve">RTT </v>
          </cell>
          <cell r="OB6" t="str">
            <v>VN MATIN</v>
          </cell>
          <cell r="OC6" t="str">
            <v>REPOS</v>
          </cell>
          <cell r="OD6" t="str">
            <v>REPOS</v>
          </cell>
          <cell r="OE6" t="str">
            <v>VN MATIN</v>
          </cell>
          <cell r="OF6" t="str">
            <v>VN MATIN</v>
          </cell>
          <cell r="OG6" t="str">
            <v>VN MATIN</v>
          </cell>
          <cell r="OH6" t="str">
            <v>VN MATIN</v>
          </cell>
          <cell r="OI6" t="str">
            <v>REPOS</v>
          </cell>
          <cell r="OJ6" t="str">
            <v>VN MATIN</v>
          </cell>
          <cell r="OK6" t="str">
            <v>VN DIM MATIN</v>
          </cell>
          <cell r="OL6" t="str">
            <v>VN MATIN</v>
          </cell>
          <cell r="OM6" t="str">
            <v>REPOS</v>
          </cell>
          <cell r="ON6" t="str">
            <v xml:space="preserve">RTT </v>
          </cell>
          <cell r="OO6" t="str">
            <v xml:space="preserve">RTT </v>
          </cell>
          <cell r="OP6" t="str">
            <v>VN MATIN</v>
          </cell>
          <cell r="OQ6" t="str">
            <v>VN SAM MAT + COMP</v>
          </cell>
          <cell r="OR6" t="str">
            <v>VN DIM MATIN</v>
          </cell>
          <cell r="OS6" t="str">
            <v>VN MATIN</v>
          </cell>
          <cell r="OT6" t="str">
            <v>REPOS</v>
          </cell>
          <cell r="OU6" t="str">
            <v>VN MATIN</v>
          </cell>
          <cell r="OV6" t="str">
            <v>VN MATIN</v>
          </cell>
          <cell r="OW6" t="str">
            <v>VN MATIN</v>
          </cell>
          <cell r="OX6" t="str">
            <v>VN MATIN</v>
          </cell>
          <cell r="OY6" t="str">
            <v>REPOS</v>
          </cell>
          <cell r="OZ6" t="str">
            <v>VN MATIN</v>
          </cell>
          <cell r="PA6" t="str">
            <v>VN MATIN</v>
          </cell>
          <cell r="PB6" t="str">
            <v>VN MATIN</v>
          </cell>
          <cell r="PC6" t="str">
            <v>REPOS</v>
          </cell>
          <cell r="PD6" t="str">
            <v>VN MATIN</v>
          </cell>
          <cell r="PE6" t="str">
            <v>VN MATIN</v>
          </cell>
          <cell r="PF6" t="str">
            <v>VN DIM MATIN</v>
          </cell>
          <cell r="PG6" t="str">
            <v>VN MATIN</v>
          </cell>
          <cell r="PH6" t="str">
            <v>VN MATIN</v>
          </cell>
          <cell r="PI6" t="str">
            <v>VN MATIN</v>
          </cell>
          <cell r="PJ6" t="str">
            <v>VN MATIN</v>
          </cell>
          <cell r="PK6" t="str">
            <v>REPOS</v>
          </cell>
          <cell r="PL6" t="str">
            <v>VN SAM MAT + COMP</v>
          </cell>
          <cell r="PM6" t="str">
            <v>VN DIM MATIN</v>
          </cell>
          <cell r="PN6" t="str">
            <v xml:space="preserve">RTT </v>
          </cell>
          <cell r="PO6" t="str">
            <v xml:space="preserve">RTT </v>
          </cell>
          <cell r="PP6" t="str">
            <v>MALADIE</v>
          </cell>
          <cell r="PQ6" t="str">
            <v>MALADIE</v>
          </cell>
          <cell r="PR6" t="str">
            <v>MALADIE</v>
          </cell>
          <cell r="PS6" t="str">
            <v>MALADIE</v>
          </cell>
          <cell r="PT6" t="str">
            <v>MALADIE</v>
          </cell>
          <cell r="PU6" t="str">
            <v>MALADIE</v>
          </cell>
          <cell r="PV6" t="str">
            <v>MALADIE</v>
          </cell>
          <cell r="PW6" t="str">
            <v>MALADIE</v>
          </cell>
          <cell r="PX6" t="str">
            <v>MALADIE</v>
          </cell>
          <cell r="PY6" t="str">
            <v>MALADIE</v>
          </cell>
          <cell r="PZ6" t="str">
            <v>MALADIE</v>
          </cell>
          <cell r="QA6" t="str">
            <v>MALADIE</v>
          </cell>
          <cell r="QB6" t="str">
            <v>MALADIE</v>
          </cell>
          <cell r="QC6" t="str">
            <v>MALADIE</v>
          </cell>
          <cell r="QD6" t="str">
            <v>MALADIE</v>
          </cell>
          <cell r="QE6" t="str">
            <v>MALADIE</v>
          </cell>
          <cell r="QF6" t="str">
            <v>MALADIE</v>
          </cell>
          <cell r="QG6" t="str">
            <v>MALADIE</v>
          </cell>
          <cell r="QH6" t="str">
            <v>MALADIE</v>
          </cell>
          <cell r="QI6" t="str">
            <v>MALADIE</v>
          </cell>
          <cell r="QJ6" t="str">
            <v>MALADIE</v>
          </cell>
          <cell r="QK6" t="str">
            <v>MALADIE</v>
          </cell>
          <cell r="QL6" t="str">
            <v>MALADIE</v>
          </cell>
          <cell r="QM6" t="str">
            <v>MALADIE</v>
          </cell>
          <cell r="QN6" t="str">
            <v>MALADIE</v>
          </cell>
          <cell r="QO6" t="str">
            <v>MALADIE</v>
          </cell>
          <cell r="QP6" t="str">
            <v>MALADIE</v>
          </cell>
          <cell r="QQ6" t="str">
            <v>MALADIE</v>
          </cell>
          <cell r="QR6" t="str">
            <v>MALADIE</v>
          </cell>
          <cell r="QS6" t="str">
            <v>MALADIE</v>
          </cell>
          <cell r="QT6" t="str">
            <v>MALADIE</v>
          </cell>
          <cell r="QU6" t="str">
            <v>MALADIE</v>
          </cell>
          <cell r="QV6" t="str">
            <v>MALADIE</v>
          </cell>
          <cell r="QW6" t="str">
            <v>MALADIE</v>
          </cell>
          <cell r="QX6" t="str">
            <v>MALADIE</v>
          </cell>
          <cell r="QY6" t="str">
            <v>MALADIE</v>
          </cell>
          <cell r="QZ6" t="str">
            <v>MALADIE</v>
          </cell>
          <cell r="RA6" t="str">
            <v>MALADIE</v>
          </cell>
          <cell r="RB6" t="str">
            <v>MALADIE</v>
          </cell>
          <cell r="RC6" t="str">
            <v>MALADIE</v>
          </cell>
          <cell r="RD6" t="str">
            <v>MALADIE</v>
          </cell>
          <cell r="RE6" t="str">
            <v>MALADIE</v>
          </cell>
          <cell r="RF6" t="str">
            <v>MALADIE</v>
          </cell>
          <cell r="RG6" t="str">
            <v>MALADIE</v>
          </cell>
          <cell r="RH6" t="str">
            <v>MALADIE</v>
          </cell>
          <cell r="RI6" t="str">
            <v>MALADIE</v>
          </cell>
          <cell r="RJ6" t="str">
            <v>MALADIE</v>
          </cell>
          <cell r="RK6" t="str">
            <v>MALADIE</v>
          </cell>
          <cell r="RL6" t="str">
            <v>MALADIE</v>
          </cell>
          <cell r="RM6" t="str">
            <v>MALADIE</v>
          </cell>
          <cell r="RN6" t="str">
            <v>MALADIE</v>
          </cell>
          <cell r="RO6" t="str">
            <v>MALADIE</v>
          </cell>
          <cell r="RP6" t="str">
            <v>MALADIE</v>
          </cell>
          <cell r="RQ6" t="str">
            <v>MALADIE</v>
          </cell>
          <cell r="RR6" t="str">
            <v>MALADIE</v>
          </cell>
          <cell r="RS6" t="str">
            <v>MALADIE</v>
          </cell>
          <cell r="RT6" t="str">
            <v>MALADIE</v>
          </cell>
          <cell r="RU6" t="str">
            <v>MALADIE</v>
          </cell>
          <cell r="RV6" t="str">
            <v>MALADIE</v>
          </cell>
          <cell r="RW6" t="str">
            <v>MALADIE</v>
          </cell>
          <cell r="RX6" t="str">
            <v>MALADIE</v>
          </cell>
        </row>
        <row r="7">
          <cell r="A7" t="str">
            <v>N0124417</v>
          </cell>
          <cell r="B7" t="str">
            <v>Rafaï</v>
          </cell>
          <cell r="C7" t="str">
            <v>Ahmed</v>
          </cell>
          <cell r="D7" t="str">
            <v>Rafaï Ahmed</v>
          </cell>
          <cell r="E7">
            <v>0</v>
          </cell>
          <cell r="F7" t="str">
            <v>NHA-28</v>
          </cell>
          <cell r="G7" t="str">
            <v>Agent</v>
          </cell>
          <cell r="IH7" t="str">
            <v xml:space="preserve">RTT </v>
          </cell>
          <cell r="II7" t="str">
            <v>VN MATIN</v>
          </cell>
          <cell r="IJ7" t="str">
            <v>VN MATIN</v>
          </cell>
          <cell r="IK7" t="str">
            <v xml:space="preserve">RTT </v>
          </cell>
          <cell r="IL7" t="str">
            <v>REPOS</v>
          </cell>
          <cell r="IM7" t="str">
            <v>REPOS</v>
          </cell>
          <cell r="IN7" t="str">
            <v>VN MATIN</v>
          </cell>
          <cell r="IO7" t="str">
            <v>VN MATIN</v>
          </cell>
          <cell r="IP7" t="str">
            <v>VN MATIN</v>
          </cell>
          <cell r="IQ7" t="str">
            <v>VN MATIN</v>
          </cell>
          <cell r="IR7" t="str">
            <v>REPOS</v>
          </cell>
          <cell r="IS7" t="str">
            <v>VN MATIN</v>
          </cell>
          <cell r="IT7" t="str">
            <v>VN DIM MATIN</v>
          </cell>
          <cell r="IU7" t="str">
            <v>VN MATIN</v>
          </cell>
          <cell r="IV7" t="str">
            <v>VN MATIN</v>
          </cell>
          <cell r="IW7" t="str">
            <v>VN MATIN + COMP</v>
          </cell>
          <cell r="IX7" t="str">
            <v>VN MATIN</v>
          </cell>
          <cell r="IY7" t="str">
            <v>REPOS</v>
          </cell>
          <cell r="IZ7" t="str">
            <v>VN MATIN</v>
          </cell>
          <cell r="JA7" t="str">
            <v>VN DIM MATIN</v>
          </cell>
          <cell r="JB7" t="str">
            <v>VN AM</v>
          </cell>
          <cell r="JC7" t="str">
            <v xml:space="preserve">RTT </v>
          </cell>
          <cell r="JD7" t="str">
            <v>VN MATIN</v>
          </cell>
          <cell r="JE7" t="str">
            <v>VN MATIN</v>
          </cell>
          <cell r="JF7" t="str">
            <v>REPOS</v>
          </cell>
          <cell r="JG7" t="str">
            <v>VN MATIN</v>
          </cell>
          <cell r="JH7" t="str">
            <v>REPOS</v>
          </cell>
          <cell r="JI7" t="str">
            <v>VN MATIN</v>
          </cell>
          <cell r="JJ7" t="str">
            <v>VN MATIN</v>
          </cell>
          <cell r="JK7" t="str">
            <v>VN MATIN</v>
          </cell>
          <cell r="JL7" t="str">
            <v>VN MATIN</v>
          </cell>
          <cell r="JM7" t="str">
            <v>VN MATIN</v>
          </cell>
          <cell r="JN7" t="str">
            <v>REPOS</v>
          </cell>
          <cell r="JO7" t="str">
            <v>VN DIM MATIN</v>
          </cell>
          <cell r="JP7" t="str">
            <v>VN MATIN</v>
          </cell>
          <cell r="JQ7" t="str">
            <v>REPOS</v>
          </cell>
          <cell r="JR7" t="str">
            <v>VN MATIN</v>
          </cell>
          <cell r="JS7" t="str">
            <v>VN MATIN + COMP</v>
          </cell>
          <cell r="JT7" t="str">
            <v>VN MATIN</v>
          </cell>
          <cell r="JU7" t="str">
            <v>Congés</v>
          </cell>
          <cell r="JV7" t="str">
            <v>REPOS</v>
          </cell>
          <cell r="JW7" t="str">
            <v>VN MATIN</v>
          </cell>
          <cell r="JX7" t="str">
            <v>VN MATIN</v>
          </cell>
          <cell r="JY7" t="str">
            <v>VN MATIN</v>
          </cell>
          <cell r="JZ7" t="str">
            <v>VN MATIN</v>
          </cell>
          <cell r="KA7" t="str">
            <v>VN MATIN</v>
          </cell>
          <cell r="KB7" t="str">
            <v>REPOS</v>
          </cell>
          <cell r="KC7" t="str">
            <v>VN DIM MATIN</v>
          </cell>
          <cell r="KD7" t="str">
            <v>VN AM</v>
          </cell>
          <cell r="KE7" t="str">
            <v>VN AM</v>
          </cell>
          <cell r="KF7" t="str">
            <v>VN AM</v>
          </cell>
          <cell r="KG7" t="str">
            <v>VN AM</v>
          </cell>
          <cell r="KH7" t="str">
            <v>VN AM</v>
          </cell>
          <cell r="KI7" t="str">
            <v>REPOS</v>
          </cell>
          <cell r="KJ7" t="str">
            <v>REPOS</v>
          </cell>
          <cell r="KK7" t="str">
            <v>VN MATIN</v>
          </cell>
          <cell r="KL7" t="str">
            <v>VN MATIN</v>
          </cell>
          <cell r="KM7" t="str">
            <v>VN MATIN</v>
          </cell>
          <cell r="KN7" t="str">
            <v>VN MATIN</v>
          </cell>
          <cell r="KO7" t="str">
            <v>VN MATIN</v>
          </cell>
          <cell r="KP7" t="str">
            <v>REPOS</v>
          </cell>
          <cell r="KQ7" t="str">
            <v>REPOS</v>
          </cell>
          <cell r="KR7" t="str">
            <v>VN AM</v>
          </cell>
          <cell r="KS7" t="str">
            <v>VN AM</v>
          </cell>
          <cell r="KT7" t="str">
            <v>VN AM</v>
          </cell>
          <cell r="KU7" t="str">
            <v>VN AM</v>
          </cell>
          <cell r="KV7" t="str">
            <v>VN AM</v>
          </cell>
          <cell r="KW7" t="str">
            <v>REPOS</v>
          </cell>
          <cell r="KX7" t="str">
            <v>REPOS</v>
          </cell>
          <cell r="KY7" t="str">
            <v>VN MATIN</v>
          </cell>
          <cell r="KZ7" t="str">
            <v>VN MATIN</v>
          </cell>
          <cell r="LA7" t="str">
            <v>REPOS</v>
          </cell>
          <cell r="LB7" t="str">
            <v>VN DIM MATIN</v>
          </cell>
          <cell r="LC7" t="str">
            <v>VN MATIN</v>
          </cell>
          <cell r="LD7" t="str">
            <v>VN MATIN</v>
          </cell>
          <cell r="LE7" t="str">
            <v>VN DIM MATIN</v>
          </cell>
          <cell r="LF7" t="str">
            <v>VN AM</v>
          </cell>
          <cell r="LG7" t="str">
            <v>VN AM</v>
          </cell>
          <cell r="LH7" t="str">
            <v>VN AM</v>
          </cell>
          <cell r="LI7" t="str">
            <v>REPOS</v>
          </cell>
          <cell r="LJ7" t="str">
            <v>VN MATIN</v>
          </cell>
          <cell r="LK7" t="str">
            <v>VN MATIN</v>
          </cell>
          <cell r="LL7" t="str">
            <v>VN DIM MATIN</v>
          </cell>
          <cell r="LM7" t="str">
            <v>VN MATIN</v>
          </cell>
          <cell r="LN7" t="str">
            <v>AT</v>
          </cell>
          <cell r="LO7" t="str">
            <v>AT</v>
          </cell>
          <cell r="LP7" t="str">
            <v>AT</v>
          </cell>
          <cell r="LQ7" t="str">
            <v>AT</v>
          </cell>
          <cell r="LR7" t="str">
            <v>AT</v>
          </cell>
          <cell r="LS7" t="str">
            <v>AT</v>
          </cell>
          <cell r="LT7" t="str">
            <v>VN AM</v>
          </cell>
          <cell r="LU7" t="str">
            <v>VN AM</v>
          </cell>
          <cell r="LV7" t="str">
            <v>VN AM</v>
          </cell>
          <cell r="LW7" t="str">
            <v>VN AM</v>
          </cell>
          <cell r="LX7" t="str">
            <v>Congés</v>
          </cell>
          <cell r="LY7" t="str">
            <v>REPOS</v>
          </cell>
          <cell r="LZ7" t="str">
            <v>VN DIM MATIN</v>
          </cell>
          <cell r="MA7" t="str">
            <v>VN MATIN</v>
          </cell>
          <cell r="MB7" t="str">
            <v>VN MATIN</v>
          </cell>
          <cell r="MC7" t="str">
            <v>VN MATIN</v>
          </cell>
          <cell r="MD7" t="str">
            <v>VN MATIN</v>
          </cell>
          <cell r="ME7" t="str">
            <v>VN MATIN</v>
          </cell>
          <cell r="MF7" t="str">
            <v>REPOS</v>
          </cell>
          <cell r="MG7" t="str">
            <v>REPOS</v>
          </cell>
          <cell r="MH7" t="str">
            <v>VN AM</v>
          </cell>
          <cell r="MI7" t="str">
            <v>VN AM</v>
          </cell>
          <cell r="MJ7" t="str">
            <v>VN AM</v>
          </cell>
          <cell r="MK7" t="str">
            <v>REPOS</v>
          </cell>
          <cell r="ML7" t="str">
            <v>VN MATIN</v>
          </cell>
          <cell r="MM7" t="str">
            <v>VN MATIN</v>
          </cell>
          <cell r="MN7" t="str">
            <v>VN DIM MATIN</v>
          </cell>
          <cell r="MO7" t="str">
            <v>VN MATIN</v>
          </cell>
          <cell r="MP7" t="str">
            <v>VN MATIN</v>
          </cell>
          <cell r="MQ7" t="str">
            <v>VN MATIN</v>
          </cell>
          <cell r="MR7" t="str">
            <v>VN MATIN</v>
          </cell>
          <cell r="MS7" t="str">
            <v>VN MATIN</v>
          </cell>
          <cell r="MT7" t="str">
            <v>REPOS</v>
          </cell>
          <cell r="MU7" t="str">
            <v>REPOS</v>
          </cell>
          <cell r="MV7" t="str">
            <v>VN AM</v>
          </cell>
          <cell r="MW7" t="str">
            <v>VN AM</v>
          </cell>
          <cell r="MX7" t="str">
            <v>VN AM</v>
          </cell>
          <cell r="MY7" t="str">
            <v xml:space="preserve">RTT </v>
          </cell>
          <cell r="MZ7" t="str">
            <v>Congés</v>
          </cell>
          <cell r="NA7" t="str">
            <v>REPOS</v>
          </cell>
          <cell r="NB7" t="str">
            <v>REPOS</v>
          </cell>
          <cell r="NC7" t="str">
            <v>VN MATIN</v>
          </cell>
          <cell r="ND7" t="str">
            <v>VN DIM MATIN</v>
          </cell>
          <cell r="NE7" t="str">
            <v>VN MATIN</v>
          </cell>
          <cell r="NF7" t="str">
            <v>VN MATIN</v>
          </cell>
          <cell r="NG7" t="str">
            <v>VN MATIN</v>
          </cell>
          <cell r="NH7" t="str">
            <v>REPOS</v>
          </cell>
          <cell r="NI7" t="str">
            <v>REPOS</v>
          </cell>
          <cell r="NJ7" t="str">
            <v>VN AM</v>
          </cell>
          <cell r="NK7" t="str">
            <v>REPOS</v>
          </cell>
          <cell r="NL7" t="str">
            <v>Congés</v>
          </cell>
          <cell r="NM7" t="str">
            <v>VN MATIN</v>
          </cell>
          <cell r="NN7" t="str">
            <v>VN MATIN</v>
          </cell>
          <cell r="NO7" t="str">
            <v>REPOS</v>
          </cell>
          <cell r="NP7" t="str">
            <v>REPOS</v>
          </cell>
          <cell r="NQ7" t="str">
            <v>VN MATIN</v>
          </cell>
          <cell r="NR7" t="str">
            <v>VN MATIN</v>
          </cell>
          <cell r="NS7" t="str">
            <v>MALADIE</v>
          </cell>
          <cell r="NT7" t="str">
            <v>REPOS</v>
          </cell>
          <cell r="NU7" t="str">
            <v>VN MATIN</v>
          </cell>
          <cell r="NV7" t="str">
            <v>VN MATIN</v>
          </cell>
          <cell r="NW7" t="str">
            <v>VN DIM MATIN</v>
          </cell>
          <cell r="NX7" t="str">
            <v>VN AM</v>
          </cell>
          <cell r="NY7" t="str">
            <v>VN AM</v>
          </cell>
          <cell r="NZ7" t="str">
            <v>VN AM</v>
          </cell>
          <cell r="OA7" t="str">
            <v>Congés</v>
          </cell>
          <cell r="OB7" t="str">
            <v>REPOS</v>
          </cell>
          <cell r="OC7" t="str">
            <v>VN MATIN</v>
          </cell>
          <cell r="OD7" t="str">
            <v>VN DIM MATIN</v>
          </cell>
          <cell r="OE7" t="str">
            <v>VN MATIN</v>
          </cell>
          <cell r="OF7" t="str">
            <v>VN MATIN</v>
          </cell>
          <cell r="OG7" t="str">
            <v>VN MATIN</v>
          </cell>
          <cell r="OH7" t="str">
            <v>VN MATIN</v>
          </cell>
          <cell r="OI7" t="str">
            <v>VN MATIN</v>
          </cell>
          <cell r="OJ7" t="str">
            <v>REPOS</v>
          </cell>
          <cell r="OK7" t="str">
            <v>REPOS</v>
          </cell>
          <cell r="OL7" t="str">
            <v>VN MATIN</v>
          </cell>
          <cell r="OM7" t="str">
            <v xml:space="preserve">RTT </v>
          </cell>
          <cell r="ON7" t="str">
            <v>VN AM</v>
          </cell>
          <cell r="OO7" t="str">
            <v>Congés</v>
          </cell>
          <cell r="OP7" t="str">
            <v>Congés</v>
          </cell>
          <cell r="OQ7" t="str">
            <v>REPOS</v>
          </cell>
          <cell r="OR7" t="str">
            <v>REPOS</v>
          </cell>
          <cell r="OS7" t="str">
            <v>VN MATIN</v>
          </cell>
          <cell r="OT7" t="str">
            <v>VN MATIN</v>
          </cell>
          <cell r="OU7" t="str">
            <v>1/2 Congés</v>
          </cell>
          <cell r="OV7" t="str">
            <v>VN MATIN</v>
          </cell>
          <cell r="OW7" t="str">
            <v>VN MATIN</v>
          </cell>
          <cell r="OX7" t="str">
            <v>REPOS</v>
          </cell>
          <cell r="OY7" t="str">
            <v>VN DIM MATIN</v>
          </cell>
          <cell r="OZ7" t="str">
            <v>Congés</v>
          </cell>
          <cell r="PA7" t="str">
            <v>VN AM</v>
          </cell>
          <cell r="PB7" t="str">
            <v>VN AM</v>
          </cell>
          <cell r="PC7" t="str">
            <v>Congés</v>
          </cell>
          <cell r="PD7" t="str">
            <v>Congés</v>
          </cell>
          <cell r="PE7" t="str">
            <v>REPOS</v>
          </cell>
          <cell r="PF7" t="str">
            <v>REPOS</v>
          </cell>
          <cell r="PG7" t="str">
            <v>VN MATIN</v>
          </cell>
          <cell r="PH7" t="str">
            <v>MALADIE</v>
          </cell>
          <cell r="PI7" t="str">
            <v>MALADIE</v>
          </cell>
          <cell r="PJ7" t="str">
            <v>VN MATIN</v>
          </cell>
          <cell r="PK7" t="str">
            <v>VN MATIN</v>
          </cell>
          <cell r="PL7" t="str">
            <v>REPOS</v>
          </cell>
          <cell r="PM7" t="str">
            <v>REPOS</v>
          </cell>
          <cell r="PN7" t="str">
            <v>VN AM</v>
          </cell>
          <cell r="PO7" t="str">
            <v>VN AM</v>
          </cell>
          <cell r="PP7" t="str">
            <v>1/2 Congés</v>
          </cell>
          <cell r="PQ7" t="str">
            <v>REPOS</v>
          </cell>
          <cell r="PR7" t="str">
            <v>1/2 RTT</v>
          </cell>
          <cell r="PS7" t="str">
            <v>VN MATIN</v>
          </cell>
          <cell r="PT7" t="str">
            <v>VN DIM MATIN</v>
          </cell>
          <cell r="PU7" t="str">
            <v>VN MATIN</v>
          </cell>
          <cell r="PV7" t="str">
            <v>VN MATIN</v>
          </cell>
          <cell r="PW7" t="str">
            <v>REPOS</v>
          </cell>
          <cell r="PX7" t="str">
            <v>VN MATIN</v>
          </cell>
          <cell r="PY7" t="str">
            <v>VN MATIN</v>
          </cell>
          <cell r="PZ7" t="str">
            <v>VN MATIN</v>
          </cell>
          <cell r="QA7" t="str">
            <v>REPOS</v>
          </cell>
          <cell r="QB7" t="str">
            <v>VN AM</v>
          </cell>
          <cell r="QC7" t="str">
            <v>VN AM</v>
          </cell>
          <cell r="QD7" t="str">
            <v>VN AM</v>
          </cell>
          <cell r="QE7" t="str">
            <v>VN AM</v>
          </cell>
          <cell r="QF7" t="str">
            <v>Congés</v>
          </cell>
          <cell r="QG7" t="str">
            <v>REPOS</v>
          </cell>
          <cell r="QH7" t="str">
            <v>VN DIM MATIN</v>
          </cell>
          <cell r="QI7" t="str">
            <v>VN MATIN</v>
          </cell>
          <cell r="QJ7" t="str">
            <v>VN MATIN</v>
          </cell>
          <cell r="QK7" t="str">
            <v>VN MATIN</v>
          </cell>
          <cell r="QL7" t="str">
            <v>VN MATIN</v>
          </cell>
          <cell r="QM7" t="str">
            <v>VN MATIN</v>
          </cell>
          <cell r="QN7" t="str">
            <v>REPOS</v>
          </cell>
          <cell r="QO7" t="str">
            <v>VN DIM MATIN</v>
          </cell>
          <cell r="QP7" t="str">
            <v>VN MATIN</v>
          </cell>
          <cell r="QQ7" t="str">
            <v>VN MATIN</v>
          </cell>
          <cell r="QR7" t="str">
            <v>VN MATIN</v>
          </cell>
          <cell r="QS7" t="str">
            <v>VN MATIN</v>
          </cell>
          <cell r="QT7" t="str">
            <v>VN MATIN</v>
          </cell>
          <cell r="QU7" t="str">
            <v>REPOS</v>
          </cell>
          <cell r="QV7" t="str">
            <v>REPOS</v>
          </cell>
        </row>
        <row r="8">
          <cell r="A8" t="str">
            <v>N0123395</v>
          </cell>
          <cell r="B8" t="str">
            <v>Ramirez</v>
          </cell>
          <cell r="C8" t="str">
            <v>Edouard</v>
          </cell>
          <cell r="D8" t="str">
            <v>Ramirez Edouard</v>
          </cell>
          <cell r="E8">
            <v>0</v>
          </cell>
          <cell r="F8" t="str">
            <v>NHA-28</v>
          </cell>
          <cell r="G8" t="str">
            <v>Agent</v>
          </cell>
          <cell r="IH8" t="str">
            <v>VN AM</v>
          </cell>
          <cell r="II8" t="str">
            <v>VN AM</v>
          </cell>
          <cell r="IJ8" t="str">
            <v>VN AM</v>
          </cell>
          <cell r="IK8" t="str">
            <v>VN AM</v>
          </cell>
          <cell r="IL8" t="str">
            <v>VN AM</v>
          </cell>
          <cell r="IM8" t="str">
            <v>VN DIM AM</v>
          </cell>
          <cell r="IN8" t="str">
            <v>REPOS</v>
          </cell>
          <cell r="IO8" t="str">
            <v>VN AM</v>
          </cell>
          <cell r="IP8" t="str">
            <v>VN AM</v>
          </cell>
          <cell r="IQ8" t="str">
            <v>VN AM</v>
          </cell>
          <cell r="IR8" t="str">
            <v>VN AM</v>
          </cell>
          <cell r="IS8" t="str">
            <v>VN AM</v>
          </cell>
          <cell r="IT8" t="str">
            <v>REPOS</v>
          </cell>
          <cell r="IU8" t="str">
            <v>REPOS</v>
          </cell>
          <cell r="IV8" t="str">
            <v>VN AM</v>
          </cell>
          <cell r="IW8" t="str">
            <v>VN AM</v>
          </cell>
          <cell r="IX8" t="str">
            <v>VN AM</v>
          </cell>
          <cell r="IY8" t="str">
            <v>VN AM</v>
          </cell>
          <cell r="IZ8" t="str">
            <v>VN AM</v>
          </cell>
          <cell r="JA8" t="str">
            <v>VN DIM AM</v>
          </cell>
          <cell r="JB8" t="str">
            <v>REPOS</v>
          </cell>
          <cell r="JC8" t="str">
            <v>VN AM</v>
          </cell>
          <cell r="JD8" t="str">
            <v>VN AM</v>
          </cell>
          <cell r="JE8" t="str">
            <v>VN AM</v>
          </cell>
          <cell r="JF8" t="str">
            <v>VN AM</v>
          </cell>
          <cell r="JG8" t="str">
            <v xml:space="preserve">RTT </v>
          </cell>
          <cell r="JH8" t="str">
            <v>REPOS</v>
          </cell>
          <cell r="JI8" t="str">
            <v>REPOS</v>
          </cell>
          <cell r="JJ8" t="str">
            <v xml:space="preserve">RTT </v>
          </cell>
          <cell r="JK8" t="str">
            <v>VN AM</v>
          </cell>
          <cell r="JL8" t="str">
            <v>VN AM</v>
          </cell>
          <cell r="JM8" t="str">
            <v>VN AM</v>
          </cell>
          <cell r="JN8" t="str">
            <v xml:space="preserve">RTT </v>
          </cell>
          <cell r="JO8" t="str">
            <v>REPOS</v>
          </cell>
          <cell r="JP8" t="str">
            <v>REPOS</v>
          </cell>
          <cell r="JQ8" t="str">
            <v>VN AM</v>
          </cell>
          <cell r="JR8" t="str">
            <v>VN AM</v>
          </cell>
          <cell r="JS8" t="str">
            <v>VN AM</v>
          </cell>
          <cell r="JT8" t="str">
            <v>VN AM</v>
          </cell>
          <cell r="JU8" t="str">
            <v>VN AM</v>
          </cell>
          <cell r="JV8" t="str">
            <v>VN DIM AM</v>
          </cell>
          <cell r="JW8" t="str">
            <v>REPOS</v>
          </cell>
          <cell r="JX8" t="str">
            <v>VN AM</v>
          </cell>
          <cell r="JY8" t="str">
            <v>VN AM</v>
          </cell>
          <cell r="JZ8" t="str">
            <v>VN AM</v>
          </cell>
          <cell r="KA8" t="str">
            <v>VN AM</v>
          </cell>
          <cell r="KB8" t="str">
            <v>VN AM</v>
          </cell>
          <cell r="KC8" t="str">
            <v>VN DIM MATIN</v>
          </cell>
          <cell r="KD8" t="str">
            <v>REPOS</v>
          </cell>
          <cell r="KE8" t="str">
            <v>VN AM</v>
          </cell>
          <cell r="KF8" t="str">
            <v>VN AM</v>
          </cell>
          <cell r="KG8" t="str">
            <v>VN AM</v>
          </cell>
          <cell r="KH8" t="str">
            <v>VN AM</v>
          </cell>
          <cell r="KI8" t="str">
            <v>VN AM</v>
          </cell>
          <cell r="KJ8" t="str">
            <v>REPOS</v>
          </cell>
          <cell r="KK8" t="str">
            <v>REPOS</v>
          </cell>
          <cell r="KL8" t="str">
            <v>VN AM</v>
          </cell>
          <cell r="KM8" t="str">
            <v>VN AM</v>
          </cell>
          <cell r="KN8" t="str">
            <v>VN AM</v>
          </cell>
          <cell r="KO8" t="str">
            <v>VN AM</v>
          </cell>
          <cell r="KP8" t="str">
            <v>VN AM</v>
          </cell>
          <cell r="KQ8" t="str">
            <v>REPOS</v>
          </cell>
          <cell r="KR8" t="str">
            <v>REPOS</v>
          </cell>
          <cell r="KS8" t="str">
            <v>Congés</v>
          </cell>
          <cell r="KT8" t="str">
            <v>VN AM</v>
          </cell>
          <cell r="KU8" t="str">
            <v>Congés</v>
          </cell>
          <cell r="KV8" t="str">
            <v>VN AM</v>
          </cell>
          <cell r="KW8" t="str">
            <v>VN AM</v>
          </cell>
          <cell r="KX8" t="str">
            <v>REPOS</v>
          </cell>
          <cell r="KY8" t="str">
            <v>REPOS</v>
          </cell>
          <cell r="KZ8" t="str">
            <v>VN AM</v>
          </cell>
          <cell r="LA8" t="str">
            <v>VN AM</v>
          </cell>
          <cell r="LB8" t="str">
            <v>VN DIM AM</v>
          </cell>
          <cell r="LC8" t="str">
            <v>VN AM</v>
          </cell>
          <cell r="LD8" t="str">
            <v>VN AM</v>
          </cell>
          <cell r="LE8" t="str">
            <v>REPOS</v>
          </cell>
          <cell r="LF8" t="str">
            <v>REPOS</v>
          </cell>
          <cell r="LG8" t="str">
            <v>1/2 Congés</v>
          </cell>
          <cell r="LH8" t="str">
            <v>VN AM</v>
          </cell>
          <cell r="LI8" t="str">
            <v>VN AM</v>
          </cell>
          <cell r="LJ8" t="str">
            <v>VN AM</v>
          </cell>
          <cell r="LK8" t="str">
            <v>VN AM</v>
          </cell>
          <cell r="LL8" t="str">
            <v>VN DIM AM</v>
          </cell>
          <cell r="LM8" t="str">
            <v>REPOS</v>
          </cell>
          <cell r="LN8" t="str">
            <v>VN AM</v>
          </cell>
          <cell r="LO8" t="str">
            <v>VN AM</v>
          </cell>
          <cell r="LP8" t="str">
            <v>VN AM</v>
          </cell>
          <cell r="LQ8" t="str">
            <v>VN AM</v>
          </cell>
          <cell r="LR8" t="str">
            <v>VN AM</v>
          </cell>
          <cell r="LS8" t="str">
            <v>VN DIM AM</v>
          </cell>
          <cell r="LT8" t="str">
            <v>REPOS</v>
          </cell>
          <cell r="LU8" t="str">
            <v>VN AM</v>
          </cell>
          <cell r="LV8" t="str">
            <v>VN AM</v>
          </cell>
          <cell r="LW8" t="str">
            <v>VN AM</v>
          </cell>
          <cell r="LX8" t="str">
            <v>VN AM</v>
          </cell>
          <cell r="LY8" t="str">
            <v>VN AM</v>
          </cell>
          <cell r="LZ8" t="str">
            <v>VN DIM AM</v>
          </cell>
          <cell r="MA8" t="str">
            <v>REPOS</v>
          </cell>
          <cell r="MB8" t="str">
            <v>VN AM</v>
          </cell>
          <cell r="MC8" t="str">
            <v>VN AM</v>
          </cell>
          <cell r="MD8" t="str">
            <v>VN AM</v>
          </cell>
          <cell r="ME8" t="str">
            <v>VN AM</v>
          </cell>
          <cell r="MF8" t="str">
            <v>VN AM</v>
          </cell>
          <cell r="MG8" t="str">
            <v>REPOS</v>
          </cell>
          <cell r="MH8" t="str">
            <v>REPOS</v>
          </cell>
          <cell r="MI8" t="str">
            <v xml:space="preserve">RTT </v>
          </cell>
          <cell r="MJ8" t="str">
            <v>VN AM</v>
          </cell>
          <cell r="MK8" t="str">
            <v>VN AM</v>
          </cell>
          <cell r="ML8" t="str">
            <v>VN AM</v>
          </cell>
          <cell r="MM8" t="str">
            <v>VN AM</v>
          </cell>
          <cell r="MN8" t="str">
            <v>VN DIM AM</v>
          </cell>
          <cell r="MO8" t="str">
            <v>REPOS</v>
          </cell>
          <cell r="MP8" t="str">
            <v>VN AM</v>
          </cell>
          <cell r="MQ8" t="str">
            <v>VN AM</v>
          </cell>
          <cell r="MR8" t="str">
            <v>Congés</v>
          </cell>
          <cell r="MS8" t="str">
            <v>VN AM</v>
          </cell>
          <cell r="MT8" t="str">
            <v>VN AM</v>
          </cell>
          <cell r="MU8" t="str">
            <v>REPOS</v>
          </cell>
          <cell r="MV8" t="str">
            <v>REPOS</v>
          </cell>
          <cell r="MW8" t="str">
            <v>VN AM</v>
          </cell>
          <cell r="MX8" t="str">
            <v>VN AM</v>
          </cell>
          <cell r="MY8" t="str">
            <v>VN AM</v>
          </cell>
          <cell r="MZ8" t="str">
            <v>VN AM</v>
          </cell>
          <cell r="NA8" t="str">
            <v>VN AM</v>
          </cell>
          <cell r="NB8" t="str">
            <v>VN DIM AM</v>
          </cell>
          <cell r="NC8" t="str">
            <v>REPOS</v>
          </cell>
          <cell r="ND8" t="str">
            <v>VN DIM AM</v>
          </cell>
          <cell r="NE8" t="str">
            <v>VN AM</v>
          </cell>
          <cell r="NF8" t="str">
            <v>VN AM</v>
          </cell>
          <cell r="NG8" t="str">
            <v>VN AM</v>
          </cell>
          <cell r="NH8" t="str">
            <v>VN AM</v>
          </cell>
          <cell r="NI8" t="str">
            <v>REPOS</v>
          </cell>
          <cell r="NJ8" t="str">
            <v>REPOS</v>
          </cell>
          <cell r="NK8" t="str">
            <v>REPOS</v>
          </cell>
          <cell r="NL8" t="str">
            <v>VN AM</v>
          </cell>
          <cell r="NM8" t="str">
            <v>VN AM</v>
          </cell>
          <cell r="NN8" t="str">
            <v>VN AM</v>
          </cell>
          <cell r="NO8" t="str">
            <v>VN AM</v>
          </cell>
          <cell r="NP8" t="str">
            <v>VN DIM AM</v>
          </cell>
          <cell r="NQ8" t="str">
            <v>REPOS</v>
          </cell>
          <cell r="NR8" t="str">
            <v>VN AM</v>
          </cell>
          <cell r="NS8" t="str">
            <v>VN AM</v>
          </cell>
          <cell r="NT8" t="str">
            <v>VN AM</v>
          </cell>
          <cell r="NU8" t="str">
            <v>VN AM</v>
          </cell>
          <cell r="NV8" t="str">
            <v>VN AM</v>
          </cell>
          <cell r="NW8" t="str">
            <v>REPOS</v>
          </cell>
          <cell r="NX8" t="str">
            <v>REPOS</v>
          </cell>
          <cell r="NY8" t="str">
            <v xml:space="preserve">RTT </v>
          </cell>
          <cell r="NZ8" t="str">
            <v>VN AM</v>
          </cell>
          <cell r="OA8" t="str">
            <v>VN AM</v>
          </cell>
          <cell r="OB8" t="str">
            <v>VN AM</v>
          </cell>
          <cell r="OC8" t="str">
            <v>VN AM</v>
          </cell>
          <cell r="OD8" t="str">
            <v>VN DIM AM</v>
          </cell>
          <cell r="OE8" t="str">
            <v>REPOS</v>
          </cell>
          <cell r="OF8" t="str">
            <v>VN AM</v>
          </cell>
          <cell r="OG8" t="str">
            <v>VN AM</v>
          </cell>
          <cell r="OH8" t="str">
            <v>Congés</v>
          </cell>
          <cell r="OI8" t="str">
            <v>Congés</v>
          </cell>
          <cell r="OJ8" t="str">
            <v>VN AM</v>
          </cell>
          <cell r="OK8" t="str">
            <v>REPOS</v>
          </cell>
          <cell r="OL8" t="str">
            <v>REPOS</v>
          </cell>
          <cell r="OM8" t="str">
            <v>VN AM</v>
          </cell>
          <cell r="ON8" t="str">
            <v>VN AM</v>
          </cell>
          <cell r="OO8" t="str">
            <v>VN AM</v>
          </cell>
          <cell r="OP8" t="str">
            <v>VN AM</v>
          </cell>
          <cell r="OQ8" t="str">
            <v>VN AM</v>
          </cell>
          <cell r="OR8" t="str">
            <v>VN DIM AM</v>
          </cell>
          <cell r="OS8" t="str">
            <v>REPOS</v>
          </cell>
          <cell r="OT8" t="str">
            <v>Congés Exp</v>
          </cell>
          <cell r="OU8" t="str">
            <v>Congés Exp</v>
          </cell>
          <cell r="OV8" t="str">
            <v>VN AM</v>
          </cell>
          <cell r="OW8" t="str">
            <v>VN AM</v>
          </cell>
          <cell r="OX8" t="str">
            <v>VN AM</v>
          </cell>
          <cell r="OY8" t="str">
            <v>REPOS</v>
          </cell>
          <cell r="OZ8" t="str">
            <v>REPOS</v>
          </cell>
          <cell r="PA8" t="str">
            <v xml:space="preserve">RTT </v>
          </cell>
          <cell r="PB8" t="str">
            <v>VN AM</v>
          </cell>
          <cell r="PC8" t="str">
            <v>VN AM</v>
          </cell>
          <cell r="PD8" t="str">
            <v>VN AM</v>
          </cell>
          <cell r="PE8" t="str">
            <v>VN AM</v>
          </cell>
          <cell r="PF8" t="str">
            <v>VN DIM AM</v>
          </cell>
          <cell r="PG8" t="str">
            <v>REPOS</v>
          </cell>
          <cell r="PH8" t="str">
            <v>Congés</v>
          </cell>
          <cell r="PI8" t="str">
            <v>VN AM</v>
          </cell>
          <cell r="PJ8" t="str">
            <v>VN AM</v>
          </cell>
          <cell r="PK8" t="str">
            <v>VN AM</v>
          </cell>
          <cell r="PL8" t="str">
            <v>VN AM</v>
          </cell>
          <cell r="PM8" t="str">
            <v>REPOS</v>
          </cell>
          <cell r="PN8" t="str">
            <v>REPOS</v>
          </cell>
          <cell r="PO8" t="str">
            <v>Congés</v>
          </cell>
          <cell r="PP8" t="str">
            <v>VN AM</v>
          </cell>
          <cell r="PQ8" t="str">
            <v>VN AM</v>
          </cell>
          <cell r="PR8" t="str">
            <v>VN AM</v>
          </cell>
          <cell r="PS8" t="str">
            <v>VN AM</v>
          </cell>
          <cell r="PT8" t="str">
            <v>REPOS</v>
          </cell>
          <cell r="PU8" t="str">
            <v>REPOS</v>
          </cell>
          <cell r="PV8" t="str">
            <v>VN AM</v>
          </cell>
          <cell r="PW8" t="str">
            <v>VN AM</v>
          </cell>
          <cell r="PX8" t="str">
            <v>VN AM</v>
          </cell>
          <cell r="PY8" t="str">
            <v>VN AM</v>
          </cell>
          <cell r="PZ8" t="str">
            <v>VN AM</v>
          </cell>
          <cell r="QA8" t="str">
            <v>VN DIM AM</v>
          </cell>
          <cell r="QB8" t="str">
            <v>REPOS</v>
          </cell>
          <cell r="QC8" t="str">
            <v>VN AM</v>
          </cell>
          <cell r="QD8" t="str">
            <v>VN AM</v>
          </cell>
          <cell r="QE8" t="str">
            <v>VN AM</v>
          </cell>
          <cell r="QF8" t="str">
            <v>VN AM</v>
          </cell>
          <cell r="QG8" t="str">
            <v>VN AM</v>
          </cell>
          <cell r="QH8" t="str">
            <v>VN DIM AM</v>
          </cell>
          <cell r="QI8" t="str">
            <v>REPOS</v>
          </cell>
          <cell r="QJ8" t="str">
            <v xml:space="preserve">RTT </v>
          </cell>
          <cell r="QK8" t="str">
            <v>VN AM</v>
          </cell>
          <cell r="QL8" t="str">
            <v>VN AM</v>
          </cell>
          <cell r="QM8" t="str">
            <v>VN AM</v>
          </cell>
          <cell r="QN8" t="str">
            <v>VN AM</v>
          </cell>
          <cell r="QO8" t="str">
            <v>VN DIM AM</v>
          </cell>
          <cell r="QP8" t="str">
            <v>REPOS</v>
          </cell>
          <cell r="QQ8" t="str">
            <v>VN AM</v>
          </cell>
          <cell r="QR8" t="str">
            <v>VN AM</v>
          </cell>
          <cell r="QS8" t="str">
            <v>VN AM</v>
          </cell>
          <cell r="QT8" t="str">
            <v>VN AM</v>
          </cell>
          <cell r="QU8" t="str">
            <v>VN AM</v>
          </cell>
          <cell r="QV8" t="str">
            <v>VN DIM AM</v>
          </cell>
        </row>
        <row r="9">
          <cell r="A9" t="str">
            <v>N0122667</v>
          </cell>
          <cell r="B9" t="str">
            <v>Roux</v>
          </cell>
          <cell r="C9" t="str">
            <v>Jean-Marc</v>
          </cell>
          <cell r="D9" t="str">
            <v>Roux Jean-Marc</v>
          </cell>
          <cell r="E9">
            <v>0</v>
          </cell>
          <cell r="F9" t="str">
            <v>NHA-28</v>
          </cell>
          <cell r="G9" t="str">
            <v>Agent</v>
          </cell>
          <cell r="IH9" t="str">
            <v>VN MATIN + COMP</v>
          </cell>
          <cell r="II9" t="str">
            <v>VN MATIN</v>
          </cell>
          <cell r="IJ9" t="str">
            <v>REPOS</v>
          </cell>
          <cell r="IK9" t="str">
            <v>VN MATIN</v>
          </cell>
          <cell r="IL9" t="str">
            <v>VN SAM MAT + COMP</v>
          </cell>
          <cell r="IM9" t="str">
            <v>VN DIM MATIN</v>
          </cell>
          <cell r="IN9" t="str">
            <v>VN MATIN + COMP</v>
          </cell>
          <cell r="IO9" t="str">
            <v>VN MATIN</v>
          </cell>
          <cell r="IP9" t="str">
            <v>REPOS</v>
          </cell>
          <cell r="IQ9" t="str">
            <v>VN MATIN + COMP</v>
          </cell>
          <cell r="IR9" t="str">
            <v>VN MATIN</v>
          </cell>
          <cell r="IS9" t="str">
            <v>VN MATIN</v>
          </cell>
          <cell r="IT9" t="str">
            <v>VN DIM MATIN</v>
          </cell>
          <cell r="IU9" t="str">
            <v>VN MATIN + COMP</v>
          </cell>
          <cell r="IV9" t="str">
            <v>VN MATIN + COMP</v>
          </cell>
          <cell r="IW9" t="str">
            <v>REPOS</v>
          </cell>
          <cell r="IX9" t="str">
            <v>VN MATIN + COMP</v>
          </cell>
          <cell r="IY9" t="str">
            <v>VN MATIN + COMP</v>
          </cell>
          <cell r="IZ9" t="str">
            <v>VN SAM MAT + COMP</v>
          </cell>
          <cell r="JA9" t="str">
            <v>REPOS</v>
          </cell>
          <cell r="JB9" t="str">
            <v>VN MATIN + COMP</v>
          </cell>
          <cell r="JC9" t="str">
            <v xml:space="preserve">RTT </v>
          </cell>
          <cell r="JD9" t="str">
            <v>VN MATIN + COMP</v>
          </cell>
          <cell r="JE9" t="str">
            <v>VN MATIN + COMP</v>
          </cell>
          <cell r="JF9" t="str">
            <v>VN MATIN + COMP</v>
          </cell>
          <cell r="JG9" t="str">
            <v>REPOS</v>
          </cell>
          <cell r="JH9" t="str">
            <v>REPOS</v>
          </cell>
          <cell r="JI9" t="str">
            <v>VN MATIN</v>
          </cell>
          <cell r="JJ9" t="str">
            <v>VN MATIN + COMP</v>
          </cell>
          <cell r="JK9" t="str">
            <v>VN MATIN + COMP</v>
          </cell>
          <cell r="JL9" t="str">
            <v>VN MATIN + COMP</v>
          </cell>
          <cell r="JM9" t="str">
            <v>VN MATIN + COMP</v>
          </cell>
          <cell r="JN9" t="str">
            <v>REPOS</v>
          </cell>
          <cell r="JO9" t="str">
            <v>REPOS</v>
          </cell>
          <cell r="JP9" t="str">
            <v>VN MATIN</v>
          </cell>
          <cell r="JQ9" t="str">
            <v>VN MATIN + COMP</v>
          </cell>
          <cell r="JR9" t="str">
            <v>VN MATIN + COMP</v>
          </cell>
          <cell r="JS9" t="str">
            <v>REPOS</v>
          </cell>
          <cell r="JT9" t="str">
            <v>VN MATIN + COMP</v>
          </cell>
          <cell r="JU9" t="str">
            <v>VN SAM MAT + COMP</v>
          </cell>
          <cell r="JV9" t="str">
            <v>VN DIM MATIN</v>
          </cell>
          <cell r="JW9" t="str">
            <v>VN MATIN + COMP</v>
          </cell>
          <cell r="JX9" t="str">
            <v>VN MATIN</v>
          </cell>
          <cell r="JY9" t="str">
            <v>VN MATIN + COMP</v>
          </cell>
          <cell r="JZ9" t="str">
            <v>REPOS</v>
          </cell>
          <cell r="KA9" t="str">
            <v>VN MATIN + COMP</v>
          </cell>
          <cell r="KB9" t="str">
            <v>VN SAM MAT + COMP</v>
          </cell>
          <cell r="KC9" t="str">
            <v>VN DIM MATIN</v>
          </cell>
          <cell r="KD9" t="str">
            <v>VN MATIN + COMP</v>
          </cell>
          <cell r="KE9" t="str">
            <v>VN MATIN</v>
          </cell>
          <cell r="KF9" t="str">
            <v>VN MATIN + COMP</v>
          </cell>
          <cell r="KG9" t="str">
            <v>REPOS</v>
          </cell>
          <cell r="KH9" t="str">
            <v>VN MATIN + COMP</v>
          </cell>
          <cell r="KI9" t="str">
            <v>VN MATIN</v>
          </cell>
          <cell r="KJ9" t="str">
            <v>REPOS</v>
          </cell>
          <cell r="KK9" t="str">
            <v>VN MATIN + COMP</v>
          </cell>
          <cell r="KL9" t="str">
            <v>VN MATIN</v>
          </cell>
          <cell r="KM9" t="str">
            <v>VN MATIN + COMP</v>
          </cell>
          <cell r="KN9" t="str">
            <v>VN MATIN + COMP</v>
          </cell>
          <cell r="KO9" t="str">
            <v>REPOS</v>
          </cell>
          <cell r="KP9" t="str">
            <v>VN MATIN</v>
          </cell>
          <cell r="KQ9" t="str">
            <v>VN DIM MATIN</v>
          </cell>
          <cell r="KR9" t="str">
            <v>VN MATIN</v>
          </cell>
          <cell r="KS9" t="str">
            <v>VN MATIN</v>
          </cell>
          <cell r="KT9" t="str">
            <v>VN MATIN</v>
          </cell>
          <cell r="KU9" t="str">
            <v>VN MATIN</v>
          </cell>
          <cell r="KV9" t="str">
            <v>REPOS</v>
          </cell>
          <cell r="KW9" t="str">
            <v>VN SAM MAT + COMP</v>
          </cell>
          <cell r="KX9" t="str">
            <v>VN DIM MATIN</v>
          </cell>
          <cell r="KY9" t="str">
            <v>VN MATIN</v>
          </cell>
          <cell r="KZ9" t="str">
            <v>VN MATIN</v>
          </cell>
          <cell r="LA9" t="str">
            <v>VN MATIN</v>
          </cell>
          <cell r="LB9" t="str">
            <v>REPOS</v>
          </cell>
          <cell r="LC9" t="str">
            <v xml:space="preserve">RTT </v>
          </cell>
          <cell r="LD9" t="str">
            <v>REPOS</v>
          </cell>
          <cell r="LE9" t="str">
            <v>REPOS</v>
          </cell>
          <cell r="LF9" t="str">
            <v>VN MATIN</v>
          </cell>
          <cell r="LG9" t="str">
            <v>VN MATIN</v>
          </cell>
          <cell r="LH9" t="str">
            <v>VN MATIN</v>
          </cell>
          <cell r="LI9" t="str">
            <v>VN MATIN</v>
          </cell>
          <cell r="LJ9" t="str">
            <v>VN MATIN</v>
          </cell>
          <cell r="LK9" t="str">
            <v>REPOS</v>
          </cell>
          <cell r="LL9" t="str">
            <v>REPOS</v>
          </cell>
          <cell r="LM9" t="str">
            <v>Congés</v>
          </cell>
          <cell r="LN9" t="str">
            <v>VN MATIN</v>
          </cell>
          <cell r="LO9" t="str">
            <v>VN MATIN</v>
          </cell>
          <cell r="LP9" t="str">
            <v>VN MATIN</v>
          </cell>
          <cell r="LQ9" t="str">
            <v>VN MATIN</v>
          </cell>
          <cell r="LR9" t="str">
            <v>REPOS</v>
          </cell>
          <cell r="LS9" t="str">
            <v>VN DIM MATIN</v>
          </cell>
          <cell r="LT9" t="str">
            <v>VN MATIN</v>
          </cell>
          <cell r="LU9" t="str">
            <v>VN MATIN</v>
          </cell>
          <cell r="LV9" t="str">
            <v>VN MATIN</v>
          </cell>
          <cell r="LW9" t="str">
            <v>VN MATIN</v>
          </cell>
          <cell r="LX9" t="str">
            <v>REPOS</v>
          </cell>
          <cell r="LY9" t="str">
            <v>VN SAM MAT + COMP</v>
          </cell>
          <cell r="LZ9" t="str">
            <v>REPOS</v>
          </cell>
          <cell r="MA9" t="str">
            <v>Congés</v>
          </cell>
          <cell r="MB9" t="str">
            <v>VN MATIN</v>
          </cell>
          <cell r="MC9" t="str">
            <v>VN MATIN</v>
          </cell>
          <cell r="MD9" t="str">
            <v>VN MATIN</v>
          </cell>
          <cell r="ME9" t="str">
            <v>REPOS</v>
          </cell>
          <cell r="MF9" t="str">
            <v>VN SAM MAT + COMP</v>
          </cell>
          <cell r="MG9" t="str">
            <v>VN DIM MATIN</v>
          </cell>
          <cell r="MH9" t="str">
            <v>VN MATIN</v>
          </cell>
          <cell r="MI9" t="str">
            <v>VN MATIN</v>
          </cell>
          <cell r="MJ9" t="str">
            <v>VN MATIN</v>
          </cell>
          <cell r="MK9" t="str">
            <v>VN MATIN</v>
          </cell>
          <cell r="ML9" t="str">
            <v>REPOS</v>
          </cell>
          <cell r="MM9" t="str">
            <v>VN SAM MAT + COMP</v>
          </cell>
          <cell r="MN9" t="str">
            <v>REPOS</v>
          </cell>
          <cell r="MO9" t="str">
            <v>VN MATIN</v>
          </cell>
          <cell r="MP9" t="str">
            <v>VN MATIN</v>
          </cell>
          <cell r="MQ9" t="str">
            <v>VN MATIN</v>
          </cell>
          <cell r="MR9" t="str">
            <v>VN MATIN</v>
          </cell>
          <cell r="MS9" t="str">
            <v>REPOS</v>
          </cell>
          <cell r="MT9" t="str">
            <v>VN MATIN</v>
          </cell>
          <cell r="MU9" t="str">
            <v>VN DIM MATIN</v>
          </cell>
          <cell r="MV9" t="str">
            <v>VN MATIN</v>
          </cell>
          <cell r="MW9" t="str">
            <v>VN MATIN</v>
          </cell>
          <cell r="MX9" t="str">
            <v>VN MATIN</v>
          </cell>
          <cell r="MY9" t="str">
            <v>VN MATIN</v>
          </cell>
          <cell r="MZ9" t="str">
            <v>VN MATIN</v>
          </cell>
          <cell r="NA9" t="str">
            <v>REPOS</v>
          </cell>
          <cell r="NB9" t="str">
            <v>VN DIM MATIN</v>
          </cell>
          <cell r="NC9" t="str">
            <v xml:space="preserve">RTT </v>
          </cell>
          <cell r="ND9" t="str">
            <v>VN DIM MATIN</v>
          </cell>
          <cell r="NE9" t="str">
            <v>VN MATIN</v>
          </cell>
          <cell r="NF9" t="str">
            <v>VN MATIN</v>
          </cell>
          <cell r="NG9" t="str">
            <v>REPOS</v>
          </cell>
          <cell r="NH9" t="str">
            <v>VN MATIN</v>
          </cell>
          <cell r="NI9" t="str">
            <v>VN DIM MATIN</v>
          </cell>
          <cell r="NJ9" t="str">
            <v>Congés</v>
          </cell>
          <cell r="NK9" t="str">
            <v>REPOS</v>
          </cell>
          <cell r="NL9" t="str">
            <v>Congés</v>
          </cell>
          <cell r="NM9" t="str">
            <v>Congés</v>
          </cell>
          <cell r="NN9" t="str">
            <v xml:space="preserve">RTT </v>
          </cell>
          <cell r="NO9" t="str">
            <v>REPOS</v>
          </cell>
          <cell r="NP9" t="str">
            <v>REPOS</v>
          </cell>
          <cell r="NQ9" t="str">
            <v>VN MATIN</v>
          </cell>
          <cell r="NR9" t="str">
            <v>VN MATIN</v>
          </cell>
          <cell r="NS9" t="str">
            <v>REPOS</v>
          </cell>
          <cell r="NT9" t="str">
            <v>VN MATIN</v>
          </cell>
          <cell r="NU9" t="str">
            <v>VN MATIN</v>
          </cell>
          <cell r="NV9" t="str">
            <v>VN SAM MAT + COMP</v>
          </cell>
          <cell r="NW9" t="str">
            <v>VN DIM MATIN</v>
          </cell>
          <cell r="NX9" t="str">
            <v>VN MATIN</v>
          </cell>
          <cell r="NY9" t="str">
            <v>VN MATIN</v>
          </cell>
          <cell r="NZ9" t="str">
            <v>REPOS</v>
          </cell>
          <cell r="OA9" t="str">
            <v>VN MATIN</v>
          </cell>
          <cell r="OB9" t="str">
            <v>VN MATIN</v>
          </cell>
          <cell r="OC9" t="str">
            <v>Congés</v>
          </cell>
          <cell r="OD9" t="str">
            <v>REPOS</v>
          </cell>
          <cell r="OE9" t="str">
            <v>VN MATIN</v>
          </cell>
          <cell r="OF9" t="str">
            <v>VN MATIN</v>
          </cell>
          <cell r="OG9" t="str">
            <v>REPOS</v>
          </cell>
          <cell r="OH9" t="str">
            <v>VN MATIN</v>
          </cell>
          <cell r="OI9" t="str">
            <v>VN MATIN</v>
          </cell>
          <cell r="OJ9" t="str">
            <v>VN SAM MAT + COMP</v>
          </cell>
          <cell r="OK9" t="str">
            <v>VN DIM AM</v>
          </cell>
          <cell r="OL9" t="str">
            <v>VN MATIN</v>
          </cell>
          <cell r="OM9" t="str">
            <v>VN MATIN</v>
          </cell>
          <cell r="ON9" t="str">
            <v>VN MATIN</v>
          </cell>
          <cell r="OO9" t="str">
            <v>VN MATIN</v>
          </cell>
          <cell r="OP9" t="str">
            <v>VN MATIN</v>
          </cell>
          <cell r="OQ9" t="str">
            <v>REPOS</v>
          </cell>
          <cell r="OR9" t="str">
            <v>REPOS</v>
          </cell>
          <cell r="OS9" t="str">
            <v>VN MATIN</v>
          </cell>
          <cell r="OT9" t="str">
            <v>VN MATIN</v>
          </cell>
          <cell r="OU9" t="str">
            <v>VN MATIN</v>
          </cell>
          <cell r="OV9" t="str">
            <v>VN MATIN</v>
          </cell>
          <cell r="OW9" t="str">
            <v>REPOS</v>
          </cell>
          <cell r="OX9" t="str">
            <v>VN SAM MAT + COMP</v>
          </cell>
          <cell r="OY9" t="str">
            <v>VN DIM MATIN</v>
          </cell>
          <cell r="OZ9" t="str">
            <v>VN MATIN</v>
          </cell>
          <cell r="PA9" t="str">
            <v>Congés</v>
          </cell>
          <cell r="PB9" t="str">
            <v>Congés</v>
          </cell>
          <cell r="PC9" t="str">
            <v>VN MATIN</v>
          </cell>
          <cell r="PD9" t="str">
            <v>VN MATIN</v>
          </cell>
          <cell r="PE9" t="str">
            <v>REPOS</v>
          </cell>
          <cell r="PF9" t="str">
            <v>REPOS</v>
          </cell>
          <cell r="PG9" t="str">
            <v xml:space="preserve">RTT </v>
          </cell>
          <cell r="PH9" t="str">
            <v>VN MATIN</v>
          </cell>
          <cell r="PI9" t="str">
            <v>VN MATIN</v>
          </cell>
          <cell r="PJ9" t="str">
            <v>REPOS</v>
          </cell>
          <cell r="PK9" t="str">
            <v>VN MATIN</v>
          </cell>
          <cell r="PL9" t="str">
            <v>VN MATIN</v>
          </cell>
          <cell r="PM9" t="str">
            <v>VN DIM MATIN</v>
          </cell>
          <cell r="PN9" t="str">
            <v>VN MATIN</v>
          </cell>
          <cell r="PO9" t="str">
            <v>VN MATIN</v>
          </cell>
          <cell r="PP9" t="str">
            <v>VN MATIN</v>
          </cell>
          <cell r="PQ9" t="str">
            <v>VN MATIN</v>
          </cell>
          <cell r="PR9" t="str">
            <v>VN MATIN</v>
          </cell>
          <cell r="PS9" t="str">
            <v>REPOS</v>
          </cell>
          <cell r="PT9" t="str">
            <v>REPOS</v>
          </cell>
          <cell r="PU9" t="str">
            <v>1/2 Congés</v>
          </cell>
          <cell r="PV9" t="str">
            <v>VN MATIN</v>
          </cell>
          <cell r="PW9" t="str">
            <v>VN MATIN</v>
          </cell>
          <cell r="PX9" t="str">
            <v>VN MATIN</v>
          </cell>
          <cell r="PY9" t="str">
            <v>1/2 RTT</v>
          </cell>
          <cell r="PZ9" t="str">
            <v>REPOS</v>
          </cell>
          <cell r="QA9" t="str">
            <v>VN DIM MATIN</v>
          </cell>
          <cell r="QB9" t="str">
            <v>VN MATIN</v>
          </cell>
          <cell r="QC9" t="str">
            <v>VN MATIN</v>
          </cell>
          <cell r="QD9" t="str">
            <v>VN MATIN</v>
          </cell>
          <cell r="QE9" t="str">
            <v>REPOS</v>
          </cell>
          <cell r="QF9" t="str">
            <v>VN MATIN</v>
          </cell>
          <cell r="QG9" t="str">
            <v>VN SAM MAT + COMP</v>
          </cell>
          <cell r="QH9" t="str">
            <v>VN DIM MATIN</v>
          </cell>
          <cell r="QI9" t="str">
            <v>VN MATIN</v>
          </cell>
          <cell r="QJ9" t="str">
            <v>VN MATIN</v>
          </cell>
          <cell r="QK9" t="str">
            <v>VN MATIN</v>
          </cell>
          <cell r="QL9" t="str">
            <v>VN MATIN</v>
          </cell>
          <cell r="QM9" t="str">
            <v>REPOS</v>
          </cell>
          <cell r="QN9" t="str">
            <v>VN SAM MAT + COMP</v>
          </cell>
          <cell r="QO9" t="str">
            <v>REPOS</v>
          </cell>
          <cell r="QP9" t="str">
            <v>VN MATIN</v>
          </cell>
          <cell r="QQ9" t="str">
            <v>VN MATIN</v>
          </cell>
          <cell r="QR9" t="str">
            <v>Congés</v>
          </cell>
          <cell r="QS9" t="str">
            <v>REPOS</v>
          </cell>
          <cell r="QT9" t="str">
            <v>VN MATIN</v>
          </cell>
          <cell r="QU9" t="str">
            <v>VN MATIN</v>
          </cell>
          <cell r="QV9" t="str">
            <v>VN DIM MATIN</v>
          </cell>
        </row>
        <row r="10">
          <cell r="A10" t="str">
            <v>N0122701</v>
          </cell>
          <cell r="B10" t="str">
            <v>Valzano</v>
          </cell>
          <cell r="C10" t="str">
            <v>Grégory</v>
          </cell>
          <cell r="D10" t="str">
            <v>Valzano Grégory</v>
          </cell>
          <cell r="E10">
            <v>0</v>
          </cell>
          <cell r="F10" t="str">
            <v>NHA-28</v>
          </cell>
          <cell r="G10" t="str">
            <v>Agent</v>
          </cell>
          <cell r="IH10" t="str">
            <v>Congés</v>
          </cell>
          <cell r="II10" t="str">
            <v>Congés</v>
          </cell>
          <cell r="IJ10" t="str">
            <v>Congés</v>
          </cell>
          <cell r="IK10" t="str">
            <v>Congés</v>
          </cell>
          <cell r="IL10" t="str">
            <v>REPOS</v>
          </cell>
          <cell r="IM10" t="str">
            <v>REPOS</v>
          </cell>
          <cell r="IN10" t="str">
            <v>Congés</v>
          </cell>
          <cell r="IO10" t="str">
            <v>Congés</v>
          </cell>
          <cell r="IP10" t="str">
            <v>Congés</v>
          </cell>
          <cell r="IQ10" t="str">
            <v>Congés</v>
          </cell>
          <cell r="IR10" t="str">
            <v>Congés</v>
          </cell>
          <cell r="IS10" t="str">
            <v>REPOS</v>
          </cell>
          <cell r="IT10" t="str">
            <v>REPOS</v>
          </cell>
          <cell r="IU10" t="str">
            <v>VN AM</v>
          </cell>
          <cell r="IV10" t="str">
            <v>REPOS</v>
          </cell>
          <cell r="IW10" t="str">
            <v>VN MATIN</v>
          </cell>
          <cell r="IX10" t="str">
            <v>VN AM</v>
          </cell>
          <cell r="IY10" t="str">
            <v>VN AM</v>
          </cell>
          <cell r="IZ10" t="str">
            <v>REPOS</v>
          </cell>
          <cell r="JA10" t="str">
            <v>VN DIM AM</v>
          </cell>
          <cell r="JB10" t="str">
            <v>VN MATIN</v>
          </cell>
          <cell r="JC10" t="str">
            <v>VN MATIN</v>
          </cell>
          <cell r="JD10" t="str">
            <v>VN MATIN</v>
          </cell>
          <cell r="JE10" t="str">
            <v>VN MATIN</v>
          </cell>
          <cell r="JF10" t="str">
            <v>REPOS</v>
          </cell>
          <cell r="JG10" t="str">
            <v>VN MATIN</v>
          </cell>
          <cell r="JH10" t="str">
            <v>VN DIM MATIN</v>
          </cell>
          <cell r="JI10" t="str">
            <v>VN AM</v>
          </cell>
          <cell r="JJ10" t="str">
            <v>VN AM</v>
          </cell>
          <cell r="JK10" t="str">
            <v>VN AM</v>
          </cell>
          <cell r="JL10" t="str">
            <v>VN AM</v>
          </cell>
          <cell r="JM10" t="str">
            <v>REPOS</v>
          </cell>
          <cell r="JN10" t="str">
            <v>VN SAM MAT + COMP</v>
          </cell>
          <cell r="JO10" t="str">
            <v>REPOS</v>
          </cell>
          <cell r="JP10" t="str">
            <v>VN MATIN</v>
          </cell>
          <cell r="JQ10" t="str">
            <v>VN MATIN</v>
          </cell>
          <cell r="JR10" t="str">
            <v>VN MATIN</v>
          </cell>
          <cell r="JS10" t="str">
            <v>VN MATIN</v>
          </cell>
          <cell r="JT10" t="str">
            <v>REPOS</v>
          </cell>
          <cell r="JU10" t="str">
            <v>VN MATIN</v>
          </cell>
          <cell r="JV10" t="str">
            <v>VN DIM MATIN</v>
          </cell>
          <cell r="JW10" t="str">
            <v>VN AM</v>
          </cell>
          <cell r="JX10" t="str">
            <v>VN AM</v>
          </cell>
          <cell r="JY10" t="str">
            <v>VN AM</v>
          </cell>
          <cell r="JZ10" t="str">
            <v>VN AM</v>
          </cell>
          <cell r="KA10" t="str">
            <v xml:space="preserve">RTT </v>
          </cell>
          <cell r="KB10" t="str">
            <v>REPOS</v>
          </cell>
          <cell r="KC10" t="str">
            <v>REPOS</v>
          </cell>
          <cell r="KD10" t="str">
            <v>VN MATIN</v>
          </cell>
          <cell r="KE10" t="str">
            <v>VN MATIN</v>
          </cell>
          <cell r="KF10" t="str">
            <v>VN MATIN</v>
          </cell>
          <cell r="KG10" t="str">
            <v>VN MATIN</v>
          </cell>
          <cell r="KH10" t="str">
            <v>REPOS</v>
          </cell>
          <cell r="KI10" t="str">
            <v>VN MATIN</v>
          </cell>
          <cell r="KJ10" t="str">
            <v>VN DIM MATIN</v>
          </cell>
          <cell r="KK10" t="str">
            <v>VN AM</v>
          </cell>
          <cell r="KL10" t="str">
            <v>VN AM</v>
          </cell>
          <cell r="KM10" t="str">
            <v>VN AM</v>
          </cell>
          <cell r="KN10" t="str">
            <v>VN AM</v>
          </cell>
          <cell r="KO10" t="str">
            <v>VN AM</v>
          </cell>
          <cell r="KP10" t="str">
            <v>REPOS</v>
          </cell>
          <cell r="KQ10" t="str">
            <v>REPOS</v>
          </cell>
          <cell r="KR10" t="str">
            <v>VN MATIN</v>
          </cell>
          <cell r="KS10" t="str">
            <v>VN MATIN</v>
          </cell>
          <cell r="KT10" t="str">
            <v>REPOS</v>
          </cell>
          <cell r="KU10" t="str">
            <v>VN MATIN</v>
          </cell>
          <cell r="KV10" t="str">
            <v>VN MATIN</v>
          </cell>
          <cell r="KW10" t="str">
            <v>VN MATIN</v>
          </cell>
          <cell r="KX10" t="str">
            <v>VN DIM MATIN</v>
          </cell>
          <cell r="KY10" t="str">
            <v>Congés</v>
          </cell>
          <cell r="KZ10" t="str">
            <v>Congés</v>
          </cell>
          <cell r="LA10" t="str">
            <v>Congés</v>
          </cell>
          <cell r="LB10" t="str">
            <v>REPOS</v>
          </cell>
          <cell r="LC10" t="str">
            <v xml:space="preserve">RTT </v>
          </cell>
          <cell r="LD10" t="str">
            <v>REPOS</v>
          </cell>
          <cell r="LE10" t="str">
            <v>REPOS</v>
          </cell>
          <cell r="LF10" t="str">
            <v>VN MATIN</v>
          </cell>
          <cell r="LG10" t="str">
            <v>VN MATIN</v>
          </cell>
          <cell r="LH10" t="str">
            <v>VN MATIN</v>
          </cell>
          <cell r="LI10" t="str">
            <v>VN MATIN</v>
          </cell>
          <cell r="LJ10" t="str">
            <v>REPOS</v>
          </cell>
          <cell r="LK10" t="str">
            <v>VN SAM MAT + COMP</v>
          </cell>
          <cell r="LL10" t="str">
            <v>VN DIM MATIN</v>
          </cell>
          <cell r="LM10" t="str">
            <v>VN AM</v>
          </cell>
          <cell r="LN10" t="str">
            <v>VN AM</v>
          </cell>
          <cell r="LO10" t="str">
            <v>VN AM</v>
          </cell>
          <cell r="LP10" t="str">
            <v>REPOS</v>
          </cell>
          <cell r="LQ10" t="str">
            <v>VN MATIN</v>
          </cell>
          <cell r="LR10" t="str">
            <v>VN SAM MAT + COMP</v>
          </cell>
          <cell r="LS10" t="str">
            <v>VN DIM MATIN</v>
          </cell>
          <cell r="LT10" t="str">
            <v>VN MATIN</v>
          </cell>
          <cell r="LU10" t="str">
            <v>Congés</v>
          </cell>
          <cell r="LV10" t="str">
            <v>VN MATIN</v>
          </cell>
          <cell r="LW10" t="str">
            <v>VN MATIN</v>
          </cell>
          <cell r="LX10" t="str">
            <v>VN MATIN</v>
          </cell>
          <cell r="LY10" t="str">
            <v>REPOS</v>
          </cell>
          <cell r="LZ10" t="str">
            <v>REPOS</v>
          </cell>
          <cell r="MA10" t="str">
            <v>VN AM</v>
          </cell>
          <cell r="MB10" t="str">
            <v>VN AM</v>
          </cell>
          <cell r="MC10" t="str">
            <v>VN AM</v>
          </cell>
          <cell r="MD10" t="str">
            <v>VN AM</v>
          </cell>
          <cell r="ME10" t="str">
            <v>REPOS</v>
          </cell>
          <cell r="MF10" t="str">
            <v>VN MATIN</v>
          </cell>
          <cell r="MG10" t="str">
            <v>VN DIM MATIN</v>
          </cell>
          <cell r="MH10" t="str">
            <v>VN MATIN</v>
          </cell>
          <cell r="MI10" t="str">
            <v>VN MATIN</v>
          </cell>
          <cell r="MJ10" t="str">
            <v>VN MATIN</v>
          </cell>
          <cell r="MK10" t="str">
            <v>VN MATIN</v>
          </cell>
          <cell r="ML10" t="str">
            <v>VN MATIN</v>
          </cell>
          <cell r="MM10" t="str">
            <v>REPOS</v>
          </cell>
          <cell r="MN10" t="str">
            <v>VN DIM MATIN</v>
          </cell>
          <cell r="MO10" t="str">
            <v>VN AM</v>
          </cell>
          <cell r="MP10" t="str">
            <v xml:space="preserve">RTT </v>
          </cell>
          <cell r="MQ10" t="str">
            <v>VN AM</v>
          </cell>
          <cell r="MR10" t="str">
            <v>VN AM</v>
          </cell>
          <cell r="MS10" t="str">
            <v>VN AM</v>
          </cell>
          <cell r="MT10" t="str">
            <v>REPOS</v>
          </cell>
          <cell r="MU10" t="str">
            <v>REPOS</v>
          </cell>
          <cell r="MV10" t="str">
            <v>VN MATIN</v>
          </cell>
          <cell r="MW10" t="str">
            <v>VN MATIN</v>
          </cell>
          <cell r="MX10" t="str">
            <v>VN MATIN</v>
          </cell>
          <cell r="MY10" t="str">
            <v>REPOS</v>
          </cell>
          <cell r="MZ10" t="str">
            <v>VN MATIN</v>
          </cell>
          <cell r="NA10" t="str">
            <v>VN MATIN</v>
          </cell>
          <cell r="NB10" t="str">
            <v>VN DIM MATIN</v>
          </cell>
          <cell r="NC10" t="str">
            <v>VN MATIN</v>
          </cell>
          <cell r="ND10" t="str">
            <v>REPOS</v>
          </cell>
          <cell r="NE10" t="str">
            <v>VN AM</v>
          </cell>
          <cell r="NF10" t="str">
            <v>Congés</v>
          </cell>
          <cell r="NG10" t="str">
            <v>Congés</v>
          </cell>
          <cell r="NH10" t="str">
            <v>REPOS</v>
          </cell>
          <cell r="NI10" t="str">
            <v>REPOS</v>
          </cell>
          <cell r="NJ10" t="str">
            <v>VN MATIN</v>
          </cell>
          <cell r="NK10" t="str">
            <v>VN DIM MATIN</v>
          </cell>
          <cell r="NL10" t="str">
            <v>VN MATIN</v>
          </cell>
          <cell r="NM10" t="str">
            <v>VN MATIN</v>
          </cell>
          <cell r="NN10" t="str">
            <v>REPOS</v>
          </cell>
          <cell r="NO10" t="str">
            <v>VN MATIN</v>
          </cell>
          <cell r="NP10" t="str">
            <v>VN DIM MATIN</v>
          </cell>
          <cell r="NQ10" t="str">
            <v>VN AM</v>
          </cell>
          <cell r="NR10" t="str">
            <v>VN AM</v>
          </cell>
          <cell r="NS10" t="str">
            <v>VN AM</v>
          </cell>
          <cell r="NT10" t="str">
            <v>Congés</v>
          </cell>
          <cell r="NU10" t="str">
            <v>Congés</v>
          </cell>
          <cell r="NV10" t="str">
            <v>REPOS</v>
          </cell>
          <cell r="NW10" t="str">
            <v>REPOS</v>
          </cell>
          <cell r="NX10" t="str">
            <v>VN MATIN</v>
          </cell>
          <cell r="NY10" t="str">
            <v>VN MATIN</v>
          </cell>
          <cell r="NZ10" t="str">
            <v>VN MATIN</v>
          </cell>
          <cell r="OA10" t="str">
            <v>VN MATIN</v>
          </cell>
          <cell r="OB10" t="str">
            <v>REPOS</v>
          </cell>
          <cell r="OC10" t="str">
            <v>VN SAM MAT + COMP</v>
          </cell>
          <cell r="OD10" t="str">
            <v>VN DIM MATIN</v>
          </cell>
          <cell r="OE10" t="str">
            <v>VN AM</v>
          </cell>
          <cell r="OF10" t="str">
            <v>VN AM</v>
          </cell>
          <cell r="OG10" t="str">
            <v>VN AM</v>
          </cell>
          <cell r="OH10" t="str">
            <v>VN AM</v>
          </cell>
          <cell r="OI10" t="str">
            <v>VN AM</v>
          </cell>
          <cell r="OJ10" t="str">
            <v>REPOS</v>
          </cell>
          <cell r="OK10" t="str">
            <v>REPOS</v>
          </cell>
          <cell r="OL10" t="str">
            <v>VN MATIN</v>
          </cell>
          <cell r="OM10" t="str">
            <v>VN MATIN</v>
          </cell>
          <cell r="ON10" t="str">
            <v>VN MATIN</v>
          </cell>
          <cell r="OO10" t="str">
            <v>VN MATIN</v>
          </cell>
          <cell r="OP10" t="str">
            <v>REPOS</v>
          </cell>
          <cell r="OQ10" t="str">
            <v>VN MATIN</v>
          </cell>
          <cell r="OR10" t="str">
            <v>VN DIM MATIN</v>
          </cell>
          <cell r="OS10" t="str">
            <v xml:space="preserve">RTT </v>
          </cell>
          <cell r="OT10" t="str">
            <v>VN AM</v>
          </cell>
          <cell r="OU10" t="str">
            <v>VN AM</v>
          </cell>
          <cell r="OV10" t="str">
            <v>VN AM</v>
          </cell>
          <cell r="OW10" t="str">
            <v xml:space="preserve">RTT </v>
          </cell>
          <cell r="OX10" t="str">
            <v>REPOS</v>
          </cell>
          <cell r="OY10" t="str">
            <v>REPOS</v>
          </cell>
          <cell r="OZ10" t="str">
            <v>VN MATIN</v>
          </cell>
          <cell r="PA10" t="str">
            <v>VN MATIN</v>
          </cell>
          <cell r="PB10" t="str">
            <v>VN MATIN</v>
          </cell>
          <cell r="PC10" t="str">
            <v>VN MATIN</v>
          </cell>
          <cell r="PD10" t="str">
            <v>REPOS</v>
          </cell>
          <cell r="PE10" t="str">
            <v>VN SAM MAT + COMP</v>
          </cell>
          <cell r="PF10" t="str">
            <v>VN DIM MATIN</v>
          </cell>
          <cell r="PG10" t="str">
            <v>Congés</v>
          </cell>
          <cell r="PH10" t="str">
            <v>Congés</v>
          </cell>
          <cell r="PI10" t="str">
            <v>Congés</v>
          </cell>
          <cell r="PJ10" t="str">
            <v>Congés</v>
          </cell>
          <cell r="PK10" t="str">
            <v>Congés</v>
          </cell>
          <cell r="PL10" t="str">
            <v>REPOS</v>
          </cell>
          <cell r="PM10" t="str">
            <v>REPOS</v>
          </cell>
          <cell r="PN10" t="str">
            <v>VN MATIN</v>
          </cell>
          <cell r="PO10" t="str">
            <v>VN MATIN</v>
          </cell>
          <cell r="PP10" t="str">
            <v>VN MATIN</v>
          </cell>
          <cell r="PQ10" t="str">
            <v>VN MATIN</v>
          </cell>
          <cell r="PR10" t="str">
            <v>REPOS</v>
          </cell>
          <cell r="PS10" t="str">
            <v>VN SAM MAT + COMP</v>
          </cell>
          <cell r="PT10" t="str">
            <v>VN DIM MATIN</v>
          </cell>
          <cell r="PU10" t="str">
            <v>VN AM</v>
          </cell>
          <cell r="PV10" t="str">
            <v>VN AM</v>
          </cell>
          <cell r="PW10" t="str">
            <v>VN AM</v>
          </cell>
          <cell r="PX10" t="str">
            <v>VN AM</v>
          </cell>
          <cell r="PY10" t="str">
            <v>REPOS</v>
          </cell>
          <cell r="PZ10" t="str">
            <v>VN SAM MAT + COMP</v>
          </cell>
          <cell r="QA10" t="str">
            <v>VN DIM MATIN</v>
          </cell>
          <cell r="QB10" t="str">
            <v>VN MATIN</v>
          </cell>
          <cell r="QC10" t="str">
            <v>VN MATIN</v>
          </cell>
          <cell r="QD10" t="str">
            <v>VN MATIN</v>
          </cell>
          <cell r="QE10" t="str">
            <v>VN MATIN</v>
          </cell>
          <cell r="QF10" t="str">
            <v>REPOS</v>
          </cell>
          <cell r="QG10" t="str">
            <v>VN MATIN</v>
          </cell>
          <cell r="QH10" t="str">
            <v>REPOS</v>
          </cell>
          <cell r="QI10" t="str">
            <v>VN AM</v>
          </cell>
          <cell r="QJ10" t="str">
            <v>VN AM</v>
          </cell>
          <cell r="QK10" t="str">
            <v>VN AM</v>
          </cell>
          <cell r="QL10" t="str">
            <v>Congés</v>
          </cell>
          <cell r="QM10" t="str">
            <v>REPOS</v>
          </cell>
          <cell r="QN10" t="str">
            <v>VN MATIN</v>
          </cell>
          <cell r="QO10" t="str">
            <v>VN DIM MATIN</v>
          </cell>
          <cell r="QP10" t="str">
            <v>VN MATIN</v>
          </cell>
          <cell r="QQ10" t="str">
            <v>Congés</v>
          </cell>
          <cell r="QR10" t="str">
            <v>Congés</v>
          </cell>
          <cell r="QS10" t="str">
            <v>Congés</v>
          </cell>
          <cell r="QT10" t="str">
            <v>REPOS</v>
          </cell>
          <cell r="QU10" t="str">
            <v>VN SAM MAT + COMP</v>
          </cell>
          <cell r="QV10" t="str">
            <v>VN DIM MATIN</v>
          </cell>
        </row>
        <row r="11">
          <cell r="A11" t="str">
            <v>N0122047</v>
          </cell>
          <cell r="B11" t="str">
            <v>Bertrand</v>
          </cell>
          <cell r="C11" t="str">
            <v>Philippe</v>
          </cell>
          <cell r="D11" t="str">
            <v>Bertrand Philippe</v>
          </cell>
          <cell r="E11">
            <v>0</v>
          </cell>
          <cell r="F11" t="str">
            <v>NHA-32</v>
          </cell>
          <cell r="G11" t="str">
            <v>Responsable</v>
          </cell>
          <cell r="IH11" t="str">
            <v>Contrôle AM</v>
          </cell>
          <cell r="II11" t="str">
            <v>Contrôle AM</v>
          </cell>
          <cell r="IJ11" t="str">
            <v>REPOS</v>
          </cell>
          <cell r="IK11" t="str">
            <v>MP COMPACTEUR</v>
          </cell>
          <cell r="IL11" t="str">
            <v>Contrôle AM</v>
          </cell>
          <cell r="IM11" t="str">
            <v>VN DIM 13H-20H</v>
          </cell>
          <cell r="IN11" t="str">
            <v>MP COMPACTEUR</v>
          </cell>
          <cell r="IO11" t="str">
            <v>MP COMPACTEUR</v>
          </cell>
          <cell r="IP11" t="str">
            <v>MP COMPACTEUR</v>
          </cell>
          <cell r="IQ11" t="str">
            <v>MP COMPACTEUR</v>
          </cell>
          <cell r="IR11" t="str">
            <v>REPOS</v>
          </cell>
          <cell r="IS11" t="str">
            <v>MP COMPACTEUR</v>
          </cell>
          <cell r="IT11" t="str">
            <v>VN DIM 5H-12H</v>
          </cell>
          <cell r="IU11" t="str">
            <v>MP COMPACTEUR</v>
          </cell>
          <cell r="IV11" t="str">
            <v>Contrôle MATIN</v>
          </cell>
          <cell r="IW11" t="str">
            <v>Contrôle MATIN</v>
          </cell>
          <cell r="IX11" t="str">
            <v>MP COMPACTEUR</v>
          </cell>
          <cell r="IY11" t="str">
            <v>MP COMPACTEUR</v>
          </cell>
          <cell r="IZ11" t="str">
            <v>REPOS</v>
          </cell>
          <cell r="JA11" t="str">
            <v>REPOS</v>
          </cell>
          <cell r="JB11" t="str">
            <v>Contrôle AM</v>
          </cell>
          <cell r="JC11" t="str">
            <v>Contrôle AM</v>
          </cell>
          <cell r="JD11" t="str">
            <v>Contrôle AM</v>
          </cell>
          <cell r="JE11" t="str">
            <v>REPOS</v>
          </cell>
          <cell r="JF11" t="str">
            <v>Contrôle AM</v>
          </cell>
          <cell r="JG11" t="str">
            <v>Contrôle AM</v>
          </cell>
          <cell r="JH11" t="str">
            <v>VN DIM 13H-20H</v>
          </cell>
          <cell r="JI11" t="str">
            <v>Contrôle MATIN</v>
          </cell>
          <cell r="JJ11" t="str">
            <v>Contrôle MATIN</v>
          </cell>
          <cell r="JK11" t="str">
            <v>Contrôle AM</v>
          </cell>
          <cell r="JL11" t="str">
            <v>REPOS</v>
          </cell>
          <cell r="JM11" t="str">
            <v>MP COMPACTEUR</v>
          </cell>
          <cell r="JN11" t="str">
            <v>REPOS</v>
          </cell>
          <cell r="JO11" t="str">
            <v>REPOS</v>
          </cell>
          <cell r="JP11" t="str">
            <v>MP COMPACTEUR</v>
          </cell>
          <cell r="JQ11" t="str">
            <v>Contrôle MATIN</v>
          </cell>
          <cell r="JR11" t="str">
            <v>MP COMPACTEUR</v>
          </cell>
          <cell r="JS11" t="str">
            <v>MP COMPACTEUR</v>
          </cell>
          <cell r="JT11" t="str">
            <v>REPOS</v>
          </cell>
          <cell r="JU11" t="str">
            <v>Contrôle AM</v>
          </cell>
          <cell r="JV11" t="str">
            <v>VN DIM 5H-12H</v>
          </cell>
          <cell r="JW11" t="str">
            <v>Contrôle AM</v>
          </cell>
          <cell r="JX11" t="str">
            <v>Contrôle AM</v>
          </cell>
          <cell r="JY11" t="str">
            <v>Contrôle AM</v>
          </cell>
          <cell r="JZ11" t="str">
            <v>REPOS</v>
          </cell>
          <cell r="KA11" t="str">
            <v>Contrôle AM</v>
          </cell>
          <cell r="KB11" t="str">
            <v>Contrôle AM</v>
          </cell>
          <cell r="KC11" t="str">
            <v>VN DIM 13H-20H</v>
          </cell>
          <cell r="KD11" t="str">
            <v>Contrôle MATIN</v>
          </cell>
          <cell r="KE11" t="str">
            <v>MP COMPACTEUR</v>
          </cell>
          <cell r="KF11" t="str">
            <v>Contrôle MATIN</v>
          </cell>
          <cell r="KG11" t="str">
            <v>MP COMPACTEUR</v>
          </cell>
          <cell r="KH11" t="str">
            <v>REPOS</v>
          </cell>
          <cell r="KI11" t="str">
            <v>Contrôle MATIN</v>
          </cell>
          <cell r="KJ11" t="str">
            <v>VN DIM 5H-12H</v>
          </cell>
          <cell r="KK11" t="str">
            <v>MP COMPACTEUR</v>
          </cell>
          <cell r="KL11" t="str">
            <v>Contrôle MATIN</v>
          </cell>
          <cell r="KM11" t="str">
            <v>Contrôle MATIN</v>
          </cell>
          <cell r="KN11" t="str">
            <v>Contrôle AM</v>
          </cell>
          <cell r="KO11" t="str">
            <v>MP COMPACTEUR</v>
          </cell>
          <cell r="KP11" t="str">
            <v>REPOS</v>
          </cell>
          <cell r="KQ11" t="str">
            <v>REPOS</v>
          </cell>
          <cell r="KR11" t="str">
            <v>Contrôle AM</v>
          </cell>
          <cell r="KS11" t="str">
            <v>Contrôle AM</v>
          </cell>
          <cell r="KT11" t="str">
            <v>Contrôle AM</v>
          </cell>
          <cell r="KU11" t="str">
            <v>Contrôle AM</v>
          </cell>
          <cell r="KV11" t="str">
            <v>REPOS</v>
          </cell>
          <cell r="KW11" t="str">
            <v>Contrôle AM</v>
          </cell>
          <cell r="KX11" t="str">
            <v>REPOS</v>
          </cell>
          <cell r="KY11" t="str">
            <v xml:space="preserve">RTT </v>
          </cell>
          <cell r="KZ11" t="str">
            <v>REPOS</v>
          </cell>
          <cell r="LA11" t="str">
            <v>Contrôle MATIN</v>
          </cell>
          <cell r="LB11" t="str">
            <v>VN DIM 5H-12H</v>
          </cell>
          <cell r="LC11" t="str">
            <v>Contrôle MATIN</v>
          </cell>
          <cell r="LD11" t="str">
            <v>MP COMPACTEUR</v>
          </cell>
          <cell r="LE11" t="str">
            <v>VN DIM 5H-12H</v>
          </cell>
          <cell r="LF11" t="str">
            <v>Contrôle MATIN</v>
          </cell>
          <cell r="LG11" t="str">
            <v>Contrôle MATIN</v>
          </cell>
          <cell r="LH11" t="str">
            <v>Contrôle MATIN</v>
          </cell>
          <cell r="LI11" t="str">
            <v>Contrôle MATIN</v>
          </cell>
          <cell r="LJ11" t="str">
            <v>Contrôle AM</v>
          </cell>
          <cell r="LK11" t="str">
            <v>REPOS</v>
          </cell>
          <cell r="LL11" t="str">
            <v>REPOS</v>
          </cell>
          <cell r="LM11" t="str">
            <v>Contrôle AM</v>
          </cell>
          <cell r="LN11" t="str">
            <v>Contrôle AM</v>
          </cell>
          <cell r="LO11" t="str">
            <v>Contrôle AM</v>
          </cell>
          <cell r="LP11" t="str">
            <v>Contrôle AM</v>
          </cell>
          <cell r="LQ11" t="str">
            <v>REPOS</v>
          </cell>
          <cell r="LR11" t="str">
            <v>Contrôle AM</v>
          </cell>
          <cell r="LS11" t="str">
            <v>VN DIM 13H-20H</v>
          </cell>
          <cell r="LT11" t="str">
            <v>Contrôle MATIN</v>
          </cell>
          <cell r="LU11" t="str">
            <v>Contrôle MATIN</v>
          </cell>
          <cell r="LV11" t="str">
            <v>Contrôle MATIN</v>
          </cell>
          <cell r="LW11" t="str">
            <v>Contrôle AM</v>
          </cell>
          <cell r="LX11" t="str">
            <v>REPOS</v>
          </cell>
          <cell r="LY11" t="str">
            <v>MP COMPACTEUR</v>
          </cell>
          <cell r="LZ11" t="str">
            <v>VN DIM 5H-12H</v>
          </cell>
          <cell r="MA11" t="str">
            <v>HS Contrôle MATIN</v>
          </cell>
          <cell r="MB11" t="str">
            <v>Contrôle MATIN</v>
          </cell>
          <cell r="MC11" t="str">
            <v>Contrôle MATIN</v>
          </cell>
          <cell r="MD11" t="str">
            <v>Contrôle AM</v>
          </cell>
          <cell r="ME11" t="str">
            <v>Contrôle AM</v>
          </cell>
          <cell r="MF11" t="str">
            <v>REPOS</v>
          </cell>
          <cell r="MG11" t="str">
            <v>VN DIM 5H-12H</v>
          </cell>
          <cell r="MH11" t="str">
            <v>Contrôle AM</v>
          </cell>
          <cell r="MI11" t="str">
            <v>REPOS</v>
          </cell>
          <cell r="MJ11" t="str">
            <v>Contrôle AM</v>
          </cell>
          <cell r="MK11" t="str">
            <v>Contrôle AM</v>
          </cell>
          <cell r="ML11" t="str">
            <v>Contrôle AM</v>
          </cell>
          <cell r="MM11" t="str">
            <v>Contrôle AM</v>
          </cell>
          <cell r="MN11" t="str">
            <v>VN DIM 13H-20H</v>
          </cell>
          <cell r="MO11" t="str">
            <v>RTT</v>
          </cell>
          <cell r="MP11" t="str">
            <v>HS Contrôle MATIN</v>
          </cell>
          <cell r="MQ11" t="str">
            <v>HS Contrôle MATIN</v>
          </cell>
          <cell r="MR11" t="str">
            <v>HS Contrôle MATIN</v>
          </cell>
          <cell r="MS11" t="str">
            <v>HS Contrôle MATIN</v>
          </cell>
          <cell r="MT11" t="str">
            <v>REPOS</v>
          </cell>
          <cell r="MU11" t="str">
            <v>REPOS</v>
          </cell>
          <cell r="MV11" t="str">
            <v>RTT</v>
          </cell>
          <cell r="MW11" t="str">
            <v>RTT</v>
          </cell>
          <cell r="MX11" t="str">
            <v>RTT</v>
          </cell>
          <cell r="MY11" t="str">
            <v>HS Contrôle MATIN</v>
          </cell>
          <cell r="MZ11" t="str">
            <v>Contrôle AM</v>
          </cell>
          <cell r="NA11" t="str">
            <v>REPOS</v>
          </cell>
          <cell r="NB11" t="str">
            <v>VN DIM 5H-12H</v>
          </cell>
          <cell r="NC11" t="str">
            <v>Contrôle AM</v>
          </cell>
          <cell r="ND11" t="str">
            <v>VN DIM 13H-20H</v>
          </cell>
          <cell r="NE11" t="str">
            <v>Contrôle AM</v>
          </cell>
          <cell r="NF11" t="str">
            <v>Contrôle AM</v>
          </cell>
          <cell r="NG11" t="str">
            <v>REPOS</v>
          </cell>
          <cell r="NH11" t="str">
            <v>Contrôle AM</v>
          </cell>
          <cell r="NI11" t="str">
            <v>REPOS</v>
          </cell>
          <cell r="NJ11" t="str">
            <v>HS Contrôle MATIN</v>
          </cell>
          <cell r="NK11" t="str">
            <v>VN DIM 5H-12H</v>
          </cell>
          <cell r="NL11" t="str">
            <v>HS Contrôle MATIN</v>
          </cell>
          <cell r="NM11" t="str">
            <v>HS Contrôle MATIN</v>
          </cell>
          <cell r="NN11" t="str">
            <v>HS Contrôle MATIN</v>
          </cell>
          <cell r="NO11" t="str">
            <v>REPOS</v>
          </cell>
          <cell r="NP11" t="str">
            <v>REPOS</v>
          </cell>
          <cell r="NQ11" t="str">
            <v>HS Contrôle MATIN</v>
          </cell>
          <cell r="NR11" t="str">
            <v>Contrôle MATIN</v>
          </cell>
          <cell r="NS11" t="str">
            <v>HS Contrôle MATIN</v>
          </cell>
          <cell r="NT11" t="str">
            <v>Contrôle MATIN</v>
          </cell>
          <cell r="NU11" t="str">
            <v>REPOS</v>
          </cell>
          <cell r="NV11" t="str">
            <v>MP COMPACTEUR</v>
          </cell>
          <cell r="NW11" t="str">
            <v>REPOS</v>
          </cell>
          <cell r="NX11" t="str">
            <v>Contrôle AM</v>
          </cell>
          <cell r="NY11" t="str">
            <v>Contrôle AM</v>
          </cell>
          <cell r="NZ11" t="str">
            <v>Contrôle AM</v>
          </cell>
          <cell r="OA11" t="str">
            <v>REPOS</v>
          </cell>
          <cell r="OB11" t="str">
            <v>Contrôle AM</v>
          </cell>
          <cell r="OC11" t="str">
            <v>Contrôle AM</v>
          </cell>
          <cell r="OD11" t="str">
            <v>VN DIM 13H-20H</v>
          </cell>
          <cell r="OE11" t="str">
            <v>RTT</v>
          </cell>
          <cell r="OF11" t="str">
            <v>RTT</v>
          </cell>
          <cell r="OG11" t="str">
            <v>Contrôle MATIN</v>
          </cell>
          <cell r="OH11" t="str">
            <v>HS Contrôle MATIN</v>
          </cell>
          <cell r="OI11" t="str">
            <v>HS Contrôle MATIN</v>
          </cell>
          <cell r="OJ11" t="str">
            <v>REPOS</v>
          </cell>
          <cell r="OK11" t="str">
            <v>REPOS</v>
          </cell>
          <cell r="OL11" t="str">
            <v>Contrôle MATIN</v>
          </cell>
          <cell r="OM11" t="str">
            <v>Contrôle MATIN</v>
          </cell>
          <cell r="ON11" t="str">
            <v>Contrôle MATIN</v>
          </cell>
          <cell r="OO11" t="str">
            <v>Contrôle AM</v>
          </cell>
          <cell r="OP11" t="str">
            <v>REPOS</v>
          </cell>
          <cell r="OQ11" t="str">
            <v>MP COMPACTEUR</v>
          </cell>
          <cell r="OR11" t="str">
            <v>VN DIM 5H-12H</v>
          </cell>
          <cell r="OS11" t="str">
            <v>Contrôle AM</v>
          </cell>
          <cell r="OT11" t="str">
            <v>Contrôle AM</v>
          </cell>
          <cell r="OU11" t="str">
            <v>Contrôle AM</v>
          </cell>
          <cell r="OV11" t="str">
            <v>REPOS</v>
          </cell>
          <cell r="OW11" t="str">
            <v>Contrôle AM</v>
          </cell>
          <cell r="OX11" t="str">
            <v>Contrôle AM</v>
          </cell>
          <cell r="OY11" t="str">
            <v>VN DIM 13H-20H</v>
          </cell>
          <cell r="OZ11" t="str">
            <v>Contrôle AM</v>
          </cell>
          <cell r="PA11" t="str">
            <v>REPOS</v>
          </cell>
          <cell r="PB11" t="str">
            <v>HS Contrôle MATIN</v>
          </cell>
          <cell r="PC11" t="str">
            <v>HS Contrôle MATIN</v>
          </cell>
          <cell r="PD11" t="str">
            <v>HS Contrôle MATIN</v>
          </cell>
          <cell r="PE11" t="str">
            <v>MP COMPACTEUR</v>
          </cell>
          <cell r="PF11" t="str">
            <v>VN DIM 5H-12H</v>
          </cell>
          <cell r="PG11" t="str">
            <v>Contrôle MATIN</v>
          </cell>
          <cell r="PH11" t="str">
            <v>Contrôle MATIN</v>
          </cell>
          <cell r="PI11" t="str">
            <v>Contrôle AM</v>
          </cell>
          <cell r="PJ11" t="str">
            <v>REPOS</v>
          </cell>
          <cell r="PK11" t="str">
            <v>HS Contrôle MATIN</v>
          </cell>
          <cell r="PL11" t="str">
            <v>MP COMPACTEUR</v>
          </cell>
          <cell r="PM11" t="str">
            <v>VN DIM 5H-12H</v>
          </cell>
          <cell r="PN11" t="str">
            <v>Contrôle AM</v>
          </cell>
          <cell r="PO11" t="str">
            <v>Contrôle AM</v>
          </cell>
          <cell r="PP11" t="str">
            <v>Contrôle AM</v>
          </cell>
          <cell r="PQ11" t="str">
            <v>Contrôle AM</v>
          </cell>
          <cell r="PR11" t="str">
            <v>RTT</v>
          </cell>
          <cell r="PS11" t="str">
            <v>REPOS</v>
          </cell>
          <cell r="PT11" t="str">
            <v>REPOS</v>
          </cell>
          <cell r="PU11" t="str">
            <v>RTT</v>
          </cell>
          <cell r="PV11" t="str">
            <v>RTT</v>
          </cell>
          <cell r="PW11" t="str">
            <v>RTT</v>
          </cell>
          <cell r="PX11" t="str">
            <v>REPOS</v>
          </cell>
          <cell r="PY11" t="str">
            <v>Contrôle AM</v>
          </cell>
          <cell r="PZ11" t="str">
            <v>Contrôle AM</v>
          </cell>
          <cell r="QA11" t="str">
            <v>VN DIM 13H-20H</v>
          </cell>
          <cell r="QB11" t="str">
            <v>Contrôle MATIN</v>
          </cell>
          <cell r="QC11" t="str">
            <v>Contrôle MATIN</v>
          </cell>
          <cell r="QD11" t="str">
            <v>HS Contrôle MATIN</v>
          </cell>
          <cell r="QE11" t="str">
            <v>Contrôle AM</v>
          </cell>
          <cell r="QF11" t="str">
            <v>REPOS</v>
          </cell>
          <cell r="QG11" t="str">
            <v>MP COMPACTEUR</v>
          </cell>
          <cell r="QH11" t="str">
            <v>VN DIM 5H-12H</v>
          </cell>
          <cell r="QI11" t="str">
            <v>Contrôle AM</v>
          </cell>
          <cell r="QJ11" t="str">
            <v>Contrôle AM</v>
          </cell>
          <cell r="QK11" t="str">
            <v>Contrôle AM</v>
          </cell>
          <cell r="QL11" t="str">
            <v>REPOS</v>
          </cell>
          <cell r="QM11" t="str">
            <v>HS Contrôle MATIN</v>
          </cell>
          <cell r="QN11" t="str">
            <v>Contrôle AM</v>
          </cell>
          <cell r="QO11" t="str">
            <v>VN DIM 13H-20H</v>
          </cell>
          <cell r="QP11" t="str">
            <v>Congés</v>
          </cell>
          <cell r="QQ11" t="str">
            <v>Congés</v>
          </cell>
          <cell r="QR11" t="str">
            <v>Congés</v>
          </cell>
          <cell r="QS11" t="str">
            <v>HS Contrôle MATIN</v>
          </cell>
          <cell r="QT11" t="str">
            <v>HS Contrôle MATIN</v>
          </cell>
          <cell r="QU11" t="str">
            <v>REPOS</v>
          </cell>
          <cell r="QV11" t="str">
            <v>REPOS</v>
          </cell>
        </row>
        <row r="12">
          <cell r="A12" t="str">
            <v>N0122433</v>
          </cell>
          <cell r="B12" t="str">
            <v>Lantéri</v>
          </cell>
          <cell r="C12" t="str">
            <v>Michel</v>
          </cell>
          <cell r="D12" t="str">
            <v>Lantéri Michel</v>
          </cell>
          <cell r="E12">
            <v>0</v>
          </cell>
          <cell r="F12" t="str">
            <v>NHA-32</v>
          </cell>
          <cell r="G12" t="str">
            <v>Responsable</v>
          </cell>
          <cell r="IH12" t="str">
            <v>MP COMPACTEUR</v>
          </cell>
          <cell r="II12" t="str">
            <v>MP COMPACTEUR</v>
          </cell>
          <cell r="IJ12" t="str">
            <v>MP COMPACTEUR</v>
          </cell>
          <cell r="IK12" t="str">
            <v>REPOS</v>
          </cell>
          <cell r="IL12" t="str">
            <v>MP COMPACTEUR</v>
          </cell>
          <cell r="IM12" t="str">
            <v>VN DIM 5H-12H</v>
          </cell>
          <cell r="IN12" t="str">
            <v>Contrôle AM</v>
          </cell>
          <cell r="IO12" t="str">
            <v>Contrôle AM</v>
          </cell>
          <cell r="IP12" t="str">
            <v>Contrôle AM</v>
          </cell>
          <cell r="IQ12" t="str">
            <v>REPOS</v>
          </cell>
          <cell r="IR12" t="str">
            <v>MP COMPACTEUR</v>
          </cell>
          <cell r="IS12" t="str">
            <v>Contrôle AM</v>
          </cell>
          <cell r="IT12" t="str">
            <v>VN DIM 13H-20H</v>
          </cell>
          <cell r="IU12" t="str">
            <v>Contrôle AM</v>
          </cell>
          <cell r="IV12" t="str">
            <v>MP COMPACTEUR</v>
          </cell>
          <cell r="IW12" t="str">
            <v>MP COMPACTEUR</v>
          </cell>
          <cell r="IX12" t="str">
            <v>Contrôle AM</v>
          </cell>
          <cell r="IY12" t="str">
            <v>REPOS</v>
          </cell>
          <cell r="IZ12" t="str">
            <v>MP COMPACTEUR</v>
          </cell>
          <cell r="JA12" t="str">
            <v>VN DIM 5H-12H</v>
          </cell>
          <cell r="JB12" t="str">
            <v>MP COMPACTEUR</v>
          </cell>
          <cell r="JC12" t="str">
            <v>Contrôle AM</v>
          </cell>
          <cell r="JD12" t="str">
            <v>MP COMPACTEUR</v>
          </cell>
          <cell r="JE12" t="str">
            <v>MP COMPACTEUR</v>
          </cell>
          <cell r="JF12" t="str">
            <v>RTT</v>
          </cell>
          <cell r="JG12" t="str">
            <v>REPOS</v>
          </cell>
          <cell r="JH12" t="str">
            <v>REPOS</v>
          </cell>
          <cell r="JI12" t="str">
            <v>Contrôle AM</v>
          </cell>
          <cell r="JJ12" t="str">
            <v>Contrôle AM</v>
          </cell>
          <cell r="JK12" t="str">
            <v>REPOS</v>
          </cell>
          <cell r="JL12" t="str">
            <v>Contrôle AM</v>
          </cell>
          <cell r="JM12" t="str">
            <v>Contrôle AM</v>
          </cell>
          <cell r="JN12" t="str">
            <v>Contrôle AM</v>
          </cell>
          <cell r="JO12" t="str">
            <v>VN DIM 13H-20H</v>
          </cell>
          <cell r="JP12" t="str">
            <v>Contrôle MATIN</v>
          </cell>
          <cell r="JQ12" t="str">
            <v>MP COMPACTEUR</v>
          </cell>
          <cell r="JR12" t="str">
            <v>REPOS</v>
          </cell>
          <cell r="JS12" t="str">
            <v>Contrôle MATIN</v>
          </cell>
          <cell r="JT12" t="str">
            <v>MP COMPACTEUR</v>
          </cell>
          <cell r="JU12" t="str">
            <v>MP COMPACTEUR</v>
          </cell>
          <cell r="JV12" t="str">
            <v>REPOS</v>
          </cell>
          <cell r="JW12" t="str">
            <v>MP COMPACTEUR</v>
          </cell>
          <cell r="JX12" t="str">
            <v>Contrôle MATIN</v>
          </cell>
          <cell r="JY12" t="str">
            <v>MP COMPACTEUR</v>
          </cell>
          <cell r="JZ12" t="str">
            <v>Contrôle AM</v>
          </cell>
          <cell r="KA12" t="str">
            <v>MP COMPACTEUR</v>
          </cell>
          <cell r="KB12" t="str">
            <v>REPOS</v>
          </cell>
          <cell r="KC12" t="str">
            <v>REPOS</v>
          </cell>
          <cell r="KD12" t="str">
            <v>Contrôle AM</v>
          </cell>
          <cell r="KE12" t="str">
            <v>Contrôle AM</v>
          </cell>
          <cell r="KF12" t="str">
            <v>Contrôle AM</v>
          </cell>
          <cell r="KG12" t="str">
            <v>REPOS</v>
          </cell>
          <cell r="KH12" t="str">
            <v>Contrôle AM</v>
          </cell>
          <cell r="KI12" t="str">
            <v>Contrôle AM</v>
          </cell>
          <cell r="KJ12" t="str">
            <v>VN DIM 13H-20H</v>
          </cell>
          <cell r="KK12" t="str">
            <v>Contrôle MATIN</v>
          </cell>
          <cell r="KL12" t="str">
            <v>MP COMPACTEUR</v>
          </cell>
          <cell r="KM12" t="str">
            <v>MP COMPACTEUR</v>
          </cell>
          <cell r="KN12" t="str">
            <v>MP COMPACTEUR</v>
          </cell>
          <cell r="KO12" t="str">
            <v>REPOS</v>
          </cell>
          <cell r="KP12" t="str">
            <v>Contrôle MATIN</v>
          </cell>
          <cell r="KQ12" t="str">
            <v>VN DIM 5H-12H</v>
          </cell>
          <cell r="KR12" t="str">
            <v>Contrôle MATIN</v>
          </cell>
          <cell r="KS12" t="str">
            <v>RTT</v>
          </cell>
          <cell r="KT12" t="str">
            <v>REPOS</v>
          </cell>
          <cell r="KU12" t="str">
            <v>Contrôle MATIN</v>
          </cell>
          <cell r="KV12" t="str">
            <v>Contrôle AM</v>
          </cell>
          <cell r="KW12" t="str">
            <v xml:space="preserve">RTT </v>
          </cell>
          <cell r="KX12" t="str">
            <v>REPOS</v>
          </cell>
          <cell r="KY12" t="str">
            <v>Contrôle AM</v>
          </cell>
          <cell r="KZ12" t="str">
            <v>Contrôle AM</v>
          </cell>
          <cell r="LA12" t="str">
            <v>REPOS</v>
          </cell>
          <cell r="LB12" t="str">
            <v>VN DIM 13H-20H</v>
          </cell>
          <cell r="LC12" t="str">
            <v>Contrôle AM</v>
          </cell>
          <cell r="LD12" t="str">
            <v>Contrôle AM</v>
          </cell>
          <cell r="LE12" t="str">
            <v>REPOS</v>
          </cell>
          <cell r="LF12" t="str">
            <v>Contrôle MATIN</v>
          </cell>
          <cell r="LG12" t="str">
            <v>Contrôle MATIN</v>
          </cell>
          <cell r="LH12" t="str">
            <v>RTT</v>
          </cell>
          <cell r="LI12" t="str">
            <v>REPOS</v>
          </cell>
          <cell r="LJ12" t="str">
            <v>Contrôle MATIN</v>
          </cell>
          <cell r="LK12" t="str">
            <v>MP COMPACTEUR</v>
          </cell>
          <cell r="LL12" t="str">
            <v>VN DIM 5H-12H</v>
          </cell>
          <cell r="LM12" t="str">
            <v>Contrôle MATIN</v>
          </cell>
          <cell r="LN12" t="str">
            <v>Contrôle MATIN</v>
          </cell>
          <cell r="LO12" t="str">
            <v>Contrôle MATIN</v>
          </cell>
          <cell r="LP12" t="str">
            <v>Contrôle MATIN</v>
          </cell>
          <cell r="LQ12" t="str">
            <v>Contrôle AM</v>
          </cell>
          <cell r="LR12" t="str">
            <v>REPOS</v>
          </cell>
          <cell r="LS12" t="str">
            <v>REPOS</v>
          </cell>
          <cell r="LT12" t="str">
            <v>Contrôle AM</v>
          </cell>
          <cell r="LU12" t="str">
            <v>Contrôle AM</v>
          </cell>
          <cell r="LV12" t="str">
            <v>Contrôle AM</v>
          </cell>
          <cell r="LW12" t="str">
            <v>REPOS</v>
          </cell>
          <cell r="LX12" t="str">
            <v>Contrôle AM</v>
          </cell>
          <cell r="LY12" t="str">
            <v>Contrôle AM</v>
          </cell>
          <cell r="LZ12" t="str">
            <v>VN DIM 13H-20H</v>
          </cell>
          <cell r="MA12" t="str">
            <v>RTT</v>
          </cell>
          <cell r="MB12" t="str">
            <v>HS Contrôle MATIN</v>
          </cell>
          <cell r="MC12" t="str">
            <v>HS Contrôle MATIN</v>
          </cell>
          <cell r="MD12" t="str">
            <v>HS Contrôle MATIN</v>
          </cell>
          <cell r="ME12" t="str">
            <v>REPOS</v>
          </cell>
          <cell r="MF12" t="str">
            <v>MP COMPACTEUR</v>
          </cell>
          <cell r="MG12" t="str">
            <v>REPOS</v>
          </cell>
          <cell r="MH12" t="str">
            <v>HS Contrôle MATIN</v>
          </cell>
          <cell r="MI12" t="str">
            <v>Contrôle AM</v>
          </cell>
          <cell r="MJ12" t="str">
            <v>HS Contrôle MATIN</v>
          </cell>
          <cell r="MK12" t="str">
            <v>RTT</v>
          </cell>
          <cell r="ML12" t="str">
            <v>HS Contrôle MATIN</v>
          </cell>
          <cell r="MM12" t="str">
            <v>REPOS</v>
          </cell>
          <cell r="MN12" t="str">
            <v>REPOS</v>
          </cell>
          <cell r="MO12" t="str">
            <v>Contrôle AM</v>
          </cell>
          <cell r="MP12" t="str">
            <v>Contrôle AM</v>
          </cell>
          <cell r="MQ12" t="str">
            <v>Contrôle AM</v>
          </cell>
          <cell r="MR12" t="str">
            <v>Contrôle AM</v>
          </cell>
          <cell r="MS12" t="str">
            <v>REPOS</v>
          </cell>
          <cell r="MT12" t="str">
            <v>Contrôle AM</v>
          </cell>
          <cell r="MU12" t="str">
            <v>VN DIM 13H-20H</v>
          </cell>
          <cell r="MV12" t="str">
            <v>HS Contrôle MATIN</v>
          </cell>
          <cell r="MW12" t="str">
            <v>HS Contrôle MATIN</v>
          </cell>
          <cell r="MX12" t="str">
            <v>HS Contrôle MATIN</v>
          </cell>
          <cell r="MY12" t="str">
            <v>REPOS</v>
          </cell>
          <cell r="MZ12" t="str">
            <v>HS Contrôle MATIN</v>
          </cell>
          <cell r="NA12" t="str">
            <v>MP COMPACTEUR</v>
          </cell>
          <cell r="NB12" t="str">
            <v>REPOS</v>
          </cell>
          <cell r="NC12" t="str">
            <v>HS Contrôle MATIN</v>
          </cell>
          <cell r="ND12" t="str">
            <v>VN DIM 5H-12H</v>
          </cell>
          <cell r="NE12" t="str">
            <v>HS Contrôle MATIN</v>
          </cell>
          <cell r="NF12" t="str">
            <v>HS Contrôle MATIN</v>
          </cell>
          <cell r="NG12" t="str">
            <v>HS Contrôle MATIN</v>
          </cell>
          <cell r="NH12" t="str">
            <v>REPOS</v>
          </cell>
          <cell r="NI12" t="str">
            <v>VN DIM 13H-20H</v>
          </cell>
          <cell r="NJ12" t="str">
            <v xml:space="preserve">RTT </v>
          </cell>
          <cell r="NK12" t="str">
            <v>REPOS</v>
          </cell>
          <cell r="NL12" t="str">
            <v>REPOS</v>
          </cell>
          <cell r="NM12" t="str">
            <v>Contrôle AM</v>
          </cell>
          <cell r="NN12" t="str">
            <v>Contrôle AM</v>
          </cell>
          <cell r="NO12" t="str">
            <v>Contrôle AM</v>
          </cell>
          <cell r="NP12" t="str">
            <v>VN DIM 13H-20H</v>
          </cell>
          <cell r="NQ12" t="str">
            <v>Contrôle MATIN</v>
          </cell>
          <cell r="NR12" t="str">
            <v>HS Contrôle MATIN</v>
          </cell>
          <cell r="NS12" t="str">
            <v>RTT</v>
          </cell>
          <cell r="NT12" t="str">
            <v>REPOS</v>
          </cell>
          <cell r="NU12" t="str">
            <v>Contrôle MATIN</v>
          </cell>
          <cell r="NV12" t="str">
            <v>Contrôle AM</v>
          </cell>
          <cell r="NW12" t="str">
            <v>VN DIM 5H-12H</v>
          </cell>
          <cell r="NX12" t="str">
            <v>Contrôle MATIN</v>
          </cell>
          <cell r="NY12" t="str">
            <v>Contrôle MATIN</v>
          </cell>
          <cell r="NZ12" t="str">
            <v>Contrôle MATIN</v>
          </cell>
          <cell r="OA12" t="str">
            <v>Contrôle AM</v>
          </cell>
          <cell r="OB12" t="str">
            <v>RTT</v>
          </cell>
          <cell r="OC12" t="str">
            <v>REPOS</v>
          </cell>
          <cell r="OD12" t="str">
            <v>REPOS</v>
          </cell>
          <cell r="OE12" t="str">
            <v>Contrôle AM</v>
          </cell>
          <cell r="OF12" t="str">
            <v>Contrôle AM</v>
          </cell>
          <cell r="OG12" t="str">
            <v>Contrôle AM</v>
          </cell>
          <cell r="OH12" t="str">
            <v>REPOS</v>
          </cell>
          <cell r="OI12" t="str">
            <v>Contrôle AM</v>
          </cell>
          <cell r="OJ12" t="str">
            <v>Contrôle AM</v>
          </cell>
          <cell r="OK12" t="str">
            <v>VN DIM 13H-20H</v>
          </cell>
          <cell r="OL12" t="str">
            <v>HS Contrôle MATIN</v>
          </cell>
          <cell r="OM12" t="str">
            <v>HS Contrôle MATIN</v>
          </cell>
          <cell r="ON12" t="str">
            <v>HS Contrôle MATIN</v>
          </cell>
          <cell r="OO12" t="str">
            <v>HS Contrôle MATIN</v>
          </cell>
          <cell r="OP12" t="str">
            <v>HS Contrôle MATIN</v>
          </cell>
          <cell r="OQ12" t="str">
            <v>REPOS</v>
          </cell>
          <cell r="OR12" t="str">
            <v>REPOS</v>
          </cell>
          <cell r="OS12" t="str">
            <v>HS Contrôle MATIN</v>
          </cell>
          <cell r="OT12" t="str">
            <v>Contrôle MATIN</v>
          </cell>
          <cell r="OU12" t="str">
            <v>Contrôle MATIN</v>
          </cell>
          <cell r="OV12" t="str">
            <v>Contrôle AM</v>
          </cell>
          <cell r="OW12" t="str">
            <v>HS Contrôle MATIN</v>
          </cell>
          <cell r="OX12" t="str">
            <v>REPOS</v>
          </cell>
          <cell r="OY12" t="str">
            <v>REPOS</v>
          </cell>
          <cell r="OZ12" t="str">
            <v>REPOS</v>
          </cell>
          <cell r="PA12" t="str">
            <v>Contrôle AM</v>
          </cell>
          <cell r="PB12" t="str">
            <v>Contrôle AM</v>
          </cell>
          <cell r="PC12" t="str">
            <v>Contrôle AM</v>
          </cell>
          <cell r="PD12" t="str">
            <v>Contrôle AM</v>
          </cell>
          <cell r="PE12" t="str">
            <v>Contrôle AM</v>
          </cell>
          <cell r="PF12" t="str">
            <v>VN DIM 13H-20H</v>
          </cell>
          <cell r="PG12" t="str">
            <v>HS Contrôle MATIN</v>
          </cell>
          <cell r="PH12" t="str">
            <v>HS Contrôle MATIN</v>
          </cell>
          <cell r="PI12" t="str">
            <v>HS Contrôle MATIN</v>
          </cell>
          <cell r="PJ12" t="str">
            <v>HS Contrôle MATIN</v>
          </cell>
          <cell r="PK12" t="str">
            <v>RTT</v>
          </cell>
          <cell r="PL12" t="str">
            <v>REPOS</v>
          </cell>
          <cell r="PM12" t="str">
            <v>REPOS</v>
          </cell>
          <cell r="PN12" t="str">
            <v>HS Contrôle MATIN</v>
          </cell>
          <cell r="PO12" t="str">
            <v>HS Contrôle MATIN</v>
          </cell>
          <cell r="PP12" t="str">
            <v>HS Contrôle MATIN</v>
          </cell>
          <cell r="PQ12" t="str">
            <v>REPOS</v>
          </cell>
          <cell r="PR12" t="str">
            <v>Contrôle AM</v>
          </cell>
          <cell r="PS12" t="str">
            <v>Contrôle AM</v>
          </cell>
          <cell r="PT12" t="str">
            <v>VN DIM 13H-20H</v>
          </cell>
          <cell r="PU12" t="str">
            <v>Contrôle AM</v>
          </cell>
          <cell r="PV12" t="str">
            <v>Contrôle AM</v>
          </cell>
          <cell r="PW12" t="str">
            <v>Contrôle AM</v>
          </cell>
          <cell r="PX12" t="str">
            <v>Contrôle AM</v>
          </cell>
          <cell r="PY12" t="str">
            <v>REPOS</v>
          </cell>
          <cell r="PZ12" t="str">
            <v>MP COMPACTEUR</v>
          </cell>
          <cell r="QA12" t="str">
            <v>VN DIM 5H-12H</v>
          </cell>
          <cell r="QB12" t="str">
            <v>HS Contrôle MATIN</v>
          </cell>
          <cell r="QC12" t="str">
            <v>HS Contrôle MATIN</v>
          </cell>
          <cell r="QD12" t="str">
            <v>RTT</v>
          </cell>
          <cell r="QE12" t="str">
            <v>HS Contrôle MATIN</v>
          </cell>
          <cell r="QF12" t="str">
            <v>HS Contrôle MATIN</v>
          </cell>
          <cell r="QG12" t="str">
            <v>REPOS</v>
          </cell>
          <cell r="QH12" t="str">
            <v>REPOS</v>
          </cell>
          <cell r="QI12" t="str">
            <v>Congés</v>
          </cell>
          <cell r="QJ12" t="str">
            <v>Congés</v>
          </cell>
          <cell r="QK12" t="str">
            <v>Congés</v>
          </cell>
          <cell r="QL12" t="str">
            <v>Congés</v>
          </cell>
          <cell r="QM12" t="str">
            <v>Congés</v>
          </cell>
          <cell r="QN12" t="str">
            <v>REPOS</v>
          </cell>
          <cell r="QO12" t="str">
            <v>REPOS</v>
          </cell>
          <cell r="QP12" t="str">
            <v>Contrôle AM</v>
          </cell>
          <cell r="QQ12" t="str">
            <v>Contrôle AM</v>
          </cell>
          <cell r="QR12" t="str">
            <v>Contrôle AM</v>
          </cell>
          <cell r="QS12" t="str">
            <v>REPOS</v>
          </cell>
          <cell r="QT12" t="str">
            <v>Contrôle AM</v>
          </cell>
          <cell r="QU12" t="str">
            <v>Contrôle AM</v>
          </cell>
          <cell r="QV12" t="str">
            <v>VN DIM 13H-20H</v>
          </cell>
          <cell r="SA12" t="str">
            <v>Contrôle MATIN - RECUP CREDIT | 05:00-12:00</v>
          </cell>
        </row>
        <row r="13">
          <cell r="A13" t="str">
            <v>N0123072</v>
          </cell>
          <cell r="B13" t="str">
            <v>Nigues</v>
          </cell>
          <cell r="C13" t="str">
            <v>Thomas</v>
          </cell>
          <cell r="D13" t="str">
            <v>Nigues Thomas</v>
          </cell>
          <cell r="E13">
            <v>0</v>
          </cell>
          <cell r="F13" t="str">
            <v>NHA-32</v>
          </cell>
          <cell r="G13" t="str">
            <v>Responsable</v>
          </cell>
          <cell r="IH13" t="str">
            <v>Congés</v>
          </cell>
          <cell r="II13" t="str">
            <v>Congés</v>
          </cell>
          <cell r="IJ13" t="str">
            <v>Congés</v>
          </cell>
          <cell r="IK13" t="str">
            <v>Congés</v>
          </cell>
          <cell r="IL13" t="str">
            <v>REPOS</v>
          </cell>
          <cell r="IM13" t="str">
            <v>REPOS</v>
          </cell>
          <cell r="IN13" t="str">
            <v>Congés</v>
          </cell>
          <cell r="IO13" t="str">
            <v>Congés</v>
          </cell>
          <cell r="IP13" t="str">
            <v>Congés</v>
          </cell>
          <cell r="IQ13" t="str">
            <v>Congés</v>
          </cell>
          <cell r="IR13" t="str">
            <v>Congés</v>
          </cell>
          <cell r="IS13" t="str">
            <v>REPOS</v>
          </cell>
          <cell r="IT13" t="str">
            <v>REPOS</v>
          </cell>
          <cell r="IU13" t="str">
            <v>Contrôle AM</v>
          </cell>
          <cell r="IV13" t="str">
            <v>Contrôle AM</v>
          </cell>
          <cell r="IW13" t="str">
            <v>Contrôle AM</v>
          </cell>
          <cell r="IX13" t="str">
            <v>REPOS</v>
          </cell>
          <cell r="IY13" t="str">
            <v>Contrôle AM</v>
          </cell>
          <cell r="IZ13" t="str">
            <v>Contrôle AM</v>
          </cell>
          <cell r="JA13" t="str">
            <v>VN DIM 13H-20H</v>
          </cell>
          <cell r="JB13" t="str">
            <v>Contrôle MATIN</v>
          </cell>
          <cell r="JC13" t="str">
            <v>MP COMPACTEUR</v>
          </cell>
          <cell r="JD13" t="str">
            <v>REPOS</v>
          </cell>
          <cell r="JE13" t="str">
            <v>Contrôle MATIN</v>
          </cell>
          <cell r="JF13" t="str">
            <v>MP COMPACTEUR</v>
          </cell>
          <cell r="JG13" t="str">
            <v>MP COMPACTEUR</v>
          </cell>
          <cell r="JH13" t="str">
            <v>VN DIM 5H-12H</v>
          </cell>
          <cell r="JI13" t="str">
            <v>MP COMPACTEUR</v>
          </cell>
          <cell r="JJ13" t="str">
            <v>MP COMPACTEUR</v>
          </cell>
          <cell r="JK13" t="str">
            <v>MP COMPACTEUR</v>
          </cell>
          <cell r="JL13" t="str">
            <v>MP COMPACTEUR</v>
          </cell>
          <cell r="JM13" t="str">
            <v>REPOS</v>
          </cell>
          <cell r="JN13" t="str">
            <v>MP COMPACTEUR</v>
          </cell>
          <cell r="JO13" t="str">
            <v>VN DIM 5H-12H</v>
          </cell>
          <cell r="JP13" t="str">
            <v>Contrôle AM</v>
          </cell>
          <cell r="JQ13" t="str">
            <v>Contrôle AM</v>
          </cell>
          <cell r="JR13" t="str">
            <v>Contrôle AM</v>
          </cell>
          <cell r="JS13" t="str">
            <v>Contrôle AM</v>
          </cell>
          <cell r="JT13" t="str">
            <v>Contrôle AM</v>
          </cell>
          <cell r="JU13" t="str">
            <v>REPOS</v>
          </cell>
          <cell r="JV13" t="str">
            <v>VN DIM 13H-20H</v>
          </cell>
          <cell r="JW13" t="str">
            <v>Contrôle MATIN</v>
          </cell>
          <cell r="JX13" t="str">
            <v>MP COMPACTEUR</v>
          </cell>
          <cell r="JY13" t="str">
            <v>Contrôle MATIN</v>
          </cell>
          <cell r="JZ13" t="str">
            <v>MP COMPACTEUR</v>
          </cell>
          <cell r="KA13" t="str">
            <v>REPOS</v>
          </cell>
          <cell r="KB13" t="str">
            <v>MP COMPACTEUR</v>
          </cell>
          <cell r="KC13" t="str">
            <v>VN DIM 5H-12H</v>
          </cell>
          <cell r="KD13" t="str">
            <v>MP COMPACTEUR</v>
          </cell>
          <cell r="KE13" t="str">
            <v>Contrôle MATIN</v>
          </cell>
          <cell r="KF13" t="str">
            <v>MP COMPACTEUR</v>
          </cell>
          <cell r="KG13" t="str">
            <v>Contrôle AM</v>
          </cell>
          <cell r="KH13" t="str">
            <v>MP COMPACTEUR</v>
          </cell>
          <cell r="KI13" t="str">
            <v>REPOS</v>
          </cell>
          <cell r="KJ13" t="str">
            <v>REPOS</v>
          </cell>
          <cell r="KK13" t="str">
            <v>Contrôle AM</v>
          </cell>
          <cell r="KL13" t="str">
            <v>Contrôle AM</v>
          </cell>
          <cell r="KM13" t="str">
            <v>Contrôle AM</v>
          </cell>
          <cell r="KN13" t="str">
            <v>REPOS</v>
          </cell>
          <cell r="KO13" t="str">
            <v>Contrôle AM</v>
          </cell>
          <cell r="KP13" t="str">
            <v>Contrôle AM</v>
          </cell>
          <cell r="KQ13" t="str">
            <v>VN DIM 13H-20H</v>
          </cell>
          <cell r="KR13" t="str">
            <v>Contrôle MATIN</v>
          </cell>
          <cell r="KS13" t="str">
            <v>Contrôle MATIN</v>
          </cell>
          <cell r="KT13" t="str">
            <v>Contrôle MATIN</v>
          </cell>
          <cell r="KU13" t="str">
            <v>REPOS</v>
          </cell>
          <cell r="KV13" t="str">
            <v>Contrôle MATIN</v>
          </cell>
          <cell r="KW13" t="str">
            <v>MP COMPACTEUR</v>
          </cell>
          <cell r="KX13" t="str">
            <v>VN DIM 5H-12H</v>
          </cell>
          <cell r="KY13" t="str">
            <v>Contrôle MATIN</v>
          </cell>
          <cell r="KZ13" t="str">
            <v>Contrôle MATIN</v>
          </cell>
          <cell r="LA13" t="str">
            <v>Contrôle AM</v>
          </cell>
          <cell r="LB13" t="str">
            <v>REPOS</v>
          </cell>
          <cell r="LC13" t="str">
            <v xml:space="preserve">RTT </v>
          </cell>
          <cell r="LD13" t="str">
            <v>REPOS</v>
          </cell>
          <cell r="LE13" t="str">
            <v>REPOS</v>
          </cell>
          <cell r="LF13" t="str">
            <v>Contrôle AM</v>
          </cell>
          <cell r="LG13" t="str">
            <v>Contrôle AM</v>
          </cell>
          <cell r="LH13" t="str">
            <v>Contrôle AM</v>
          </cell>
          <cell r="LI13" t="str">
            <v>Contrôle AM</v>
          </cell>
          <cell r="LJ13" t="str">
            <v>REPOS</v>
          </cell>
          <cell r="LK13" t="str">
            <v>Contrôle AM</v>
          </cell>
          <cell r="LL13" t="str">
            <v>VN DIM 13H-20H</v>
          </cell>
          <cell r="LM13" t="str">
            <v>Contrôle MATIN</v>
          </cell>
          <cell r="LN13" t="str">
            <v>Contrôle MATIN</v>
          </cell>
          <cell r="LO13" t="str">
            <v>Contrôle MATIN</v>
          </cell>
          <cell r="LP13" t="str">
            <v>REPOS</v>
          </cell>
          <cell r="LQ13" t="str">
            <v>Contrôle MATIN</v>
          </cell>
          <cell r="LR13" t="str">
            <v>MP COMPACTEUR</v>
          </cell>
          <cell r="LS13" t="str">
            <v>VN DIM 5H-12H</v>
          </cell>
          <cell r="LT13" t="str">
            <v>FORMATION</v>
          </cell>
          <cell r="LU13" t="str">
            <v>FORMATION</v>
          </cell>
          <cell r="LV13" t="str">
            <v>HS Contrôle MATIN</v>
          </cell>
          <cell r="LW13" t="str">
            <v>HS Contrôle MATIN</v>
          </cell>
          <cell r="LX13" t="str">
            <v>HS Contrôle MATIN</v>
          </cell>
          <cell r="LY13" t="str">
            <v>REPOS</v>
          </cell>
          <cell r="LZ13" t="str">
            <v>REPOS</v>
          </cell>
          <cell r="MA13" t="str">
            <v>Contrôle AM</v>
          </cell>
          <cell r="MB13" t="str">
            <v>Contrôle AM</v>
          </cell>
          <cell r="MC13" t="str">
            <v>Contrôle AM</v>
          </cell>
          <cell r="MD13" t="str">
            <v>REPOS</v>
          </cell>
          <cell r="ME13" t="str">
            <v>HS Contrôle MATIN</v>
          </cell>
          <cell r="MF13" t="str">
            <v>Contrôle AM</v>
          </cell>
          <cell r="MG13" t="str">
            <v>VN DIM 13H-20H</v>
          </cell>
          <cell r="MH13" t="str">
            <v>Contrôle MATIN</v>
          </cell>
          <cell r="MI13" t="str">
            <v>HS Contrôle MATIN</v>
          </cell>
          <cell r="MJ13" t="str">
            <v>Contrôle MATIN</v>
          </cell>
          <cell r="MK13" t="str">
            <v>HS Contrôle MATIN</v>
          </cell>
          <cell r="ML13" t="str">
            <v>REPOS</v>
          </cell>
          <cell r="MM13" t="str">
            <v>MP COMPACTEUR</v>
          </cell>
          <cell r="MN13" t="str">
            <v>VN DIM 5H-12H</v>
          </cell>
          <cell r="MO13" t="str">
            <v>HS Contrôle MATIN</v>
          </cell>
          <cell r="MP13" t="str">
            <v xml:space="preserve">RTT </v>
          </cell>
          <cell r="MQ13" t="str">
            <v>REPOS</v>
          </cell>
          <cell r="MR13" t="str">
            <v>RTT</v>
          </cell>
          <cell r="MS13" t="str">
            <v>Contrôle AM</v>
          </cell>
          <cell r="MT13" t="str">
            <v>MP COMPACTEUR</v>
          </cell>
          <cell r="MU13" t="str">
            <v>VN DIM 5H-12H</v>
          </cell>
          <cell r="MV13" t="str">
            <v>Contrôle AM</v>
          </cell>
          <cell r="MW13" t="str">
            <v>Contrôle AM</v>
          </cell>
          <cell r="MX13" t="str">
            <v>Contrôle AM</v>
          </cell>
          <cell r="MY13" t="str">
            <v>Contrôle AM</v>
          </cell>
          <cell r="MZ13" t="str">
            <v>REPOS</v>
          </cell>
          <cell r="NA13" t="str">
            <v>Contrôle AM</v>
          </cell>
          <cell r="NB13" t="str">
            <v>REPOS</v>
          </cell>
          <cell r="NC13" t="str">
            <v xml:space="preserve">RTT </v>
          </cell>
          <cell r="ND13" t="str">
            <v>REPOS</v>
          </cell>
          <cell r="NE13" t="str">
            <v xml:space="preserve">RTT </v>
          </cell>
          <cell r="NF13" t="str">
            <v>REPOS</v>
          </cell>
          <cell r="NG13" t="str">
            <v>Contrôle AM</v>
          </cell>
          <cell r="NH13" t="str">
            <v>MP COMPACTEUR</v>
          </cell>
          <cell r="NI13" t="str">
            <v>VN DIM 5H-12H</v>
          </cell>
          <cell r="NJ13" t="str">
            <v>Contrôle AM</v>
          </cell>
          <cell r="NK13" t="str">
            <v>REPOS</v>
          </cell>
          <cell r="NL13" t="str">
            <v>Contrôle AM</v>
          </cell>
          <cell r="NM13" t="str">
            <v>Congés</v>
          </cell>
          <cell r="NN13" t="str">
            <v>REPOS</v>
          </cell>
          <cell r="NO13" t="str">
            <v>MP COMPACTEUR</v>
          </cell>
          <cell r="NP13" t="str">
            <v>VN DIM 5H-12H</v>
          </cell>
          <cell r="NQ13" t="str">
            <v>Contrôle AM</v>
          </cell>
          <cell r="NR13" t="str">
            <v>Contrôle AM</v>
          </cell>
          <cell r="NS13" t="str">
            <v>Contrôle AM</v>
          </cell>
          <cell r="NT13" t="str">
            <v>Contrôle AM</v>
          </cell>
          <cell r="NU13" t="str">
            <v>Contrôle AM</v>
          </cell>
          <cell r="NV13" t="str">
            <v>REPOS</v>
          </cell>
          <cell r="NW13" t="str">
            <v>VN DIM 13H-20H</v>
          </cell>
          <cell r="NX13" t="str">
            <v>HS Contrôle MATIN</v>
          </cell>
          <cell r="NY13" t="str">
            <v>HS Contrôle MATIN</v>
          </cell>
          <cell r="NZ13" t="str">
            <v>REPOS</v>
          </cell>
          <cell r="OA13" t="str">
            <v>HS Contrôle MATIN</v>
          </cell>
          <cell r="OB13" t="str">
            <v>HS Contrôle MATIN</v>
          </cell>
          <cell r="OC13" t="str">
            <v>MP COMPACTEUR</v>
          </cell>
          <cell r="OD13" t="str">
            <v>VN DIM 5H-12H</v>
          </cell>
          <cell r="OE13" t="str">
            <v>HS Contrôle MATIN</v>
          </cell>
          <cell r="OF13" t="str">
            <v>HS Contrôle MATIN</v>
          </cell>
          <cell r="OG13" t="str">
            <v>HS Contrôle MATIN</v>
          </cell>
          <cell r="OH13" t="str">
            <v>Contrôle AM</v>
          </cell>
          <cell r="OI13" t="str">
            <v>REPOS</v>
          </cell>
          <cell r="OJ13" t="str">
            <v>MP COMPACTEUR</v>
          </cell>
          <cell r="OK13" t="str">
            <v>VN DIM 5H-12H</v>
          </cell>
          <cell r="OL13" t="str">
            <v>Contrôle AM</v>
          </cell>
          <cell r="OM13" t="str">
            <v>Contrôle AM</v>
          </cell>
          <cell r="ON13" t="str">
            <v>Contrôle AM</v>
          </cell>
          <cell r="OO13" t="str">
            <v>REPOS</v>
          </cell>
          <cell r="OP13" t="str">
            <v>Contrôle AM</v>
          </cell>
          <cell r="OQ13" t="str">
            <v>Contrôle AM</v>
          </cell>
          <cell r="OR13" t="str">
            <v>VN DIM 13H-20H</v>
          </cell>
          <cell r="OS13" t="str">
            <v>RTT</v>
          </cell>
          <cell r="OT13" t="str">
            <v>HS Contrôle MATIN</v>
          </cell>
          <cell r="OU13" t="str">
            <v>HS Contrôle MATIN</v>
          </cell>
          <cell r="OV13" t="str">
            <v>HS Contrôle MATIN</v>
          </cell>
          <cell r="OW13" t="str">
            <v>REPOS</v>
          </cell>
          <cell r="OX13" t="str">
            <v>MP COMPACTEUR</v>
          </cell>
          <cell r="OY13" t="str">
            <v>VN DIM 5H-12H</v>
          </cell>
          <cell r="OZ13" t="str">
            <v>HS Contrôle MATIN</v>
          </cell>
          <cell r="PA13" t="str">
            <v>HS Contrôle MATIN</v>
          </cell>
          <cell r="PB13" t="str">
            <v>Congés</v>
          </cell>
          <cell r="PC13" t="str">
            <v>Congés</v>
          </cell>
          <cell r="PD13" t="str">
            <v>Congés</v>
          </cell>
          <cell r="PE13" t="str">
            <v>REPOS</v>
          </cell>
          <cell r="PF13" t="str">
            <v>REPOS</v>
          </cell>
          <cell r="PG13" t="str">
            <v>Contrôle AM</v>
          </cell>
          <cell r="PH13" t="str">
            <v>Contrôle AM</v>
          </cell>
          <cell r="PI13" t="str">
            <v>REPOS</v>
          </cell>
          <cell r="PJ13" t="str">
            <v>Contrôle AM</v>
          </cell>
          <cell r="PK13" t="str">
            <v>Contrôle AM</v>
          </cell>
          <cell r="PL13" t="str">
            <v>Contrôle AM</v>
          </cell>
          <cell r="PM13" t="str">
            <v>VN DIM 13H-20H</v>
          </cell>
          <cell r="PN13" t="str">
            <v>Contrôle MATIN</v>
          </cell>
          <cell r="PO13" t="str">
            <v>REPOS</v>
          </cell>
          <cell r="PP13" t="str">
            <v>RTT</v>
          </cell>
          <cell r="PQ13" t="str">
            <v>HS Contrôle MATIN</v>
          </cell>
          <cell r="PR13" t="str">
            <v>HS Contrôle MATIN</v>
          </cell>
          <cell r="PS13" t="str">
            <v>MP COMPACTEUR</v>
          </cell>
          <cell r="PT13" t="str">
            <v>VN DIM 5H-12H</v>
          </cell>
          <cell r="PU13" t="str">
            <v>HS Contrôle MATIN</v>
          </cell>
          <cell r="PV13" t="str">
            <v>HS Contrôle MATIN</v>
          </cell>
          <cell r="PW13" t="str">
            <v>HS Contrôle MATIN</v>
          </cell>
          <cell r="PX13" t="str">
            <v>HS Contrôle MATIN</v>
          </cell>
          <cell r="PY13" t="str">
            <v>HS Contrôle MATIN</v>
          </cell>
          <cell r="PZ13" t="str">
            <v>REPOS</v>
          </cell>
          <cell r="QA13" t="str">
            <v>REPOS</v>
          </cell>
          <cell r="QB13" t="str">
            <v>Contrôle AM</v>
          </cell>
          <cell r="QC13" t="str">
            <v>Contrôle AM</v>
          </cell>
          <cell r="QD13" t="str">
            <v>Contrôle AM</v>
          </cell>
          <cell r="QE13" t="str">
            <v>REPOS</v>
          </cell>
          <cell r="QF13" t="str">
            <v>Contrôle AM</v>
          </cell>
          <cell r="QG13" t="str">
            <v>Contrôle AM</v>
          </cell>
          <cell r="QH13" t="str">
            <v>VN DIM 13H-20H</v>
          </cell>
          <cell r="QI13" t="str">
            <v>HS Contrôle MATIN</v>
          </cell>
          <cell r="QJ13" t="str">
            <v>HS Contrôle MATIN</v>
          </cell>
          <cell r="QK13" t="str">
            <v>HS Contrôle MATIN</v>
          </cell>
          <cell r="QL13" t="str">
            <v>HS Contrôle MATIN</v>
          </cell>
          <cell r="QM13" t="str">
            <v>REPOS</v>
          </cell>
          <cell r="QN13" t="str">
            <v>MP COMPACTEUR</v>
          </cell>
          <cell r="QO13" t="str">
            <v>VN DIM 5H-12H</v>
          </cell>
          <cell r="QP13" t="str">
            <v>HS Contrôle MATIN</v>
          </cell>
          <cell r="QQ13" t="str">
            <v>HS Contrôle MATIN</v>
          </cell>
          <cell r="QR13" t="str">
            <v>HS Contrôle MATIN</v>
          </cell>
          <cell r="QS13" t="str">
            <v>Contrôle AM</v>
          </cell>
          <cell r="QT13" t="str">
            <v>REPOS</v>
          </cell>
          <cell r="QU13" t="str">
            <v>MP COMPACTEUR</v>
          </cell>
          <cell r="QV13" t="str">
            <v>VN DIM 5H-12H</v>
          </cell>
        </row>
      </sheetData>
      <sheetData sheetId="4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_AGENTS"/>
    </sheetNames>
    <sheetDataSet>
      <sheetData sheetId="0">
        <row r="1">
          <cell r="A1" t="str">
            <v>Mat</v>
          </cell>
        </row>
        <row r="3">
          <cell r="P3" t="str">
            <v>Guidicelli Don Jacques |N0122377</v>
          </cell>
          <cell r="S3" t="str">
            <v>NHA-28</v>
          </cell>
          <cell r="Y3" t="str">
            <v>Bertrand Philippe |N0122047</v>
          </cell>
          <cell r="AB3" t="str">
            <v>NHA-32</v>
          </cell>
        </row>
        <row r="4">
          <cell r="P4" t="str">
            <v>Marchon Philippe |N0123615</v>
          </cell>
          <cell r="S4" t="str">
            <v>NHA-28</v>
          </cell>
          <cell r="Y4" t="str">
            <v>Lantéri Michel |N0122433</v>
          </cell>
          <cell r="AB4" t="str">
            <v>NHA-32</v>
          </cell>
        </row>
        <row r="5">
          <cell r="P5" t="str">
            <v>Rafaï Ahmed |N0124417</v>
          </cell>
          <cell r="S5" t="str">
            <v>NHA-28</v>
          </cell>
          <cell r="Y5" t="str">
            <v>Nigues Thomas |N0123072</v>
          </cell>
          <cell r="AB5" t="str">
            <v>NHA-32</v>
          </cell>
        </row>
        <row r="6">
          <cell r="P6" t="str">
            <v>Ramirez Edouard |N0123395</v>
          </cell>
          <cell r="S6" t="str">
            <v>NHA-28</v>
          </cell>
        </row>
        <row r="7">
          <cell r="P7" t="str">
            <v>Roux Jean-Marc |N0122667</v>
          </cell>
          <cell r="S7" t="str">
            <v>NHA-28</v>
          </cell>
        </row>
        <row r="8">
          <cell r="P8" t="str">
            <v>Valzano Grégory |N0122701</v>
          </cell>
          <cell r="S8" t="str">
            <v>NHA-28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 enableFormatConditionsCalculation="0">
    <pageSetUpPr fitToPage="1"/>
  </sheetPr>
  <dimension ref="A1:BA123"/>
  <sheetViews>
    <sheetView showZeros="0" zoomScale="50" zoomScaleNormal="50" zoomScaleSheetLayoutView="50" zoomScalePageLayoutView="70" workbookViewId="0">
      <selection activeCell="A2" sqref="A2"/>
    </sheetView>
  </sheetViews>
  <sheetFormatPr baseColWidth="10" defaultColWidth="10.875" defaultRowHeight="15.75" x14ac:dyDescent="0.25"/>
  <cols>
    <col min="1" max="1" width="23.125" style="155" customWidth="1"/>
    <col min="2" max="2" width="26.625" style="155" customWidth="1"/>
    <col min="3" max="3" width="39" style="155" hidden="1" customWidth="1"/>
    <col min="4" max="4" width="45.5" style="155" customWidth="1"/>
    <col min="5" max="5" width="37.5" style="155" customWidth="1"/>
    <col min="6" max="6" width="37.5" style="155" hidden="1" customWidth="1"/>
    <col min="7" max="7" width="31.875" style="155" customWidth="1"/>
    <col min="8" max="8" width="7.875" style="215" bestFit="1" customWidth="1"/>
    <col min="9" max="9" width="7.25" style="215" customWidth="1"/>
    <col min="10" max="11" width="7" style="215" customWidth="1"/>
    <col min="12" max="12" width="8.625" style="206" customWidth="1"/>
    <col min="13" max="13" width="11.125" style="206" bestFit="1" customWidth="1"/>
    <col min="14" max="14" width="8.625" style="206" customWidth="1"/>
    <col min="15" max="15" width="8.625" style="155" customWidth="1"/>
    <col min="16" max="16" width="9.5" style="219" bestFit="1" customWidth="1"/>
    <col min="17" max="17" width="10.5" style="155" customWidth="1"/>
    <col min="18" max="18" width="10.875" style="155"/>
    <col min="19" max="19" width="11.625" style="156" bestFit="1" customWidth="1"/>
    <col min="20" max="20" width="17.125" style="155" bestFit="1" customWidth="1"/>
    <col min="21" max="21" width="13.75" style="155" customWidth="1"/>
    <col min="22" max="22" width="32.625" style="155" customWidth="1"/>
    <col min="23" max="28" width="10.875" style="155"/>
    <col min="29" max="29" width="39.625" style="155" customWidth="1"/>
    <col min="30" max="31" width="10.875" style="155"/>
    <col min="32" max="32" width="17.125" style="155" bestFit="1" customWidth="1"/>
    <col min="33" max="33" width="13.125" style="155" customWidth="1"/>
    <col min="34" max="34" width="25" style="155" customWidth="1"/>
    <col min="35" max="40" width="10.875" style="155"/>
    <col min="41" max="41" width="43" style="155" customWidth="1"/>
    <col min="42" max="43" width="10.875" style="155"/>
    <col min="44" max="44" width="17.125" style="130" bestFit="1" customWidth="1"/>
    <col min="45" max="45" width="13.625" style="130" customWidth="1"/>
    <col min="46" max="46" width="25" style="130" customWidth="1"/>
    <col min="47" max="52" width="10.875" style="130"/>
    <col min="53" max="53" width="43" style="130" customWidth="1"/>
    <col min="54" max="16384" width="10.875" style="155"/>
  </cols>
  <sheetData>
    <row r="1" spans="1:53" ht="20.100000000000001" customHeight="1" x14ac:dyDescent="0.35">
      <c r="A1" s="220" t="s">
        <v>86</v>
      </c>
      <c r="B1" s="349"/>
      <c r="C1" s="224"/>
      <c r="D1" s="270" t="str">
        <f>VLOOKUP(A3,PERIODES!A:D,2,FALSE)</f>
        <v>Période du 21 Mars au 20 Avril 2019</v>
      </c>
      <c r="E1" s="271"/>
      <c r="F1" s="271"/>
      <c r="G1" s="272"/>
      <c r="H1" s="276" t="s">
        <v>73</v>
      </c>
      <c r="I1" s="277"/>
      <c r="J1" s="277" t="str">
        <f>VLOOKUP(A1,Agents!A:B,2,FALSE)</f>
        <v>NHA-28</v>
      </c>
      <c r="K1" s="280"/>
      <c r="L1" s="298" t="s">
        <v>0</v>
      </c>
      <c r="M1" s="299"/>
      <c r="N1" s="299"/>
      <c r="O1" s="299"/>
      <c r="P1" s="299"/>
      <c r="Q1" s="300"/>
      <c r="T1" s="229" t="s">
        <v>10</v>
      </c>
      <c r="U1" s="229"/>
      <c r="V1" s="229"/>
      <c r="W1" s="229"/>
      <c r="X1" s="229"/>
      <c r="Y1" s="229"/>
      <c r="Z1" s="229"/>
      <c r="AA1" s="229"/>
      <c r="AB1" s="229"/>
      <c r="AC1" s="229"/>
      <c r="AF1" s="229" t="s">
        <v>10</v>
      </c>
      <c r="AG1" s="229"/>
      <c r="AH1" s="229"/>
      <c r="AI1" s="229"/>
      <c r="AJ1" s="229"/>
      <c r="AK1" s="229"/>
      <c r="AL1" s="229"/>
      <c r="AM1" s="229"/>
      <c r="AN1" s="229"/>
      <c r="AO1" s="229"/>
      <c r="AR1" s="229" t="s">
        <v>68</v>
      </c>
      <c r="AS1" s="229"/>
      <c r="AT1" s="229"/>
      <c r="AU1" s="229"/>
      <c r="AV1" s="229"/>
      <c r="AW1" s="229"/>
      <c r="AX1" s="229"/>
      <c r="AY1" s="229"/>
      <c r="AZ1" s="229"/>
      <c r="BA1" s="229"/>
    </row>
    <row r="2" spans="1:53" ht="20.100000000000001" customHeight="1" thickBot="1" x14ac:dyDescent="0.4">
      <c r="A2" s="352"/>
      <c r="B2" s="352"/>
      <c r="C2" s="225"/>
      <c r="D2" s="273"/>
      <c r="E2" s="274"/>
      <c r="F2" s="274"/>
      <c r="G2" s="275"/>
      <c r="H2" s="278"/>
      <c r="I2" s="279"/>
      <c r="J2" s="279"/>
      <c r="K2" s="281"/>
      <c r="L2" s="301"/>
      <c r="M2" s="302"/>
      <c r="N2" s="302"/>
      <c r="O2" s="302"/>
      <c r="P2" s="302"/>
      <c r="Q2" s="303"/>
      <c r="T2" s="229"/>
      <c r="U2" s="229"/>
      <c r="V2" s="229"/>
      <c r="W2" s="229"/>
      <c r="X2" s="229"/>
      <c r="Y2" s="229"/>
      <c r="Z2" s="229"/>
      <c r="AA2" s="229"/>
      <c r="AB2" s="229"/>
      <c r="AC2" s="229"/>
      <c r="AF2" s="229"/>
      <c r="AG2" s="229"/>
      <c r="AH2" s="229"/>
      <c r="AI2" s="229"/>
      <c r="AJ2" s="229"/>
      <c r="AK2" s="229"/>
      <c r="AL2" s="229"/>
      <c r="AM2" s="229"/>
      <c r="AN2" s="229"/>
      <c r="AO2" s="229"/>
      <c r="AR2" s="229"/>
      <c r="AS2" s="229"/>
      <c r="AT2" s="229"/>
      <c r="AU2" s="229"/>
      <c r="AV2" s="229"/>
      <c r="AW2" s="229"/>
      <c r="AX2" s="229"/>
      <c r="AY2" s="229"/>
      <c r="AZ2" s="229"/>
      <c r="BA2" s="229"/>
    </row>
    <row r="3" spans="1:53" ht="23.25" customHeight="1" thickBot="1" x14ac:dyDescent="0.35">
      <c r="A3" s="221">
        <v>43556</v>
      </c>
      <c r="B3" s="348"/>
      <c r="C3" s="286"/>
      <c r="D3" s="287"/>
      <c r="E3" s="287"/>
      <c r="F3" s="288"/>
      <c r="G3" s="287"/>
      <c r="H3" s="287"/>
      <c r="I3" s="287"/>
      <c r="J3" s="287"/>
      <c r="K3" s="289"/>
      <c r="L3" s="290" t="s">
        <v>52</v>
      </c>
      <c r="M3" s="292" t="s">
        <v>53</v>
      </c>
      <c r="N3" s="294" t="s">
        <v>22</v>
      </c>
      <c r="O3" s="296" t="s">
        <v>1</v>
      </c>
      <c r="P3" s="304" t="s">
        <v>2</v>
      </c>
      <c r="Q3" s="306" t="s">
        <v>3</v>
      </c>
      <c r="T3" s="31"/>
      <c r="U3" s="31"/>
      <c r="V3" s="31"/>
      <c r="W3" s="31"/>
      <c r="X3" s="31"/>
      <c r="Y3" s="31"/>
      <c r="Z3" s="31"/>
      <c r="AA3" s="31"/>
      <c r="AB3" s="31"/>
      <c r="AC3" s="31"/>
      <c r="AF3" s="31"/>
      <c r="AG3" s="31"/>
      <c r="AH3" s="31"/>
      <c r="AI3" s="31"/>
      <c r="AJ3" s="31"/>
      <c r="AK3" s="31"/>
      <c r="AL3" s="31"/>
      <c r="AM3" s="31"/>
      <c r="AN3" s="31"/>
      <c r="AO3" s="31"/>
      <c r="AR3" s="31"/>
      <c r="AS3" s="31"/>
      <c r="AT3" s="31"/>
      <c r="AU3" s="31"/>
      <c r="AV3" s="31"/>
      <c r="AW3" s="31"/>
      <c r="AX3" s="31"/>
      <c r="AY3" s="31"/>
      <c r="AZ3" s="31"/>
      <c r="BA3" s="31"/>
    </row>
    <row r="4" spans="1:53" ht="15" customHeight="1" thickBot="1" x14ac:dyDescent="0.3">
      <c r="A4" s="157" t="s">
        <v>4</v>
      </c>
      <c r="B4" s="157" t="s">
        <v>5</v>
      </c>
      <c r="C4" s="158" t="s">
        <v>6</v>
      </c>
      <c r="D4" s="159" t="s">
        <v>7</v>
      </c>
      <c r="E4" s="160" t="s">
        <v>8</v>
      </c>
      <c r="F4" s="161"/>
      <c r="G4" s="162" t="s">
        <v>9</v>
      </c>
      <c r="H4" s="39"/>
      <c r="I4" s="40"/>
      <c r="J4" s="163"/>
      <c r="K4" s="164"/>
      <c r="L4" s="291"/>
      <c r="M4" s="293"/>
      <c r="N4" s="295"/>
      <c r="O4" s="297"/>
      <c r="P4" s="305"/>
      <c r="Q4" s="307"/>
      <c r="T4" s="31"/>
      <c r="U4" s="31"/>
      <c r="V4" s="237" t="str">
        <f>$D1</f>
        <v>Période du 21 Mars au 20 Avril 2019</v>
      </c>
      <c r="W4" s="238"/>
      <c r="X4" s="238"/>
      <c r="Y4" s="238"/>
      <c r="Z4" s="238"/>
      <c r="AA4" s="238"/>
      <c r="AB4" s="239"/>
      <c r="AC4" s="31"/>
      <c r="AF4" s="31"/>
      <c r="AG4" s="31"/>
      <c r="AH4" s="231" t="str">
        <f>$D1 &amp; " PRESTATION EXCEPTIONNELLE"</f>
        <v>Période du 21 Mars au 20 Avril 2019 PRESTATION EXCEPTIONNELLE</v>
      </c>
      <c r="AI4" s="232"/>
      <c r="AJ4" s="232"/>
      <c r="AK4" s="232"/>
      <c r="AL4" s="232"/>
      <c r="AM4" s="232"/>
      <c r="AN4" s="233"/>
      <c r="AO4" s="31"/>
      <c r="AR4" s="31"/>
      <c r="AS4" s="31"/>
      <c r="AT4" s="237" t="str">
        <f>$D1 &amp; " RECUPERATION"</f>
        <v>Période du 21 Mars au 20 Avril 2019 RECUPERATION</v>
      </c>
      <c r="AU4" s="238"/>
      <c r="AV4" s="238"/>
      <c r="AW4" s="238"/>
      <c r="AX4" s="238"/>
      <c r="AY4" s="238"/>
      <c r="AZ4" s="239"/>
      <c r="BA4" s="31"/>
    </row>
    <row r="5" spans="1:53" ht="20.100000000000001" customHeight="1" x14ac:dyDescent="0.3">
      <c r="A5" s="165">
        <f>B5</f>
        <v>43545</v>
      </c>
      <c r="B5" s="166">
        <f>VLOOKUP(A3,PERIODES!A:E,5,FALSE)</f>
        <v>43545</v>
      </c>
      <c r="C5" s="167" t="e">
        <f>INDEX('[3]Base de Travail Mensuelle'!$1:$1048576,MATCH($U$8,'[3]Base de Travail Mensuelle'!$A:$A,0),MATCH(B5,'[3]Base de Travail Mensuelle'!$1:$1,0))</f>
        <v>#N/A</v>
      </c>
      <c r="D5" s="168" t="str">
        <f>INDEX([3]Pointage!$1:$1048576,MATCH($U$8,[3]Pointage!$A:$A,0),MATCH(B5,[3]Pointage!$1:$1,0))</f>
        <v>Congés</v>
      </c>
      <c r="E5" s="46" t="str">
        <f>IF(ISERROR(FIND("|",$D5,1)),IFERROR(VLOOKUP($D5,[3]RIPPEURS!$K:$K,1,FALSE),""),LEFT($D5,FIND("|",$D5,1)-2))</f>
        <v>Congés</v>
      </c>
      <c r="F5" s="47" t="str">
        <f>IF(ISERROR(FIND("|",$D5,1)),IFERROR(VLOOKUP($D5,[3]RIPPEURS!$K:$K,1,FALSE),$D5),LEFT($D5,FIND("|",$D5,1)-2))</f>
        <v>Congés</v>
      </c>
      <c r="G5" s="169" t="str">
        <f>IF(ISERROR(FIND("|",D5,1)),IFERROR(VLOOKUP($D5,[3]RIPPEURS!$K:$N,4,FALSE),""),MID(D5,FIND("|",D5,1)+2,999))</f>
        <v/>
      </c>
      <c r="H5" s="170" t="str">
        <f>IFERROR(TIMEVALUE(LEFT(G5,FIND("-",G5,1)-1)),"-")</f>
        <v>-</v>
      </c>
      <c r="I5" s="171" t="str">
        <f t="shared" ref="I5:I35" si="0">IFERROR(TIMEVALUE(MID(G5,FIND("-",G5,1)+1,5)),"-")</f>
        <v>-</v>
      </c>
      <c r="J5" s="172" t="str">
        <f>IFERROR(IF(ISERROR(FIND("/",G5,1)),"-",TIMEVALUE(MID(G5,FIND("/",G5,1)+2,5))),"-")</f>
        <v>-</v>
      </c>
      <c r="K5" s="172" t="str">
        <f>IFERROR(IF(ISERROR(FIND("/",G5,1)),"-",TIMEVALUE(MID(G5,FIND("/",G5,1)+8,5))),"-")</f>
        <v>-</v>
      </c>
      <c r="L5" s="52" t="str">
        <f>IF(AND(M5&gt;0,M5&lt;99),"-",IFERROR(HeureHN(H5,I5,B5,HSN_deb,HSN_fin,TRUE)+IF(J5="-",0,HeureHN(J5,K5,B5,HSN_deb,HSN_fin,TRUE)),"-"))</f>
        <v>-</v>
      </c>
      <c r="M5" s="53" t="str">
        <f>IFERROR(Heuredim(H5,I5,B5,HSN_deb,HSN_fin,TRUE)+IF(J5="-",0,Heuredim(J5,K5,B5,HSN_deb,HSN_fin,TRUE)),"-")</f>
        <v>-</v>
      </c>
      <c r="N5" s="54" t="str">
        <f>IFERROR(HeureHN(H5,I5,B5,HSNu_deb,HSNu_fin,TRUE)+IF(J5="-",0,HeureHN(J5,K5,B5,HSNu_deb,HSNu_fin,TRUE)),"-")</f>
        <v>-</v>
      </c>
      <c r="O5" s="55">
        <f t="shared" ref="O5" si="1">SUM(L5:N5)</f>
        <v>0</v>
      </c>
      <c r="P5" s="173">
        <f>IFERROR(HeureHN(H5,I5,B5,HPN_deb,HPN_fin,TRUE)+IF(J5="-",0,HeureHN(J5,K5,B5,HPN_deb,HPN_fin,TRUE)),"0")+IFERROR(VLOOKUP($F5,[3]RIPPEURS!$A:$E,5,FALSE),"0")</f>
        <v>0</v>
      </c>
      <c r="Q5" s="57">
        <f>IFERROR(VLOOKUP($F5,[3]RIPPEURS!$A:$F,6,FALSE),0)</f>
        <v>0</v>
      </c>
      <c r="R5" s="174"/>
      <c r="S5" s="175"/>
      <c r="T5" s="31"/>
      <c r="U5" s="58"/>
      <c r="V5" s="240"/>
      <c r="W5" s="241"/>
      <c r="X5" s="241"/>
      <c r="Y5" s="241"/>
      <c r="Z5" s="241"/>
      <c r="AA5" s="241"/>
      <c r="AB5" s="242"/>
      <c r="AC5" s="59"/>
      <c r="AF5" s="31"/>
      <c r="AG5" s="58"/>
      <c r="AH5" s="234"/>
      <c r="AI5" s="235"/>
      <c r="AJ5" s="235"/>
      <c r="AK5" s="235"/>
      <c r="AL5" s="235"/>
      <c r="AM5" s="235"/>
      <c r="AN5" s="236"/>
      <c r="AO5" s="59"/>
      <c r="AR5" s="31"/>
      <c r="AS5" s="58"/>
      <c r="AT5" s="240"/>
      <c r="AU5" s="241"/>
      <c r="AV5" s="241"/>
      <c r="AW5" s="241"/>
      <c r="AX5" s="241"/>
      <c r="AY5" s="241"/>
      <c r="AZ5" s="242"/>
      <c r="BA5" s="59"/>
    </row>
    <row r="6" spans="1:53" ht="20.100000000000001" customHeight="1" x14ac:dyDescent="0.3">
      <c r="A6" s="60">
        <f t="shared" ref="A6:A34" si="2">B6</f>
        <v>43546</v>
      </c>
      <c r="B6" s="61">
        <f>B5+1</f>
        <v>43546</v>
      </c>
      <c r="C6" s="167" t="e">
        <f>INDEX('[3]Base de Travail Mensuelle'!$1:$1048576,MATCH($U$8,'[3]Base de Travail Mensuelle'!$A:$A,0),MATCH(B6,'[3]Base de Travail Mensuelle'!$1:$1,0))</f>
        <v>#N/A</v>
      </c>
      <c r="D6" s="176" t="str">
        <f>INDEX([3]Pointage!$1:$1048576,MATCH($U$8,[3]Pointage!$A:$A,0),MATCH(B6,[3]Pointage!$1:$1,0))</f>
        <v>REPOS</v>
      </c>
      <c r="E6" s="64" t="str">
        <f>IF(ISERROR(FIND("|",$D6,1)),IFERROR(VLOOKUP($D6,[3]RIPPEURS!$K:$K,1,FALSE),""),LEFT($D6,FIND("|",$D6,1)-2))</f>
        <v/>
      </c>
      <c r="F6" s="65" t="str">
        <f>IF(ISERROR(FIND("|",$D6,1)),IFERROR(VLOOKUP($D6,[3]RIPPEURS!$K:$K,1,FALSE),$D6),LEFT($D6,FIND("|",$D6,1)-2))</f>
        <v>REPOS</v>
      </c>
      <c r="G6" s="177" t="str">
        <f>IF(ISERROR(FIND("|",D6,1)),IFERROR(VLOOKUP($D6,[3]RIPPEURS!$K:$N,4,FALSE),""),MID(D6,FIND("|",D6,1)+2,999))</f>
        <v/>
      </c>
      <c r="H6" s="178" t="str">
        <f t="shared" ref="H6:H35" si="3">IFERROR(TIMEVALUE(LEFT(G6,FIND("-",G6,1)-1)),"-")</f>
        <v>-</v>
      </c>
      <c r="I6" s="171" t="str">
        <f t="shared" si="0"/>
        <v>-</v>
      </c>
      <c r="J6" s="171" t="str">
        <f t="shared" ref="J6:J35" si="4">IFERROR(IF(ISERROR(FIND("/",G6,1)),"-",TIMEVALUE(MID(G6,FIND("/",G6,1)+2,5))),"-")</f>
        <v>-</v>
      </c>
      <c r="K6" s="171" t="str">
        <f t="shared" ref="K6:K35" si="5">IFERROR(IF(ISERROR(FIND("/",G6,1)),"-",TIMEVALUE(MID(G6,FIND("/",G6,1)+8,5))),"-")</f>
        <v>-</v>
      </c>
      <c r="L6" s="70" t="str">
        <f>IF(AND(M6&gt;0,M6&lt;99),"-",IFERROR(HeureHN(H6,I6,B6,HSN_deb,HSN_fin,TRUE)+IF(J6="-",0,HeureHN(J6,K6,B6,HSN_deb,HSN_fin,TRUE)),"-"))</f>
        <v>-</v>
      </c>
      <c r="M6" s="71" t="str">
        <f>IFERROR(Heuredim(H6,I6,B6,HSN_deb,HSN_fin,TRUE)+IF(J6="-",0,Heuredim(J6,K6,B6,HSN_deb,HSN_fin,TRUE)),"-")</f>
        <v>-</v>
      </c>
      <c r="N6" s="72" t="str">
        <f>IFERROR(HeureHN(H6,I6,B6,HSNu_deb,HSNu_fin,TRUE)+IF(J6="-",0,HeureHN(J6,K6,B6,HSNu_deb,HSNu_fin,TRUE)),"-")</f>
        <v>-</v>
      </c>
      <c r="O6" s="73">
        <f t="shared" ref="O6:O35" si="6">SUM(L6:N6)</f>
        <v>0</v>
      </c>
      <c r="P6" s="56">
        <f>IFERROR(HeureHN(H6,I6,B6,HPN_deb,HPN_fin,TRUE)+IF(J6="-",0,HeureHN(J6,K6,B6,HPN_deb,HPN_fin,TRUE)),"0")+IFERROR(VLOOKUP($F6,[3]RIPPEURS!$A:$E,5,FALSE),"0")</f>
        <v>0</v>
      </c>
      <c r="Q6" s="74">
        <f>IFERROR(VLOOKUP($F6,[3]RIPPEURS!$A:$F,6,FALSE),0)</f>
        <v>0</v>
      </c>
      <c r="R6" s="174"/>
      <c r="S6" s="175"/>
      <c r="T6" s="31"/>
      <c r="U6" s="31"/>
      <c r="V6" s="230"/>
      <c r="W6" s="230"/>
      <c r="X6" s="230"/>
      <c r="Y6" s="230"/>
      <c r="Z6" s="230"/>
      <c r="AA6" s="230"/>
      <c r="AB6" s="230"/>
      <c r="AC6" s="31"/>
      <c r="AF6" s="31"/>
      <c r="AG6" s="31"/>
      <c r="AH6" s="282"/>
      <c r="AI6" s="283"/>
      <c r="AJ6" s="283"/>
      <c r="AK6" s="283"/>
      <c r="AL6" s="283"/>
      <c r="AM6" s="283"/>
      <c r="AN6" s="284"/>
      <c r="AO6" s="31"/>
      <c r="AR6" s="31"/>
      <c r="AS6" s="31"/>
      <c r="AT6" s="230"/>
      <c r="AU6" s="230"/>
      <c r="AV6" s="230"/>
      <c r="AW6" s="230"/>
      <c r="AX6" s="230"/>
      <c r="AY6" s="230"/>
      <c r="AZ6" s="230"/>
      <c r="BA6" s="31"/>
    </row>
    <row r="7" spans="1:53" ht="20.100000000000001" customHeight="1" x14ac:dyDescent="0.3">
      <c r="A7" s="60">
        <f t="shared" si="2"/>
        <v>43547</v>
      </c>
      <c r="B7" s="61">
        <f t="shared" ref="B7:B35" si="7">B6+1</f>
        <v>43547</v>
      </c>
      <c r="C7" s="167" t="e">
        <f>INDEX('[3]Base de Travail Mensuelle'!$1:$1048576,MATCH($U$8,'[3]Base de Travail Mensuelle'!$A:$A,0),MATCH(B7,'[3]Base de Travail Mensuelle'!$1:$1,0))</f>
        <v>#N/A</v>
      </c>
      <c r="D7" s="176" t="str">
        <f>INDEX([3]Pointage!$1:$1048576,MATCH($U$8,[3]Pointage!$A:$A,0),MATCH(B7,[3]Pointage!$1:$1,0))</f>
        <v>VN MATIN</v>
      </c>
      <c r="E7" s="64" t="str">
        <f>IF(ISERROR(FIND("|",$D7,1)),IFERROR(VLOOKUP($D7,[3]RIPPEURS!$K:$K,1,FALSE),""),LEFT($D7,FIND("|",$D7,1)-2))</f>
        <v/>
      </c>
      <c r="F7" s="65" t="str">
        <f>IF(ISERROR(FIND("|",$D7,1)),IFERROR(VLOOKUP($D7,[3]RIPPEURS!$K:$K,1,FALSE),$D7),LEFT($D7,FIND("|",$D7,1)-2))</f>
        <v>VN MATIN</v>
      </c>
      <c r="G7" s="177" t="str">
        <f>IF(ISERROR(FIND("|",D7,1)),IFERROR(VLOOKUP($D7,[3]RIPPEURS!$K:$N,4,FALSE),""),MID(D7,FIND("|",D7,1)+2,999))</f>
        <v/>
      </c>
      <c r="H7" s="178" t="str">
        <f t="shared" si="3"/>
        <v>-</v>
      </c>
      <c r="I7" s="171" t="str">
        <f t="shared" si="0"/>
        <v>-</v>
      </c>
      <c r="J7" s="171" t="str">
        <f t="shared" si="4"/>
        <v>-</v>
      </c>
      <c r="K7" s="171" t="str">
        <f t="shared" si="5"/>
        <v>-</v>
      </c>
      <c r="L7" s="70" t="str">
        <f>IF(AND(M7&gt;0,M7&lt;99),"-",IFERROR(HeureHN(H7,I7,B7,HSN_deb,HSN_fin,TRUE)+IF(J7="-",0,HeureHN(J7,K7,B7,HSN_deb,HSN_fin,TRUE)),"-"))</f>
        <v>-</v>
      </c>
      <c r="M7" s="71" t="str">
        <f>IFERROR(Heuredim(H7,I7,B7,HSN_deb,HSN_fin,TRUE)+IF(J7="-",0,Heuredim(J7,K7,B7,HSN_deb,HSN_fin,TRUE)),"-")</f>
        <v>-</v>
      </c>
      <c r="N7" s="72" t="str">
        <f>IFERROR(HeureHN(H7,I7,B7,HSNu_deb,HSNu_fin,TRUE)+IF(J7="-",0,HeureHN(J7,K7,B7,HSNu_deb,HSNu_fin,TRUE)),"-")</f>
        <v>-</v>
      </c>
      <c r="O7" s="73">
        <f t="shared" si="6"/>
        <v>0</v>
      </c>
      <c r="P7" s="56">
        <f>IFERROR(HeureHN(H7,I7,B7,HPN_deb,HPN_fin,TRUE)+IF(J7="-",0,HeureHN(J7,K7,B7,HPN_deb,HPN_fin,TRUE)),"0")+IFERROR(VLOOKUP($F7,[3]RIPPEURS!$A:$E,5,FALSE),"0")</f>
        <v>1</v>
      </c>
      <c r="Q7" s="74">
        <f>IFERROR(VLOOKUP($F7,[3]RIPPEURS!$A:$F,6,FALSE),0)</f>
        <v>1</v>
      </c>
      <c r="R7" s="174"/>
      <c r="S7" s="175"/>
      <c r="T7" s="226" t="s">
        <v>77</v>
      </c>
      <c r="U7" s="227"/>
      <c r="V7" s="227"/>
      <c r="W7" s="228"/>
      <c r="X7" s="75"/>
      <c r="Y7" s="75"/>
      <c r="Z7" s="75"/>
      <c r="AA7" s="75"/>
      <c r="AB7" s="75"/>
      <c r="AC7" s="76"/>
      <c r="AF7" s="226" t="s">
        <v>77</v>
      </c>
      <c r="AG7" s="227"/>
      <c r="AH7" s="227"/>
      <c r="AI7" s="228"/>
      <c r="AJ7" s="75"/>
      <c r="AK7" s="75"/>
      <c r="AL7" s="75"/>
      <c r="AM7" s="75"/>
      <c r="AN7" s="75"/>
      <c r="AO7" s="76"/>
      <c r="AR7" s="226" t="s">
        <v>77</v>
      </c>
      <c r="AS7" s="227"/>
      <c r="AT7" s="227"/>
      <c r="AU7" s="228"/>
      <c r="AV7" s="75"/>
      <c r="AW7" s="75"/>
      <c r="AX7" s="75"/>
      <c r="AY7" s="75"/>
      <c r="AZ7" s="75"/>
      <c r="BA7" s="76"/>
    </row>
    <row r="8" spans="1:53" ht="20.100000000000001" customHeight="1" x14ac:dyDescent="0.3">
      <c r="A8" s="60">
        <f t="shared" si="2"/>
        <v>43548</v>
      </c>
      <c r="B8" s="61">
        <f t="shared" si="7"/>
        <v>43548</v>
      </c>
      <c r="C8" s="167" t="e">
        <f>INDEX('[3]Base de Travail Mensuelle'!$1:$1048576,MATCH($U$8,'[3]Base de Travail Mensuelle'!$A:$A,0),MATCH(B8,'[3]Base de Travail Mensuelle'!$1:$1,0))</f>
        <v>#N/A</v>
      </c>
      <c r="D8" s="176" t="str">
        <f>INDEX([3]Pointage!$1:$1048576,MATCH($U$8,[3]Pointage!$A:$A,0),MATCH(B8,[3]Pointage!$1:$1,0))</f>
        <v>VN DIM MATIN</v>
      </c>
      <c r="E8" s="64" t="str">
        <f>IF(ISERROR(FIND("|",$D8,1)),IFERROR(VLOOKUP($D8,[3]RIPPEURS!$K:$K,1,FALSE),""),LEFT($D8,FIND("|",$D8,1)-2))</f>
        <v>VN DIM MATIN</v>
      </c>
      <c r="F8" s="65" t="str">
        <f>IF(ISERROR(FIND("|",$D8,1)),IFERROR(VLOOKUP($D8,[3]RIPPEURS!$K:$K,1,FALSE),$D8),LEFT($D8,FIND("|",$D8,1)-2))</f>
        <v>VN DIM MATIN</v>
      </c>
      <c r="G8" s="177" t="str">
        <f>IF(ISERROR(FIND("|",D8,1)),IFERROR(VLOOKUP($D8,[3]RIPPEURS!$K:$N,4,FALSE),""),MID(D8,FIND("|",D8,1)+2,999))</f>
        <v>05:00-12:00</v>
      </c>
      <c r="H8" s="178">
        <f t="shared" si="3"/>
        <v>0.20833333333333334</v>
      </c>
      <c r="I8" s="171">
        <f t="shared" si="0"/>
        <v>0.5</v>
      </c>
      <c r="J8" s="171" t="str">
        <f t="shared" si="4"/>
        <v>-</v>
      </c>
      <c r="K8" s="171" t="str">
        <f t="shared" si="5"/>
        <v>-</v>
      </c>
      <c r="L8" s="70" t="str">
        <f ca="1">IF(AND(M8&gt;0,M8&lt;99),"-",IFERROR(HeureHN(H8,I8,B8,HSN_deb,HSN_fin,TRUE)+IF(J8="-",0,HeureHN(J8,K8,B8,HSN_deb,HSN_fin,TRUE)),"-"))</f>
        <v>-</v>
      </c>
      <c r="M8" s="71">
        <f ca="1">IFERROR(Heuredim(H8,I8,B8,HSN_deb,HSN_fin,TRUE)+IF(J8="-",0,Heuredim(J8,K8,B8,HSN_deb,HSN_fin,TRUE)),"-")</f>
        <v>5</v>
      </c>
      <c r="N8" s="72">
        <f ca="1">IFERROR(HeureHN(H8,I8,B8,HSNu_deb,HSNu_fin,TRUE)+IF(J8="-",0,HeureHN(J8,K8,B8,HSNu_deb,HSNu_fin,TRUE)),"-")</f>
        <v>2</v>
      </c>
      <c r="O8" s="73">
        <f t="shared" ca="1" si="6"/>
        <v>7</v>
      </c>
      <c r="P8" s="56">
        <f ca="1">IFERROR(HeureHN(H8,I8,B8,HPN_deb,HPN_fin,TRUE)+IF(J8="-",0,HeureHN(J8,K8,B8,HPN_deb,HPN_fin,TRUE)),"0")+IFERROR(VLOOKUP($F8,[3]RIPPEURS!$A:$E,5,FALSE),"0")</f>
        <v>0.99999999999999978</v>
      </c>
      <c r="Q8" s="74">
        <f>IFERROR(VLOOKUP($F8,[3]RIPPEURS!$A:$F,6,FALSE),0)</f>
        <v>1</v>
      </c>
      <c r="R8" s="174"/>
      <c r="S8" s="175"/>
      <c r="T8" s="78" t="s">
        <v>29</v>
      </c>
      <c r="U8" s="77" t="str">
        <f>MID($A1,FIND("|",$A1,1)+1,99)</f>
        <v>N0122701</v>
      </c>
      <c r="V8" s="80"/>
      <c r="W8" s="75"/>
      <c r="X8" s="75"/>
      <c r="Y8" s="243" t="s">
        <v>33</v>
      </c>
      <c r="Z8" s="243"/>
      <c r="AA8" s="244" t="str">
        <f>LEFT($A1,LEN($A1)-10)</f>
        <v>Valzano Grégory</v>
      </c>
      <c r="AB8" s="245"/>
      <c r="AC8" s="246"/>
      <c r="AF8" s="78" t="s">
        <v>29</v>
      </c>
      <c r="AG8" s="77" t="str">
        <f>MID($A1,FIND("|",$A1,1)+1,99)</f>
        <v>N0122701</v>
      </c>
      <c r="AH8" s="80"/>
      <c r="AI8" s="75"/>
      <c r="AJ8" s="75"/>
      <c r="AK8" s="243" t="s">
        <v>33</v>
      </c>
      <c r="AL8" s="243"/>
      <c r="AM8" s="244" t="str">
        <f>LEFT($A1,LEN($A1)-10)</f>
        <v>Valzano Grégory</v>
      </c>
      <c r="AN8" s="245"/>
      <c r="AO8" s="246"/>
      <c r="AR8" s="78" t="s">
        <v>29</v>
      </c>
      <c r="AS8" s="77" t="str">
        <f>MID($A1,FIND("|",$A1,1)+1,99)</f>
        <v>N0122701</v>
      </c>
      <c r="AT8" s="80"/>
      <c r="AU8" s="75"/>
      <c r="AV8" s="75"/>
      <c r="AW8" s="243" t="s">
        <v>33</v>
      </c>
      <c r="AX8" s="243"/>
      <c r="AY8" s="244" t="str">
        <f>LEFT($A1,LEN($A1)-10)</f>
        <v>Valzano Grégory</v>
      </c>
      <c r="AZ8" s="245"/>
      <c r="BA8" s="246"/>
    </row>
    <row r="9" spans="1:53" ht="20.100000000000001" customHeight="1" x14ac:dyDescent="0.3">
      <c r="A9" s="60">
        <f t="shared" si="2"/>
        <v>43549</v>
      </c>
      <c r="B9" s="61">
        <f t="shared" si="7"/>
        <v>43549</v>
      </c>
      <c r="C9" s="167" t="e">
        <f>INDEX('[3]Base de Travail Mensuelle'!$1:$1048576,MATCH($U$8,'[3]Base de Travail Mensuelle'!$A:$A,0),MATCH(B9,'[3]Base de Travail Mensuelle'!$1:$1,0))</f>
        <v>#N/A</v>
      </c>
      <c r="D9" s="176" t="str">
        <f>INDEX([3]Pointage!$1:$1048576,MATCH($U$8,[3]Pointage!$A:$A,0),MATCH(B9,[3]Pointage!$1:$1,0))</f>
        <v>VN MATIN</v>
      </c>
      <c r="E9" s="64" t="str">
        <f>IF(ISERROR(FIND("|",$D9,1)),IFERROR(VLOOKUP($D9,[3]RIPPEURS!$K:$K,1,FALSE),""),LEFT($D9,FIND("|",$D9,1)-2))</f>
        <v/>
      </c>
      <c r="F9" s="65" t="str">
        <f>IF(ISERROR(FIND("|",$D9,1)),IFERROR(VLOOKUP($D9,[3]RIPPEURS!$K:$K,1,FALSE),$D9),LEFT($D9,FIND("|",$D9,1)-2))</f>
        <v>VN MATIN</v>
      </c>
      <c r="G9" s="177" t="str">
        <f>IF(ISERROR(FIND("|",D9,1)),IFERROR(VLOOKUP($D9,[3]RIPPEURS!$K:$N,4,FALSE),""),MID(D9,FIND("|",D9,1)+2,999))</f>
        <v/>
      </c>
      <c r="H9" s="178" t="str">
        <f t="shared" si="3"/>
        <v>-</v>
      </c>
      <c r="I9" s="171" t="str">
        <f t="shared" si="0"/>
        <v>-</v>
      </c>
      <c r="J9" s="171" t="str">
        <f t="shared" si="4"/>
        <v>-</v>
      </c>
      <c r="K9" s="171" t="str">
        <f t="shared" si="5"/>
        <v>-</v>
      </c>
      <c r="L9" s="70" t="str">
        <f>IF(AND(M9&gt;0,M9&lt;99),"-",IFERROR(HeureHN(H9,I9,B9,HSN_deb,HSN_fin,TRUE)+IF(J9="-",0,HeureHN(J9,K9,B9,HSN_deb,HSN_fin,TRUE)),"-"))</f>
        <v>-</v>
      </c>
      <c r="M9" s="71" t="str">
        <f>IFERROR(Heuredim(H9,I9,B9,HSN_deb,HSN_fin,TRUE)+IF(J9="-",0,Heuredim(J9,K9,B9,HSN_deb,HSN_fin,TRUE)),"-")</f>
        <v>-</v>
      </c>
      <c r="N9" s="72" t="str">
        <f>IFERROR(HeureHN(H9,I9,B9,HSNu_deb,HSNu_fin,TRUE)+IF(J9="-",0,HeureHN(J9,K9,B9,HSNu_deb,HSNu_fin,TRUE)),"-")</f>
        <v>-</v>
      </c>
      <c r="O9" s="73">
        <f t="shared" si="6"/>
        <v>0</v>
      </c>
      <c r="P9" s="56">
        <f>IFERROR(HeureHN(H9,I9,B9,HPN_deb,HPN_fin,TRUE)+IF(J9="-",0,HeureHN(J9,K9,B9,HPN_deb,HPN_fin,TRUE)),"0")+IFERROR(VLOOKUP($F9,[3]RIPPEURS!$A:$E,5,FALSE),"0")</f>
        <v>1</v>
      </c>
      <c r="Q9" s="74">
        <f>IFERROR(VLOOKUP($F9,[3]RIPPEURS!$A:$F,6,FALSE),0)</f>
        <v>1</v>
      </c>
      <c r="R9" s="174"/>
      <c r="S9" s="175"/>
      <c r="T9" s="78" t="s">
        <v>30</v>
      </c>
      <c r="U9" s="79" t="s">
        <v>11</v>
      </c>
      <c r="V9" s="80"/>
      <c r="W9" s="75"/>
      <c r="X9" s="75"/>
      <c r="Y9" s="243" t="s">
        <v>34</v>
      </c>
      <c r="Z9" s="243"/>
      <c r="AA9" s="247" t="str">
        <f>J1</f>
        <v>NHA-28</v>
      </c>
      <c r="AB9" s="247"/>
      <c r="AC9" s="247"/>
      <c r="AF9" s="78" t="s">
        <v>30</v>
      </c>
      <c r="AG9" s="79" t="s">
        <v>11</v>
      </c>
      <c r="AH9" s="80"/>
      <c r="AI9" s="75"/>
      <c r="AJ9" s="75"/>
      <c r="AK9" s="243" t="s">
        <v>34</v>
      </c>
      <c r="AL9" s="243"/>
      <c r="AM9" s="247" t="str">
        <f>J1</f>
        <v>NHA-28</v>
      </c>
      <c r="AN9" s="247"/>
      <c r="AO9" s="247"/>
      <c r="AR9" s="78" t="s">
        <v>30</v>
      </c>
      <c r="AS9" s="79" t="s">
        <v>11</v>
      </c>
      <c r="AT9" s="80"/>
      <c r="AU9" s="75"/>
      <c r="AV9" s="75"/>
      <c r="AW9" s="243" t="s">
        <v>34</v>
      </c>
      <c r="AX9" s="243"/>
      <c r="AY9" s="247" t="str">
        <f>J1</f>
        <v>NHA-28</v>
      </c>
      <c r="AZ9" s="247"/>
      <c r="BA9" s="247"/>
    </row>
    <row r="10" spans="1:53" ht="20.100000000000001" customHeight="1" x14ac:dyDescent="0.3">
      <c r="A10" s="60">
        <f t="shared" si="2"/>
        <v>43550</v>
      </c>
      <c r="B10" s="61">
        <f t="shared" si="7"/>
        <v>43550</v>
      </c>
      <c r="C10" s="167" t="e">
        <f>INDEX('[3]Base de Travail Mensuelle'!$1:$1048576,MATCH($U$8,'[3]Base de Travail Mensuelle'!$A:$A,0),MATCH(B10,'[3]Base de Travail Mensuelle'!$1:$1,0))</f>
        <v>#N/A</v>
      </c>
      <c r="D10" s="176" t="str">
        <f>INDEX([3]Pointage!$1:$1048576,MATCH($U$8,[3]Pointage!$A:$A,0),MATCH(B10,[3]Pointage!$1:$1,0))</f>
        <v>Congés</v>
      </c>
      <c r="E10" s="64" t="str">
        <f>IF(ISERROR(FIND("|",$D10,1)),IFERROR(VLOOKUP($D10,[3]RIPPEURS!$K:$K,1,FALSE),""),LEFT($D10,FIND("|",$D10,1)-2))</f>
        <v>Congés</v>
      </c>
      <c r="F10" s="65" t="str">
        <f>IF(ISERROR(FIND("|",$D10,1)),IFERROR(VLOOKUP($D10,[3]RIPPEURS!$K:$K,1,FALSE),$D10),LEFT($D10,FIND("|",$D10,1)-2))</f>
        <v>Congés</v>
      </c>
      <c r="G10" s="177" t="str">
        <f>IF(ISERROR(FIND("|",D10,1)),IFERROR(VLOOKUP($D10,[3]RIPPEURS!$K:$N,4,FALSE),""),MID(D10,FIND("|",D10,1)+2,999))</f>
        <v/>
      </c>
      <c r="H10" s="178" t="str">
        <f t="shared" si="3"/>
        <v>-</v>
      </c>
      <c r="I10" s="171" t="str">
        <f t="shared" si="0"/>
        <v>-</v>
      </c>
      <c r="J10" s="171" t="str">
        <f t="shared" si="4"/>
        <v>-</v>
      </c>
      <c r="K10" s="171" t="str">
        <f t="shared" si="5"/>
        <v>-</v>
      </c>
      <c r="L10" s="70" t="str">
        <f>IF(AND(M10&gt;0,M10&lt;99),"-",IFERROR(HeureHN(H10,I10,B10,HSN_deb,HSN_fin,TRUE)+IF(J10="-",0,HeureHN(J10,K10,B10,HSN_deb,HSN_fin,TRUE)),"-"))</f>
        <v>-</v>
      </c>
      <c r="M10" s="71" t="str">
        <f>IFERROR(Heuredim(H10,I10,B10,HSN_deb,HSN_fin,TRUE)+IF(J10="-",0,Heuredim(J10,K10,B10,HSN_deb,HSN_fin,TRUE)),"-")</f>
        <v>-</v>
      </c>
      <c r="N10" s="72" t="str">
        <f>IFERROR(HeureHN(H10,I10,B10,HSNu_deb,HSNu_fin,TRUE)+IF(J10="-",0,HeureHN(J10,K10,B10,HSNu_deb,HSNu_fin,TRUE)),"-")</f>
        <v>-</v>
      </c>
      <c r="O10" s="73">
        <f t="shared" si="6"/>
        <v>0</v>
      </c>
      <c r="P10" s="56">
        <f>IFERROR(HeureHN(H10,I10,B10,HPN_deb,HPN_fin,TRUE)+IF(J10="-",0,HeureHN(J10,K10,B10,HPN_deb,HPN_fin,TRUE)),"0")+IFERROR(VLOOKUP($F10,[3]RIPPEURS!$A:$E,5,FALSE),"0")</f>
        <v>0</v>
      </c>
      <c r="Q10" s="74">
        <f>IFERROR(VLOOKUP($F10,[3]RIPPEURS!$A:$F,6,FALSE),0)</f>
        <v>0</v>
      </c>
      <c r="R10" s="174"/>
      <c r="S10" s="175"/>
      <c r="T10" s="78" t="s">
        <v>31</v>
      </c>
      <c r="U10" s="79" t="s">
        <v>12</v>
      </c>
      <c r="V10" s="80"/>
      <c r="W10" s="75"/>
      <c r="X10" s="75"/>
      <c r="Y10" s="243" t="s">
        <v>35</v>
      </c>
      <c r="Z10" s="243"/>
      <c r="AA10" s="248"/>
      <c r="AB10" s="248"/>
      <c r="AC10" s="248"/>
      <c r="AF10" s="78" t="s">
        <v>31</v>
      </c>
      <c r="AG10" s="79" t="s">
        <v>12</v>
      </c>
      <c r="AH10" s="80"/>
      <c r="AI10" s="75"/>
      <c r="AJ10" s="75"/>
      <c r="AK10" s="243" t="s">
        <v>35</v>
      </c>
      <c r="AL10" s="243"/>
      <c r="AM10" s="248"/>
      <c r="AN10" s="248"/>
      <c r="AO10" s="248"/>
      <c r="AR10" s="78" t="s">
        <v>31</v>
      </c>
      <c r="AS10" s="79" t="s">
        <v>12</v>
      </c>
      <c r="AT10" s="80"/>
      <c r="AU10" s="75"/>
      <c r="AV10" s="75"/>
      <c r="AW10" s="243" t="s">
        <v>35</v>
      </c>
      <c r="AX10" s="243"/>
      <c r="AY10" s="248"/>
      <c r="AZ10" s="248"/>
      <c r="BA10" s="248"/>
    </row>
    <row r="11" spans="1:53" ht="20.100000000000001" customHeight="1" x14ac:dyDescent="0.3">
      <c r="A11" s="60">
        <f t="shared" si="2"/>
        <v>43551</v>
      </c>
      <c r="B11" s="61">
        <f t="shared" si="7"/>
        <v>43551</v>
      </c>
      <c r="C11" s="167" t="e">
        <f>INDEX('[3]Base de Travail Mensuelle'!$1:$1048576,MATCH($U$8,'[3]Base de Travail Mensuelle'!$A:$A,0),MATCH(B11,'[3]Base de Travail Mensuelle'!$1:$1,0))</f>
        <v>#N/A</v>
      </c>
      <c r="D11" s="176" t="str">
        <f>INDEX([3]Pointage!$1:$1048576,MATCH($U$8,[3]Pointage!$A:$A,0),MATCH(B11,[3]Pointage!$1:$1,0))</f>
        <v>Congés</v>
      </c>
      <c r="E11" s="64" t="str">
        <f>IF(ISERROR(FIND("|",$D11,1)),IFERROR(VLOOKUP($D11,[3]RIPPEURS!$K:$K,1,FALSE),""),LEFT($D11,FIND("|",$D11,1)-2))</f>
        <v>Congés</v>
      </c>
      <c r="F11" s="65" t="str">
        <f>IF(ISERROR(FIND("|",$D11,1)),IFERROR(VLOOKUP($D11,[3]RIPPEURS!$K:$K,1,FALSE),$D11),LEFT($D11,FIND("|",$D11,1)-2))</f>
        <v>Congés</v>
      </c>
      <c r="G11" s="177" t="str">
        <f>IF(ISERROR(FIND("|",D11,1)),IFERROR(VLOOKUP($D11,[3]RIPPEURS!$K:$N,4,FALSE),""),MID(D11,FIND("|",D11,1)+2,999))</f>
        <v/>
      </c>
      <c r="H11" s="178" t="str">
        <f t="shared" si="3"/>
        <v>-</v>
      </c>
      <c r="I11" s="171" t="str">
        <f t="shared" si="0"/>
        <v>-</v>
      </c>
      <c r="J11" s="171" t="str">
        <f t="shared" si="4"/>
        <v>-</v>
      </c>
      <c r="K11" s="171" t="str">
        <f t="shared" si="5"/>
        <v>-</v>
      </c>
      <c r="L11" s="70" t="str">
        <f>IF(AND(M11&gt;0,M11&lt;99),"-",IFERROR(HeureHN(H11,I11,B11,HSN_deb,HSN_fin,TRUE)+IF(J11="-",0,HeureHN(J11,K11,B11,HSN_deb,HSN_fin,TRUE)),"-"))</f>
        <v>-</v>
      </c>
      <c r="M11" s="71" t="str">
        <f>IFERROR(Heuredim(H11,I11,B11,HSN_deb,HSN_fin,TRUE)+IF(J11="-",0,Heuredim(J11,K11,B11,HSN_deb,HSN_fin,TRUE)),"-")</f>
        <v>-</v>
      </c>
      <c r="N11" s="72" t="str">
        <f>IFERROR(HeureHN(H11,I11,B11,HSNu_deb,HSNu_fin,TRUE)+IF(J11="-",0,HeureHN(J11,K11,B11,HSNu_deb,HSNu_fin,TRUE)),"-")</f>
        <v>-</v>
      </c>
      <c r="O11" s="73">
        <f t="shared" si="6"/>
        <v>0</v>
      </c>
      <c r="P11" s="56">
        <f>IFERROR(HeureHN(H11,I11,B11,HPN_deb,HPN_fin,TRUE)+IF(J11="-",0,HeureHN(J11,K11,B11,HPN_deb,HPN_fin,TRUE)),"0")+IFERROR(VLOOKUP($F11,[3]RIPPEURS!$A:$E,5,FALSE),"0")</f>
        <v>0</v>
      </c>
      <c r="Q11" s="74">
        <f>IFERROR(VLOOKUP($F11,[3]RIPPEURS!$A:$F,6,FALSE),0)</f>
        <v>0</v>
      </c>
      <c r="R11" s="174"/>
      <c r="S11" s="175"/>
      <c r="T11" s="78" t="s">
        <v>32</v>
      </c>
      <c r="U11" s="79" t="s">
        <v>13</v>
      </c>
      <c r="V11" s="80"/>
      <c r="W11" s="75"/>
      <c r="X11" s="75"/>
      <c r="Y11" s="75"/>
      <c r="Z11" s="75"/>
      <c r="AA11" s="75"/>
      <c r="AB11" s="75"/>
      <c r="AC11" s="75"/>
      <c r="AF11" s="78" t="s">
        <v>32</v>
      </c>
      <c r="AG11" s="79" t="s">
        <v>13</v>
      </c>
      <c r="AH11" s="80"/>
      <c r="AI11" s="75"/>
      <c r="AJ11" s="75"/>
      <c r="AK11" s="75"/>
      <c r="AL11" s="75"/>
      <c r="AM11" s="75"/>
      <c r="AN11" s="75"/>
      <c r="AO11" s="75"/>
      <c r="AR11" s="78" t="s">
        <v>32</v>
      </c>
      <c r="AS11" s="79" t="s">
        <v>13</v>
      </c>
      <c r="AT11" s="80"/>
      <c r="AU11" s="75"/>
      <c r="AV11" s="75"/>
      <c r="AW11" s="75"/>
      <c r="AX11" s="75"/>
      <c r="AY11" s="75"/>
      <c r="AZ11" s="75"/>
      <c r="BA11" s="75"/>
    </row>
    <row r="12" spans="1:53" ht="20.100000000000001" customHeight="1" thickBot="1" x14ac:dyDescent="0.35">
      <c r="A12" s="60">
        <f t="shared" si="2"/>
        <v>43552</v>
      </c>
      <c r="B12" s="61">
        <f t="shared" si="7"/>
        <v>43552</v>
      </c>
      <c r="C12" s="167" t="e">
        <f>INDEX('[3]Base de Travail Mensuelle'!$1:$1048576,MATCH($U$8,'[3]Base de Travail Mensuelle'!$A:$A,0),MATCH(B12,'[3]Base de Travail Mensuelle'!$1:$1,0))</f>
        <v>#N/A</v>
      </c>
      <c r="D12" s="176" t="str">
        <f>INDEX([3]Pointage!$1:$1048576,MATCH($U$8,[3]Pointage!$A:$A,0),MATCH(B12,[3]Pointage!$1:$1,0))</f>
        <v>Congés</v>
      </c>
      <c r="E12" s="64" t="str">
        <f>IF(ISERROR(FIND("|",$D12,1)),IFERROR(VLOOKUP($D12,[3]RIPPEURS!$K:$K,1,FALSE),""),LEFT($D12,FIND("|",$D12,1)-2))</f>
        <v>Congés</v>
      </c>
      <c r="F12" s="65" t="str">
        <f>IF(ISERROR(FIND("|",$D12,1)),IFERROR(VLOOKUP($D12,[3]RIPPEURS!$K:$K,1,FALSE),$D12),LEFT($D12,FIND("|",$D12,1)-2))</f>
        <v>Congés</v>
      </c>
      <c r="G12" s="177" t="str">
        <f>IF(ISERROR(FIND("|",D12,1)),IFERROR(VLOOKUP($D12,[3]RIPPEURS!$K:$N,4,FALSE),""),MID(D12,FIND("|",D12,1)+2,999))</f>
        <v/>
      </c>
      <c r="H12" s="178" t="str">
        <f t="shared" si="3"/>
        <v>-</v>
      </c>
      <c r="I12" s="171" t="str">
        <f t="shared" si="0"/>
        <v>-</v>
      </c>
      <c r="J12" s="171" t="str">
        <f t="shared" si="4"/>
        <v>-</v>
      </c>
      <c r="K12" s="171" t="str">
        <f t="shared" si="5"/>
        <v>-</v>
      </c>
      <c r="L12" s="70" t="str">
        <f>IF(AND(M12&gt;0,M12&lt;99),"-",IFERROR(HeureHN(H12,I12,B12,HSN_deb,HSN_fin,TRUE)+IF(J12="-",0,HeureHN(J12,K12,B12,HSN_deb,HSN_fin,TRUE)),"-"))</f>
        <v>-</v>
      </c>
      <c r="M12" s="71" t="str">
        <f>IFERROR(Heuredim(H12,I12,B12,HSN_deb,HSN_fin,TRUE)+IF(J12="-",0,Heuredim(J12,K12,B12,HSN_deb,HSN_fin,TRUE)),"-")</f>
        <v>-</v>
      </c>
      <c r="N12" s="72" t="str">
        <f>IFERROR(HeureHN(H12,I12,B12,HSNu_deb,HSNu_fin,TRUE)+IF(J12="-",0,HeureHN(J12,K12,B12,HSNu_deb,HSNu_fin,TRUE)),"-")</f>
        <v>-</v>
      </c>
      <c r="O12" s="73">
        <f t="shared" si="6"/>
        <v>0</v>
      </c>
      <c r="P12" s="56">
        <f>IFERROR(HeureHN(H12,I12,B12,HPN_deb,HPN_fin,TRUE)+IF(J12="-",0,HeureHN(J12,K12,B12,HPN_deb,HPN_fin,TRUE)),"0")+IFERROR(VLOOKUP($F12,[3]RIPPEURS!$A:$E,5,FALSE),"0")</f>
        <v>0</v>
      </c>
      <c r="Q12" s="74">
        <f>IFERROR(VLOOKUP($F12,[3]RIPPEURS!$A:$F,6,FALSE),0)</f>
        <v>0</v>
      </c>
      <c r="R12" s="174"/>
      <c r="S12" s="175"/>
      <c r="T12" s="179"/>
      <c r="U12" s="179"/>
      <c r="V12" s="180"/>
      <c r="W12" s="180"/>
      <c r="X12" s="180"/>
      <c r="Y12" s="180"/>
      <c r="Z12" s="180"/>
      <c r="AA12" s="180"/>
      <c r="AB12" s="180"/>
      <c r="AC12" s="180"/>
      <c r="AF12" s="179"/>
      <c r="AG12" s="179"/>
      <c r="AH12" s="180"/>
      <c r="AI12" s="180"/>
      <c r="AJ12" s="180"/>
      <c r="AK12" s="180"/>
      <c r="AL12" s="180"/>
      <c r="AM12" s="180"/>
      <c r="AN12" s="180"/>
      <c r="AO12" s="180"/>
      <c r="AR12" s="83"/>
      <c r="AS12" s="83"/>
      <c r="AT12" s="84"/>
      <c r="AU12" s="84"/>
      <c r="AV12" s="84"/>
      <c r="AW12" s="84"/>
      <c r="AX12" s="84"/>
      <c r="AY12" s="84"/>
      <c r="AZ12" s="84"/>
      <c r="BA12" s="84"/>
    </row>
    <row r="13" spans="1:53" ht="20.100000000000001" customHeight="1" x14ac:dyDescent="0.3">
      <c r="A13" s="60">
        <f t="shared" si="2"/>
        <v>43553</v>
      </c>
      <c r="B13" s="61">
        <f t="shared" si="7"/>
        <v>43553</v>
      </c>
      <c r="C13" s="167" t="e">
        <f>INDEX('[3]Base de Travail Mensuelle'!$1:$1048576,MATCH($U$8,'[3]Base de Travail Mensuelle'!$A:$A,0),MATCH(B13,'[3]Base de Travail Mensuelle'!$1:$1,0))</f>
        <v>#N/A</v>
      </c>
      <c r="D13" s="176" t="str">
        <f>INDEX([3]Pointage!$1:$1048576,MATCH($U$8,[3]Pointage!$A:$A,0),MATCH(B13,[3]Pointage!$1:$1,0))</f>
        <v>REPOS</v>
      </c>
      <c r="E13" s="64" t="str">
        <f>IF(ISERROR(FIND("|",$D13,1)),IFERROR(VLOOKUP($D13,[3]RIPPEURS!$K:$K,1,FALSE),""),LEFT($D13,FIND("|",$D13,1)-2))</f>
        <v/>
      </c>
      <c r="F13" s="65" t="str">
        <f>IF(ISERROR(FIND("|",$D13,1)),IFERROR(VLOOKUP($D13,[3]RIPPEURS!$K:$K,1,FALSE),$D13),LEFT($D13,FIND("|",$D13,1)-2))</f>
        <v>REPOS</v>
      </c>
      <c r="G13" s="177" t="str">
        <f>IF(ISERROR(FIND("|",D13,1)),IFERROR(VLOOKUP($D13,[3]RIPPEURS!$K:$N,4,FALSE),""),MID(D13,FIND("|",D13,1)+2,999))</f>
        <v/>
      </c>
      <c r="H13" s="178" t="str">
        <f t="shared" si="3"/>
        <v>-</v>
      </c>
      <c r="I13" s="171" t="str">
        <f t="shared" si="0"/>
        <v>-</v>
      </c>
      <c r="J13" s="171" t="str">
        <f t="shared" si="4"/>
        <v>-</v>
      </c>
      <c r="K13" s="171" t="str">
        <f t="shared" si="5"/>
        <v>-</v>
      </c>
      <c r="L13" s="70" t="str">
        <f>IF(AND(M13&gt;0,M13&lt;99),"-",IFERROR(HeureHN(H13,I13,B13,HSN_deb,HSN_fin,TRUE)+IF(J13="-",0,HeureHN(J13,K13,B13,HSN_deb,HSN_fin,TRUE)),"-"))</f>
        <v>-</v>
      </c>
      <c r="M13" s="71" t="str">
        <f>IFERROR(Heuredim(H13,I13,B13,HSN_deb,HSN_fin,TRUE)+IF(J13="-",0,Heuredim(J13,K13,B13,HSN_deb,HSN_fin,TRUE)),"-")</f>
        <v>-</v>
      </c>
      <c r="N13" s="72" t="str">
        <f>IFERROR(HeureHN(H13,I13,B13,HSNu_deb,HSNu_fin,TRUE)+IF(J13="-",0,HeureHN(J13,K13,B13,HSNu_deb,HSNu_fin,TRUE)),"-")</f>
        <v>-</v>
      </c>
      <c r="O13" s="73">
        <f t="shared" si="6"/>
        <v>0</v>
      </c>
      <c r="P13" s="56">
        <f>IFERROR(HeureHN(H13,I13,B13,HPN_deb,HPN_fin,TRUE)+IF(J13="-",0,HeureHN(J13,K13,B13,HPN_deb,HPN_fin,TRUE)),"0")+IFERROR(VLOOKUP($F13,[3]RIPPEURS!$A:$E,5,FALSE),"0")</f>
        <v>0</v>
      </c>
      <c r="Q13" s="74">
        <f>IFERROR(VLOOKUP($F13,[3]RIPPEURS!$A:$F,6,FALSE),0)</f>
        <v>0</v>
      </c>
      <c r="R13" s="174"/>
      <c r="S13" s="175"/>
      <c r="T13" s="259" t="s">
        <v>14</v>
      </c>
      <c r="U13" s="260"/>
      <c r="V13" s="263" t="s">
        <v>15</v>
      </c>
      <c r="W13" s="265" t="s">
        <v>16</v>
      </c>
      <c r="X13" s="266"/>
      <c r="Y13" s="266"/>
      <c r="Z13" s="310"/>
      <c r="AA13" s="263" t="s">
        <v>17</v>
      </c>
      <c r="AB13" s="268" t="s">
        <v>18</v>
      </c>
      <c r="AC13" s="249" t="s">
        <v>19</v>
      </c>
      <c r="AF13" s="259" t="s">
        <v>14</v>
      </c>
      <c r="AG13" s="260"/>
      <c r="AH13" s="263" t="s">
        <v>15</v>
      </c>
      <c r="AI13" s="265" t="s">
        <v>16</v>
      </c>
      <c r="AJ13" s="266"/>
      <c r="AK13" s="266"/>
      <c r="AL13" s="310"/>
      <c r="AM13" s="263" t="s">
        <v>17</v>
      </c>
      <c r="AN13" s="268" t="s">
        <v>18</v>
      </c>
      <c r="AO13" s="249" t="s">
        <v>19</v>
      </c>
      <c r="AR13" s="259" t="s">
        <v>14</v>
      </c>
      <c r="AS13" s="260"/>
      <c r="AT13" s="263" t="s">
        <v>15</v>
      </c>
      <c r="AU13" s="265" t="s">
        <v>16</v>
      </c>
      <c r="AV13" s="266"/>
      <c r="AW13" s="266"/>
      <c r="AX13" s="267"/>
      <c r="AY13" s="263" t="s">
        <v>17</v>
      </c>
      <c r="AZ13" s="268" t="s">
        <v>18</v>
      </c>
      <c r="BA13" s="249" t="s">
        <v>19</v>
      </c>
    </row>
    <row r="14" spans="1:53" ht="20.100000000000001" customHeight="1" thickBot="1" x14ac:dyDescent="0.35">
      <c r="A14" s="60">
        <f t="shared" si="2"/>
        <v>43554</v>
      </c>
      <c r="B14" s="61">
        <f t="shared" si="7"/>
        <v>43554</v>
      </c>
      <c r="C14" s="167" t="e">
        <f>INDEX('[3]Base de Travail Mensuelle'!$1:$1048576,MATCH($U$8,'[3]Base de Travail Mensuelle'!$A:$A,0),MATCH(B14,'[3]Base de Travail Mensuelle'!$1:$1,0))</f>
        <v>#N/A</v>
      </c>
      <c r="D14" s="176" t="str">
        <f>INDEX([3]Pointage!$1:$1048576,MATCH($U$8,[3]Pointage!$A:$A,0),MATCH(B14,[3]Pointage!$1:$1,0))</f>
        <v>VN SAM MAT + COMP</v>
      </c>
      <c r="E14" s="64" t="str">
        <f>IF(ISERROR(FIND("|",$D14,1)),IFERROR(VLOOKUP($D14,[3]RIPPEURS!$K:$K,1,FALSE),""),LEFT($D14,FIND("|",$D14,1)-2))</f>
        <v>VN SAM MAT + COMP</v>
      </c>
      <c r="F14" s="65" t="str">
        <f>IF(ISERROR(FIND("|",$D14,1)),IFERROR(VLOOKUP($D14,[3]RIPPEURS!$K:$K,1,FALSE),$D14),LEFT($D14,FIND("|",$D14,1)-2))</f>
        <v>VN SAM MAT + COMP</v>
      </c>
      <c r="G14" s="177" t="str">
        <f>IF(ISERROR(FIND("|",D14,1)),IFERROR(VLOOKUP($D14,[3]RIPPEURS!$K:$N,4,FALSE),""),MID(D14,FIND("|",D14,1)+2,999))</f>
        <v>04:00-05:00</v>
      </c>
      <c r="H14" s="178">
        <f t="shared" si="3"/>
        <v>0.16666666666666666</v>
      </c>
      <c r="I14" s="171">
        <f t="shared" si="0"/>
        <v>0.20833333333333334</v>
      </c>
      <c r="J14" s="171" t="str">
        <f t="shared" si="4"/>
        <v>-</v>
      </c>
      <c r="K14" s="171" t="str">
        <f t="shared" si="5"/>
        <v>-</v>
      </c>
      <c r="L14" s="70">
        <f ca="1">IF(AND(M14&gt;0,M14&lt;99),"-",IFERROR(HeureHN(H14,I14,B14,HSN_deb,HSN_fin,TRUE)+IF(J14="-",0,HeureHN(J14,K14,B14,HSN_deb,HSN_fin,TRUE)),"-"))</f>
        <v>0</v>
      </c>
      <c r="M14" s="71">
        <f ca="1">IFERROR(Heuredim(H14,I14,B14,HSN_deb,HSN_fin,TRUE)+IF(J14="-",0,Heuredim(J14,K14,B14,HSN_deb,HSN_fin,TRUE)),"-")</f>
        <v>0</v>
      </c>
      <c r="N14" s="72">
        <f ca="1">IFERROR(HeureHN(H14,I14,B14,HSNu_deb,HSNu_fin,TRUE)+IF(J14="-",0,HeureHN(J14,K14,B14,HSNu_deb,HSNu_fin,TRUE)),"-")</f>
        <v>1.0000000000000004</v>
      </c>
      <c r="O14" s="73">
        <f t="shared" ca="1" si="6"/>
        <v>1.0000000000000004</v>
      </c>
      <c r="P14" s="56">
        <f ca="1">IFERROR(HeureHN(H14,I14,B14,HPN_deb,HPN_fin,TRUE)+IF(J14="-",0,HeureHN(J14,K14,B14,HPN_deb,HPN_fin,TRUE)),"0")+IFERROR(VLOOKUP($F14,[3]RIPPEURS!$A:$E,5,FALSE),"0")</f>
        <v>2.0000000000000004</v>
      </c>
      <c r="Q14" s="74">
        <f>IFERROR(VLOOKUP($F14,[3]RIPPEURS!$A:$F,6,FALSE),0)</f>
        <v>1</v>
      </c>
      <c r="R14" s="174"/>
      <c r="S14" s="175"/>
      <c r="T14" s="261"/>
      <c r="U14" s="262"/>
      <c r="V14" s="264"/>
      <c r="W14" s="181" t="s">
        <v>20</v>
      </c>
      <c r="X14" s="182" t="s">
        <v>21</v>
      </c>
      <c r="Y14" s="183" t="s">
        <v>22</v>
      </c>
      <c r="Z14" s="184" t="s">
        <v>23</v>
      </c>
      <c r="AA14" s="264"/>
      <c r="AB14" s="269"/>
      <c r="AC14" s="250"/>
      <c r="AF14" s="261"/>
      <c r="AG14" s="262"/>
      <c r="AH14" s="264"/>
      <c r="AI14" s="181" t="s">
        <v>20</v>
      </c>
      <c r="AJ14" s="182" t="s">
        <v>21</v>
      </c>
      <c r="AK14" s="183" t="s">
        <v>22</v>
      </c>
      <c r="AL14" s="184" t="s">
        <v>23</v>
      </c>
      <c r="AM14" s="264"/>
      <c r="AN14" s="269"/>
      <c r="AO14" s="250"/>
      <c r="AR14" s="261"/>
      <c r="AS14" s="262"/>
      <c r="AT14" s="264"/>
      <c r="AU14" s="89" t="s">
        <v>20</v>
      </c>
      <c r="AV14" s="90" t="s">
        <v>21</v>
      </c>
      <c r="AW14" s="91" t="s">
        <v>22</v>
      </c>
      <c r="AX14" s="92" t="s">
        <v>23</v>
      </c>
      <c r="AY14" s="264"/>
      <c r="AZ14" s="269"/>
      <c r="BA14" s="250"/>
    </row>
    <row r="15" spans="1:53" ht="23.1" customHeight="1" x14ac:dyDescent="0.3">
      <c r="A15" s="60">
        <f t="shared" si="2"/>
        <v>43555</v>
      </c>
      <c r="B15" s="61">
        <f t="shared" si="7"/>
        <v>43555</v>
      </c>
      <c r="C15" s="167" t="e">
        <f>INDEX('[3]Base de Travail Mensuelle'!$1:$1048576,MATCH($U$8,'[3]Base de Travail Mensuelle'!$A:$A,0),MATCH(B15,'[3]Base de Travail Mensuelle'!$1:$1,0))</f>
        <v>#N/A</v>
      </c>
      <c r="D15" s="176" t="str">
        <f>INDEX([3]Pointage!$1:$1048576,MATCH($U$8,[3]Pointage!$A:$A,0),MATCH(B15,[3]Pointage!$1:$1,0))</f>
        <v>VN DIM MATIN</v>
      </c>
      <c r="E15" s="64" t="str">
        <f>IF(ISERROR(FIND("|",$D15,1)),IFERROR(VLOOKUP($D15,[3]RIPPEURS!$K:$K,1,FALSE),""),LEFT($D15,FIND("|",$D15,1)-2))</f>
        <v>VN DIM MATIN</v>
      </c>
      <c r="F15" s="65" t="str">
        <f>IF(ISERROR(FIND("|",$D15,1)),IFERROR(VLOOKUP($D15,[3]RIPPEURS!$K:$K,1,FALSE),$D15),LEFT($D15,FIND("|",$D15,1)-2))</f>
        <v>VN DIM MATIN</v>
      </c>
      <c r="G15" s="177" t="str">
        <f>IF(ISERROR(FIND("|",D15,1)),IFERROR(VLOOKUP($D15,[3]RIPPEURS!$K:$N,4,FALSE),""),MID(D15,FIND("|",D15,1)+2,999))</f>
        <v>05:00-12:00</v>
      </c>
      <c r="H15" s="178">
        <f t="shared" si="3"/>
        <v>0.20833333333333334</v>
      </c>
      <c r="I15" s="171">
        <f t="shared" si="0"/>
        <v>0.5</v>
      </c>
      <c r="J15" s="171" t="str">
        <f t="shared" si="4"/>
        <v>-</v>
      </c>
      <c r="K15" s="171" t="str">
        <f t="shared" si="5"/>
        <v>-</v>
      </c>
      <c r="L15" s="70" t="str">
        <f ca="1">IF(AND(M15&gt;0,M15&lt;99),"-",IFERROR(HeureHN(H15,I15,B15,HSN_deb,HSN_fin,TRUE)+IF(J15="-",0,HeureHN(J15,K15,B15,HSN_deb,HSN_fin,TRUE)),"-"))</f>
        <v>-</v>
      </c>
      <c r="M15" s="71">
        <f ca="1">IFERROR(Heuredim(H15,I15,B15,HSN_deb,HSN_fin,TRUE)+IF(J15="-",0,Heuredim(J15,K15,B15,HSN_deb,HSN_fin,TRUE)),"-")</f>
        <v>5</v>
      </c>
      <c r="N15" s="72">
        <f ca="1">IFERROR(HeureHN(H15,I15,B15,HSNu_deb,HSNu_fin,TRUE)+IF(J15="-",0,HeureHN(J15,K15,B15,HSNu_deb,HSNu_fin,TRUE)),"-")</f>
        <v>2</v>
      </c>
      <c r="O15" s="73">
        <f t="shared" ca="1" si="6"/>
        <v>7</v>
      </c>
      <c r="P15" s="56">
        <f ca="1">IFERROR(HeureHN(H15,I15,B15,HPN_deb,HPN_fin,TRUE)+IF(J15="-",0,HeureHN(J15,K15,B15,HPN_deb,HPN_fin,TRUE)),"0")+IFERROR(VLOOKUP($F15,[3]RIPPEURS!$A:$E,5,FALSE),"0")</f>
        <v>0.99999999999999978</v>
      </c>
      <c r="Q15" s="74">
        <f>IFERROR(VLOOKUP($F15,[3]RIPPEURS!$A:$F,6,FALSE),0)</f>
        <v>1</v>
      </c>
      <c r="R15" s="174"/>
      <c r="S15" s="175"/>
      <c r="T15" s="93">
        <f t="shared" ref="T15:T45" si="8">WEEKDAY(U15,1)</f>
        <v>5</v>
      </c>
      <c r="U15" s="94">
        <f>$B5</f>
        <v>43545</v>
      </c>
      <c r="V15" s="95" t="str">
        <f>IF(ISNUMBER(SEARCH("HS presta. Except",$E5)),"",IF(ISNUMBER(SEARCH("RECUP CREDIT",$E5)),$G5,IF(ISNUMBER(SEARCH("Presta Except",$E5)),"",$G5)))</f>
        <v/>
      </c>
      <c r="W15" s="96" t="str">
        <f>IF(ISNUMBER(SEARCH("HS presta. Except",$E5)),"",IF(ISNUMBER(SEARCH("RECUP CREDIT",$E5)),$L5,IF(ISNUMBER(SEARCH("Presta Except",$E5)),"",$L5)))</f>
        <v>-</v>
      </c>
      <c r="X15" s="97" t="str">
        <f>IF(ISNUMBER(SEARCH("HS presta. Except",$E5)),"",IF(ISNUMBER(SEARCH("RECUP CREDIT",$E5)),$M5,IF(ISNUMBER(SEARCH("Presta Except",$E5)),"",$M5)))</f>
        <v>-</v>
      </c>
      <c r="Y15" s="98" t="str">
        <f>IF(ISNUMBER(SEARCH("HS presta. Except",$E5)),"",IF(ISNUMBER(SEARCH("RECUP CREDIT",$E5)),$N5,IF(ISNUMBER(SEARCH("Presta Except",$E5)),"",$N5)))</f>
        <v>-</v>
      </c>
      <c r="Z15" s="19">
        <f>IF(ISNUMBER(SEARCH("HS presta. Except",$E5)),"",IF(ISNUMBER(SEARCH("RECUP CREDIT",$E5)),$O5,IF(ISNUMBER(SEARCH("Presta Except",$E5)),"",$O5)))</f>
        <v>0</v>
      </c>
      <c r="AA15" s="99">
        <f t="shared" ref="AA15:AA45" si="9">$P5</f>
        <v>0</v>
      </c>
      <c r="AB15" s="100">
        <f t="shared" ref="AB15:AB45" si="10">$Q5</f>
        <v>0</v>
      </c>
      <c r="AC15" s="101" t="str">
        <f>IF(ISNUMBER(SEARCH("HS presta. Except",$E5)),"",IF(ISNUMBER(SEARCH("RECUP CREDIT",$E5)),$E5,IF(ISNUMBER(SEARCH("Presta Except",$E5)),"",$E5)))</f>
        <v>Congés</v>
      </c>
      <c r="AF15" s="93">
        <f t="shared" ref="AF15:AF45" si="11">WEEKDAY(AG15,1)</f>
        <v>5</v>
      </c>
      <c r="AG15" s="94">
        <f>$B5</f>
        <v>43545</v>
      </c>
      <c r="AH15" s="95" t="str">
        <f t="shared" ref="AH15:AH45" si="12">IF(ISNUMBER(SEARCH("HS presta. Except",$E5)),$G5,"")</f>
        <v/>
      </c>
      <c r="AI15" s="96" t="str">
        <f t="shared" ref="AI15:AI45" si="13">IF(ISNUMBER(SEARCH("HS presta. Except",$E5)),$L5,"")</f>
        <v/>
      </c>
      <c r="AJ15" s="97" t="str">
        <f t="shared" ref="AJ15:AJ45" si="14">IF(ISNUMBER(SEARCH("HS presta. Except",$E5)),$M5,"")</f>
        <v/>
      </c>
      <c r="AK15" s="98" t="str">
        <f t="shared" ref="AK15:AK45" si="15">IF(ISNUMBER(SEARCH("HS presta. Except",$E5)),$N5,"")</f>
        <v/>
      </c>
      <c r="AL15" s="19" t="str">
        <f t="shared" ref="AL15:AL45" si="16">IF(ISNUMBER(SEARCH("HS presta. Except",$E5)),$O5,"")</f>
        <v/>
      </c>
      <c r="AM15" s="102"/>
      <c r="AN15" s="102"/>
      <c r="AO15" s="101" t="str">
        <f t="shared" ref="AO15:AO45" si="17">IF(ISNUMBER(SEARCH("HS presta. Except",$E5)),$E5,"")</f>
        <v/>
      </c>
      <c r="AR15" s="93">
        <f t="shared" ref="AR15:AR45" si="18">WEEKDAY(AS15,1)</f>
        <v>5</v>
      </c>
      <c r="AS15" s="94">
        <f>$B5</f>
        <v>43545</v>
      </c>
      <c r="AT15" s="95" t="str">
        <f t="shared" ref="AT15:AT45" si="19">IF(ISNUMBER(SEARCH("RECUP CREDIT",$E5)),$G5,"")</f>
        <v/>
      </c>
      <c r="AU15" s="96" t="str">
        <f>IF(ISNUMBER(SEARCH("RECUP CREDIT",$E5)),$L5,"")</f>
        <v/>
      </c>
      <c r="AV15" s="97" t="str">
        <f>IF(ISNUMBER(SEARCH("RECUP CREDIT",$E5)),$M5,"")</f>
        <v/>
      </c>
      <c r="AW15" s="98" t="str">
        <f>IF(ISNUMBER(SEARCH("RECUP CREDIT",$E5)),$N5,"")</f>
        <v/>
      </c>
      <c r="AX15" s="19" t="str">
        <f>IF(ISNUMBER(SEARCH("RECUP CREDIT",$E5)),$O5,"")</f>
        <v/>
      </c>
      <c r="AY15" s="102"/>
      <c r="AZ15" s="102"/>
      <c r="BA15" s="101" t="str">
        <f>IF(ISNUMBER(SEARCH("RECUP CREDIT",$E5)),$E5,"")</f>
        <v/>
      </c>
    </row>
    <row r="16" spans="1:53" ht="23.1" customHeight="1" x14ac:dyDescent="0.3">
      <c r="A16" s="60">
        <f t="shared" si="2"/>
        <v>43556</v>
      </c>
      <c r="B16" s="61">
        <f t="shared" si="7"/>
        <v>43556</v>
      </c>
      <c r="C16" s="167" t="e">
        <f>INDEX('[3]Base de Travail Mensuelle'!$1:$1048576,MATCH($U$8,'[3]Base de Travail Mensuelle'!$A:$A,0),MATCH(B16,'[3]Base de Travail Mensuelle'!$1:$1,0))</f>
        <v>#N/A</v>
      </c>
      <c r="D16" s="176">
        <f>INDEX([3]Pointage!$1:$1048576,MATCH($U$8,[3]Pointage!$A:$A,0),MATCH(B16,[3]Pointage!$1:$1,0))</f>
        <v>0</v>
      </c>
      <c r="E16" s="64" t="str">
        <f>IF(ISERROR(FIND("|",$D16,1)),IFERROR(VLOOKUP($D16,[3]RIPPEURS!$K:$K,1,FALSE),""),LEFT($D16,FIND("|",$D16,1)-2))</f>
        <v/>
      </c>
      <c r="F16" s="65">
        <f>IF(ISERROR(FIND("|",$D16,1)),IFERROR(VLOOKUP($D16,[3]RIPPEURS!$K:$K,1,FALSE),$D16),LEFT($D16,FIND("|",$D16,1)-2))</f>
        <v>0</v>
      </c>
      <c r="G16" s="177" t="str">
        <f>IF(ISERROR(FIND("|",D16,1)),IFERROR(VLOOKUP($D16,[3]RIPPEURS!$K:$N,4,FALSE),""),MID(D16,FIND("|",D16,1)+2,999))</f>
        <v/>
      </c>
      <c r="H16" s="178" t="str">
        <f t="shared" si="3"/>
        <v>-</v>
      </c>
      <c r="I16" s="171" t="str">
        <f t="shared" si="0"/>
        <v>-</v>
      </c>
      <c r="J16" s="171" t="str">
        <f t="shared" si="4"/>
        <v>-</v>
      </c>
      <c r="K16" s="171" t="str">
        <f t="shared" si="5"/>
        <v>-</v>
      </c>
      <c r="L16" s="70" t="str">
        <f>IF(AND(M16&gt;0,M16&lt;99),"-",IFERROR(HeureHN(H16,I16,B16,HSN_deb,HSN_fin,TRUE)+IF(J16="-",0,HeureHN(J16,K16,B16,HSN_deb,HSN_fin,TRUE)),"-"))</f>
        <v>-</v>
      </c>
      <c r="M16" s="71" t="str">
        <f>IFERROR(Heuredim(H16,I16,B16,HSN_deb,HSN_fin,TRUE)+IF(J16="-",0,Heuredim(J16,K16,B16,HSN_deb,HSN_fin,TRUE)),"-")</f>
        <v>-</v>
      </c>
      <c r="N16" s="72" t="str">
        <f>IFERROR(HeureHN(H16,I16,B16,HSNu_deb,HSNu_fin,TRUE)+IF(J16="-",0,HeureHN(J16,K16,B16,HSNu_deb,HSNu_fin,TRUE)),"-")</f>
        <v>-</v>
      </c>
      <c r="O16" s="73">
        <f t="shared" si="6"/>
        <v>0</v>
      </c>
      <c r="P16" s="56">
        <f>IFERROR(HeureHN(H16,I16,B16,HPN_deb,HPN_fin,TRUE)+IF(J16="-",0,HeureHN(J16,K16,B16,HPN_deb,HPN_fin,TRUE)),"0")+IFERROR(VLOOKUP($F16,[3]RIPPEURS!$A:$E,5,FALSE),"0")</f>
        <v>0</v>
      </c>
      <c r="Q16" s="74">
        <f>IFERROR(VLOOKUP($F16,[3]RIPPEURS!$A:$F,6,FALSE),0)</f>
        <v>0</v>
      </c>
      <c r="R16" s="174"/>
      <c r="S16" s="175"/>
      <c r="T16" s="93">
        <f t="shared" si="8"/>
        <v>6</v>
      </c>
      <c r="U16" s="94">
        <f t="shared" ref="U16:U45" si="20">$B6</f>
        <v>43546</v>
      </c>
      <c r="V16" s="95" t="str">
        <f t="shared" ref="V16:V45" si="21">IF(ISNUMBER(SEARCH("HS presta. Except",$E6)),"",IF(ISNUMBER(SEARCH("RECUP CREDIT",$E6)),$G6,IF(ISNUMBER(SEARCH("Presta Except",$E6)),"",$G6)))</f>
        <v/>
      </c>
      <c r="W16" s="96" t="str">
        <f t="shared" ref="W16:W45" si="22">IF(ISNUMBER(SEARCH("HS presta. Except",$E6)),"",IF(ISNUMBER(SEARCH("RECUP CREDIT",$E6)),$L6,IF(ISNUMBER(SEARCH("Presta Except",$E6)),"",$L6)))</f>
        <v>-</v>
      </c>
      <c r="X16" s="97" t="str">
        <f t="shared" ref="X16:X45" si="23">IF(ISNUMBER(SEARCH("HS presta. Except",$E6)),"",IF(ISNUMBER(SEARCH("RECUP CREDIT",$E6)),$M6,IF(ISNUMBER(SEARCH("Presta Except",$E6)),"",$M6)))</f>
        <v>-</v>
      </c>
      <c r="Y16" s="98" t="str">
        <f t="shared" ref="Y16:Y45" si="24">IF(ISNUMBER(SEARCH("HS presta. Except",$E6)),"",IF(ISNUMBER(SEARCH("RECUP CREDIT",$E6)),$N6,IF(ISNUMBER(SEARCH("Presta Except",$E6)),"",$N6)))</f>
        <v>-</v>
      </c>
      <c r="Z16" s="19">
        <f t="shared" ref="Z16:Z45" si="25">IF(ISNUMBER(SEARCH("HS presta. Except",$E6)),"",IF(ISNUMBER(SEARCH("RECUP CREDIT",$E6)),$O6,IF(ISNUMBER(SEARCH("Presta Except",$E6)),"",$O6)))</f>
        <v>0</v>
      </c>
      <c r="AA16" s="99">
        <f t="shared" si="9"/>
        <v>0</v>
      </c>
      <c r="AB16" s="100">
        <f t="shared" si="10"/>
        <v>0</v>
      </c>
      <c r="AC16" s="101" t="str">
        <f t="shared" ref="AC16:AC45" si="26">IF(ISNUMBER(SEARCH("HS presta. Except",$E6)),"",IF(ISNUMBER(SEARCH("RECUP CREDIT",$E6)),$E6,IF(ISNUMBER(SEARCH("Presta Except",$E6)),"",$E6)))</f>
        <v/>
      </c>
      <c r="AF16" s="93">
        <f t="shared" si="11"/>
        <v>6</v>
      </c>
      <c r="AG16" s="94">
        <f t="shared" ref="AG16:AG45" si="27">$B6</f>
        <v>43546</v>
      </c>
      <c r="AH16" s="95" t="str">
        <f t="shared" si="12"/>
        <v/>
      </c>
      <c r="AI16" s="96" t="str">
        <f t="shared" si="13"/>
        <v/>
      </c>
      <c r="AJ16" s="97" t="str">
        <f t="shared" si="14"/>
        <v/>
      </c>
      <c r="AK16" s="98" t="str">
        <f t="shared" si="15"/>
        <v/>
      </c>
      <c r="AL16" s="19" t="str">
        <f t="shared" si="16"/>
        <v/>
      </c>
      <c r="AM16" s="102"/>
      <c r="AN16" s="102"/>
      <c r="AO16" s="101" t="str">
        <f t="shared" si="17"/>
        <v/>
      </c>
      <c r="AR16" s="93">
        <f t="shared" si="18"/>
        <v>6</v>
      </c>
      <c r="AS16" s="94">
        <f t="shared" ref="AS16:AS45" si="28">$B6</f>
        <v>43546</v>
      </c>
      <c r="AT16" s="95" t="str">
        <f t="shared" si="19"/>
        <v/>
      </c>
      <c r="AU16" s="96" t="str">
        <f t="shared" ref="AU16:AU45" si="29">IF(ISNUMBER(SEARCH("RECUP CREDIT",$E6)),$L6,"")</f>
        <v/>
      </c>
      <c r="AV16" s="97" t="str">
        <f t="shared" ref="AV16:AV45" si="30">IF(ISNUMBER(SEARCH("RECUP CREDIT",$E6)),$M6,"")</f>
        <v/>
      </c>
      <c r="AW16" s="98" t="str">
        <f t="shared" ref="AW16:AW45" si="31">IF(ISNUMBER(SEARCH("RECUP CREDIT",$E6)),$N6,"")</f>
        <v/>
      </c>
      <c r="AX16" s="19" t="str">
        <f t="shared" ref="AX16:AX45" si="32">IF(ISNUMBER(SEARCH("RECUP CREDIT",$E6)),$O6,"")</f>
        <v/>
      </c>
      <c r="AY16" s="102"/>
      <c r="AZ16" s="102"/>
      <c r="BA16" s="101" t="str">
        <f t="shared" ref="BA16:BA45" si="33">IF(ISNUMBER(SEARCH("RECUP CREDIT",$E6)),$E6,"")</f>
        <v/>
      </c>
    </row>
    <row r="17" spans="1:53" ht="23.1" customHeight="1" x14ac:dyDescent="0.3">
      <c r="A17" s="60">
        <f t="shared" si="2"/>
        <v>43557</v>
      </c>
      <c r="B17" s="61">
        <f t="shared" si="7"/>
        <v>43557</v>
      </c>
      <c r="C17" s="167" t="e">
        <f>INDEX('[3]Base de Travail Mensuelle'!$1:$1048576,MATCH($U$8,'[3]Base de Travail Mensuelle'!$A:$A,0),MATCH(B17,'[3]Base de Travail Mensuelle'!$1:$1,0))</f>
        <v>#N/A</v>
      </c>
      <c r="D17" s="176">
        <f>INDEX([3]Pointage!$1:$1048576,MATCH($U$8,[3]Pointage!$A:$A,0),MATCH(B17,[3]Pointage!$1:$1,0))</f>
        <v>0</v>
      </c>
      <c r="E17" s="64" t="str">
        <f>IF(ISERROR(FIND("|",$D17,1)),IFERROR(VLOOKUP($D17,[3]RIPPEURS!$K:$K,1,FALSE),""),LEFT($D17,FIND("|",$D17,1)-2))</f>
        <v/>
      </c>
      <c r="F17" s="65">
        <f>IF(ISERROR(FIND("|",$D17,1)),IFERROR(VLOOKUP($D17,[3]RIPPEURS!$K:$K,1,FALSE),$D17),LEFT($D17,FIND("|",$D17,1)-2))</f>
        <v>0</v>
      </c>
      <c r="G17" s="177" t="str">
        <f>IF(ISERROR(FIND("|",D17,1)),IFERROR(VLOOKUP($D17,[3]RIPPEURS!$K:$N,4,FALSE),""),MID(D17,FIND("|",D17,1)+2,999))</f>
        <v/>
      </c>
      <c r="H17" s="178" t="str">
        <f t="shared" si="3"/>
        <v>-</v>
      </c>
      <c r="I17" s="171" t="str">
        <f t="shared" si="0"/>
        <v>-</v>
      </c>
      <c r="J17" s="171" t="str">
        <f t="shared" si="4"/>
        <v>-</v>
      </c>
      <c r="K17" s="171" t="str">
        <f t="shared" si="5"/>
        <v>-</v>
      </c>
      <c r="L17" s="70" t="str">
        <f>IF(AND(M17&gt;0,M17&lt;99),"-",IFERROR(HeureHN(H17,I17,B17,HSN_deb,HSN_fin,TRUE)+IF(J17="-",0,HeureHN(J17,K17,B17,HSN_deb,HSN_fin,TRUE)),"-"))</f>
        <v>-</v>
      </c>
      <c r="M17" s="71" t="str">
        <f>IFERROR(Heuredim(H17,I17,B17,HSN_deb,HSN_fin,TRUE)+IF(J17="-",0,Heuredim(J17,K17,B17,HSN_deb,HSN_fin,TRUE)),"-")</f>
        <v>-</v>
      </c>
      <c r="N17" s="72" t="str">
        <f>IFERROR(HeureHN(H17,I17,B17,HSNu_deb,HSNu_fin,TRUE)+IF(J17="-",0,HeureHN(J17,K17,B17,HSNu_deb,HSNu_fin,TRUE)),"-")</f>
        <v>-</v>
      </c>
      <c r="O17" s="73">
        <f t="shared" si="6"/>
        <v>0</v>
      </c>
      <c r="P17" s="56">
        <f>IFERROR(HeureHN(H17,I17,B17,HPN_deb,HPN_fin,TRUE)+IF(J17="-",0,HeureHN(J17,K17,B17,HPN_deb,HPN_fin,TRUE)),"0")+IFERROR(VLOOKUP($F17,[3]RIPPEURS!$A:$E,5,FALSE),"0")</f>
        <v>0</v>
      </c>
      <c r="Q17" s="74">
        <f>IFERROR(VLOOKUP($F17,[3]RIPPEURS!$A:$F,6,FALSE),0)</f>
        <v>0</v>
      </c>
      <c r="R17" s="174"/>
      <c r="S17" s="175"/>
      <c r="T17" s="93">
        <f t="shared" si="8"/>
        <v>7</v>
      </c>
      <c r="U17" s="94">
        <f t="shared" si="20"/>
        <v>43547</v>
      </c>
      <c r="V17" s="95" t="str">
        <f t="shared" si="21"/>
        <v/>
      </c>
      <c r="W17" s="96" t="str">
        <f t="shared" si="22"/>
        <v>-</v>
      </c>
      <c r="X17" s="97" t="str">
        <f t="shared" si="23"/>
        <v>-</v>
      </c>
      <c r="Y17" s="98" t="str">
        <f t="shared" si="24"/>
        <v>-</v>
      </c>
      <c r="Z17" s="19">
        <f t="shared" si="25"/>
        <v>0</v>
      </c>
      <c r="AA17" s="99">
        <f t="shared" si="9"/>
        <v>1</v>
      </c>
      <c r="AB17" s="100">
        <f t="shared" si="10"/>
        <v>1</v>
      </c>
      <c r="AC17" s="101" t="str">
        <f t="shared" si="26"/>
        <v/>
      </c>
      <c r="AF17" s="93">
        <f t="shared" si="11"/>
        <v>7</v>
      </c>
      <c r="AG17" s="94">
        <f t="shared" si="27"/>
        <v>43547</v>
      </c>
      <c r="AH17" s="95" t="str">
        <f t="shared" si="12"/>
        <v/>
      </c>
      <c r="AI17" s="96" t="str">
        <f t="shared" si="13"/>
        <v/>
      </c>
      <c r="AJ17" s="97" t="str">
        <f t="shared" si="14"/>
        <v/>
      </c>
      <c r="AK17" s="98" t="str">
        <f t="shared" si="15"/>
        <v/>
      </c>
      <c r="AL17" s="19" t="str">
        <f t="shared" si="16"/>
        <v/>
      </c>
      <c r="AM17" s="102"/>
      <c r="AN17" s="102"/>
      <c r="AO17" s="101" t="str">
        <f t="shared" si="17"/>
        <v/>
      </c>
      <c r="AR17" s="93">
        <f t="shared" si="18"/>
        <v>7</v>
      </c>
      <c r="AS17" s="94">
        <f t="shared" si="28"/>
        <v>43547</v>
      </c>
      <c r="AT17" s="95" t="str">
        <f t="shared" si="19"/>
        <v/>
      </c>
      <c r="AU17" s="96" t="str">
        <f t="shared" si="29"/>
        <v/>
      </c>
      <c r="AV17" s="97" t="str">
        <f t="shared" si="30"/>
        <v/>
      </c>
      <c r="AW17" s="98" t="str">
        <f t="shared" si="31"/>
        <v/>
      </c>
      <c r="AX17" s="19" t="str">
        <f t="shared" si="32"/>
        <v/>
      </c>
      <c r="AY17" s="102"/>
      <c r="AZ17" s="102"/>
      <c r="BA17" s="101" t="str">
        <f t="shared" si="33"/>
        <v/>
      </c>
    </row>
    <row r="18" spans="1:53" s="104" customFormat="1" ht="23.1" customHeight="1" x14ac:dyDescent="0.3">
      <c r="A18" s="60">
        <f t="shared" si="2"/>
        <v>43558</v>
      </c>
      <c r="B18" s="61">
        <f t="shared" si="7"/>
        <v>43558</v>
      </c>
      <c r="C18" s="167" t="e">
        <f>INDEX('[3]Base de Travail Mensuelle'!$1:$1048576,MATCH($U$8,'[3]Base de Travail Mensuelle'!$A:$A,0),MATCH(B18,'[3]Base de Travail Mensuelle'!$1:$1,0))</f>
        <v>#N/A</v>
      </c>
      <c r="D18" s="176">
        <f>INDEX([3]Pointage!$1:$1048576,MATCH($U$8,[3]Pointage!$A:$A,0),MATCH(B18,[3]Pointage!$1:$1,0))</f>
        <v>0</v>
      </c>
      <c r="E18" s="64" t="str">
        <f>IF(ISERROR(FIND("|",$D18,1)),IFERROR(VLOOKUP($D18,[3]RIPPEURS!$K:$K,1,FALSE),""),LEFT($D18,FIND("|",$D18,1)-2))</f>
        <v/>
      </c>
      <c r="F18" s="65">
        <f>IF(ISERROR(FIND("|",$D18,1)),IFERROR(VLOOKUP($D18,[3]RIPPEURS!$K:$K,1,FALSE),$D18),LEFT($D18,FIND("|",$D18,1)-2))</f>
        <v>0</v>
      </c>
      <c r="G18" s="177" t="str">
        <f>IF(ISERROR(FIND("|",D18,1)),IFERROR(VLOOKUP($D18,[3]RIPPEURS!$K:$N,4,FALSE),""),MID(D18,FIND("|",D18,1)+2,999))</f>
        <v/>
      </c>
      <c r="H18" s="178" t="str">
        <f t="shared" si="3"/>
        <v>-</v>
      </c>
      <c r="I18" s="171" t="str">
        <f t="shared" si="0"/>
        <v>-</v>
      </c>
      <c r="J18" s="171" t="str">
        <f t="shared" si="4"/>
        <v>-</v>
      </c>
      <c r="K18" s="171" t="str">
        <f t="shared" si="5"/>
        <v>-</v>
      </c>
      <c r="L18" s="70" t="str">
        <f>IF(AND(M18&gt;0,M18&lt;99),"-",IFERROR(HeureHN(H18,I18,B18,HSN_deb,HSN_fin,TRUE)+IF(J18="-",0,HeureHN(J18,K18,B18,HSN_deb,HSN_fin,TRUE)),"-"))</f>
        <v>-</v>
      </c>
      <c r="M18" s="71" t="str">
        <f>IFERROR(Heuredim(H18,I18,B18,HSN_deb,HSN_fin,TRUE)+IF(J18="-",0,Heuredim(J18,K18,B18,HSN_deb,HSN_fin,TRUE)),"-")</f>
        <v>-</v>
      </c>
      <c r="N18" s="72" t="str">
        <f>IFERROR(HeureHN(H18,I18,B18,HSNu_deb,HSNu_fin,TRUE)+IF(J18="-",0,HeureHN(J18,K18,B18,HSNu_deb,HSNu_fin,TRUE)),"-")</f>
        <v>-</v>
      </c>
      <c r="O18" s="73">
        <f t="shared" si="6"/>
        <v>0</v>
      </c>
      <c r="P18" s="56">
        <f>IFERROR(HeureHN(H18,I18,B18,HPN_deb,HPN_fin,TRUE)+IF(J18="-",0,HeureHN(J18,K18,B18,HPN_deb,HPN_fin,TRUE)),"0")+IFERROR(VLOOKUP($F18,[3]RIPPEURS!$A:$E,5,FALSE),"0")</f>
        <v>0</v>
      </c>
      <c r="Q18" s="74">
        <f>IFERROR(VLOOKUP($F18,[3]RIPPEURS!$A:$F,6,FALSE),0)</f>
        <v>0</v>
      </c>
      <c r="R18" s="174"/>
      <c r="S18" s="175"/>
      <c r="T18" s="93">
        <f t="shared" si="8"/>
        <v>1</v>
      </c>
      <c r="U18" s="94">
        <f t="shared" si="20"/>
        <v>43548</v>
      </c>
      <c r="V18" s="95" t="str">
        <f t="shared" si="21"/>
        <v>05:00-12:00</v>
      </c>
      <c r="W18" s="96" t="str">
        <f t="shared" ca="1" si="22"/>
        <v>-</v>
      </c>
      <c r="X18" s="97">
        <f t="shared" ca="1" si="23"/>
        <v>5</v>
      </c>
      <c r="Y18" s="98">
        <f t="shared" ca="1" si="24"/>
        <v>2</v>
      </c>
      <c r="Z18" s="19">
        <f t="shared" ca="1" si="25"/>
        <v>7</v>
      </c>
      <c r="AA18" s="99">
        <f t="shared" ca="1" si="9"/>
        <v>0.99999999999999978</v>
      </c>
      <c r="AB18" s="100">
        <f t="shared" si="10"/>
        <v>1</v>
      </c>
      <c r="AC18" s="101" t="str">
        <f t="shared" si="26"/>
        <v>VN DIM MATIN</v>
      </c>
      <c r="AF18" s="93">
        <f t="shared" si="11"/>
        <v>1</v>
      </c>
      <c r="AG18" s="94">
        <f t="shared" si="27"/>
        <v>43548</v>
      </c>
      <c r="AH18" s="95" t="str">
        <f t="shared" si="12"/>
        <v/>
      </c>
      <c r="AI18" s="96" t="str">
        <f t="shared" si="13"/>
        <v/>
      </c>
      <c r="AJ18" s="97" t="str">
        <f t="shared" si="14"/>
        <v/>
      </c>
      <c r="AK18" s="98" t="str">
        <f t="shared" si="15"/>
        <v/>
      </c>
      <c r="AL18" s="19" t="str">
        <f t="shared" si="16"/>
        <v/>
      </c>
      <c r="AM18" s="102"/>
      <c r="AN18" s="102"/>
      <c r="AO18" s="101" t="str">
        <f t="shared" si="17"/>
        <v/>
      </c>
      <c r="AR18" s="93">
        <f t="shared" si="18"/>
        <v>1</v>
      </c>
      <c r="AS18" s="94">
        <f t="shared" si="28"/>
        <v>43548</v>
      </c>
      <c r="AT18" s="95" t="str">
        <f t="shared" si="19"/>
        <v/>
      </c>
      <c r="AU18" s="96" t="str">
        <f t="shared" si="29"/>
        <v/>
      </c>
      <c r="AV18" s="97" t="str">
        <f t="shared" si="30"/>
        <v/>
      </c>
      <c r="AW18" s="98" t="str">
        <f t="shared" si="31"/>
        <v/>
      </c>
      <c r="AX18" s="19" t="str">
        <f t="shared" si="32"/>
        <v/>
      </c>
      <c r="AY18" s="102"/>
      <c r="AZ18" s="102"/>
      <c r="BA18" s="101" t="str">
        <f t="shared" si="33"/>
        <v/>
      </c>
    </row>
    <row r="19" spans="1:53" s="104" customFormat="1" ht="23.1" customHeight="1" x14ac:dyDescent="0.3">
      <c r="A19" s="60">
        <f t="shared" si="2"/>
        <v>43559</v>
      </c>
      <c r="B19" s="61">
        <f t="shared" si="7"/>
        <v>43559</v>
      </c>
      <c r="C19" s="167" t="e">
        <f>INDEX('[3]Base de Travail Mensuelle'!$1:$1048576,MATCH($U$8,'[3]Base de Travail Mensuelle'!$A:$A,0),MATCH(B19,'[3]Base de Travail Mensuelle'!$1:$1,0))</f>
        <v>#N/A</v>
      </c>
      <c r="D19" s="176">
        <f>INDEX([3]Pointage!$1:$1048576,MATCH($U$8,[3]Pointage!$A:$A,0),MATCH(B19,[3]Pointage!$1:$1,0))</f>
        <v>0</v>
      </c>
      <c r="E19" s="64" t="str">
        <f>IF(ISERROR(FIND("|",$D19,1)),IFERROR(VLOOKUP($D19,[3]RIPPEURS!$K:$K,1,FALSE),""),LEFT($D19,FIND("|",$D19,1)-2))</f>
        <v/>
      </c>
      <c r="F19" s="65">
        <f>IF(ISERROR(FIND("|",$D19,1)),IFERROR(VLOOKUP($D19,[3]RIPPEURS!$K:$K,1,FALSE),$D19),LEFT($D19,FIND("|",$D19,1)-2))</f>
        <v>0</v>
      </c>
      <c r="G19" s="177" t="str">
        <f>IF(ISERROR(FIND("|",D19,1)),IFERROR(VLOOKUP($D19,[3]RIPPEURS!$K:$N,4,FALSE),""),MID(D19,FIND("|",D19,1)+2,999))</f>
        <v/>
      </c>
      <c r="H19" s="178" t="str">
        <f t="shared" si="3"/>
        <v>-</v>
      </c>
      <c r="I19" s="171" t="str">
        <f t="shared" si="0"/>
        <v>-</v>
      </c>
      <c r="J19" s="171" t="str">
        <f t="shared" si="4"/>
        <v>-</v>
      </c>
      <c r="K19" s="171" t="str">
        <f t="shared" si="5"/>
        <v>-</v>
      </c>
      <c r="L19" s="70" t="str">
        <f>IF(AND(M19&gt;0,M19&lt;99),"-",IFERROR(HeureHN(H19,I19,B19,HSN_deb,HSN_fin,TRUE)+IF(J19="-",0,HeureHN(J19,K19,B19,HSN_deb,HSN_fin,TRUE)),"-"))</f>
        <v>-</v>
      </c>
      <c r="M19" s="71" t="str">
        <f>IFERROR(Heuredim(H19,I19,B19,HSN_deb,HSN_fin,TRUE)+IF(J19="-",0,Heuredim(J19,K19,B19,HSN_deb,HSN_fin,TRUE)),"-")</f>
        <v>-</v>
      </c>
      <c r="N19" s="72" t="str">
        <f>IFERROR(HeureHN(H19,I19,B19,HSNu_deb,HSNu_fin,TRUE)+IF(J19="-",0,HeureHN(J19,K19,B19,HSNu_deb,HSNu_fin,TRUE)),"-")</f>
        <v>-</v>
      </c>
      <c r="O19" s="73">
        <f t="shared" si="6"/>
        <v>0</v>
      </c>
      <c r="P19" s="56">
        <f>IFERROR(HeureHN(H19,I19,B19,HPN_deb,HPN_fin,TRUE)+IF(J19="-",0,HeureHN(J19,K19,B19,HPN_deb,HPN_fin,TRUE)),"0")+IFERROR(VLOOKUP($F19,[3]RIPPEURS!$A:$E,5,FALSE),"0")</f>
        <v>0</v>
      </c>
      <c r="Q19" s="74">
        <f>IFERROR(VLOOKUP($F19,[3]RIPPEURS!$A:$F,6,FALSE),0)</f>
        <v>0</v>
      </c>
      <c r="R19" s="174"/>
      <c r="S19" s="175"/>
      <c r="T19" s="93">
        <f t="shared" si="8"/>
        <v>2</v>
      </c>
      <c r="U19" s="94">
        <f t="shared" si="20"/>
        <v>43549</v>
      </c>
      <c r="V19" s="95" t="str">
        <f t="shared" si="21"/>
        <v/>
      </c>
      <c r="W19" s="96" t="str">
        <f t="shared" si="22"/>
        <v>-</v>
      </c>
      <c r="X19" s="97" t="str">
        <f t="shared" si="23"/>
        <v>-</v>
      </c>
      <c r="Y19" s="98" t="str">
        <f t="shared" si="24"/>
        <v>-</v>
      </c>
      <c r="Z19" s="19">
        <f t="shared" si="25"/>
        <v>0</v>
      </c>
      <c r="AA19" s="99">
        <f t="shared" si="9"/>
        <v>1</v>
      </c>
      <c r="AB19" s="100">
        <f t="shared" si="10"/>
        <v>1</v>
      </c>
      <c r="AC19" s="101" t="str">
        <f t="shared" si="26"/>
        <v/>
      </c>
      <c r="AF19" s="93">
        <f t="shared" si="11"/>
        <v>2</v>
      </c>
      <c r="AG19" s="94">
        <f t="shared" si="27"/>
        <v>43549</v>
      </c>
      <c r="AH19" s="95" t="str">
        <f t="shared" si="12"/>
        <v/>
      </c>
      <c r="AI19" s="96" t="str">
        <f t="shared" si="13"/>
        <v/>
      </c>
      <c r="AJ19" s="97" t="str">
        <f t="shared" si="14"/>
        <v/>
      </c>
      <c r="AK19" s="98" t="str">
        <f t="shared" si="15"/>
        <v/>
      </c>
      <c r="AL19" s="19" t="str">
        <f t="shared" si="16"/>
        <v/>
      </c>
      <c r="AM19" s="102"/>
      <c r="AN19" s="102"/>
      <c r="AO19" s="101" t="str">
        <f t="shared" si="17"/>
        <v/>
      </c>
      <c r="AR19" s="93">
        <f t="shared" si="18"/>
        <v>2</v>
      </c>
      <c r="AS19" s="94">
        <f t="shared" si="28"/>
        <v>43549</v>
      </c>
      <c r="AT19" s="95" t="str">
        <f t="shared" si="19"/>
        <v/>
      </c>
      <c r="AU19" s="96" t="str">
        <f t="shared" si="29"/>
        <v/>
      </c>
      <c r="AV19" s="97" t="str">
        <f t="shared" si="30"/>
        <v/>
      </c>
      <c r="AW19" s="98" t="str">
        <f t="shared" si="31"/>
        <v/>
      </c>
      <c r="AX19" s="19" t="str">
        <f t="shared" si="32"/>
        <v/>
      </c>
      <c r="AY19" s="102"/>
      <c r="AZ19" s="102"/>
      <c r="BA19" s="101" t="str">
        <f t="shared" si="33"/>
        <v/>
      </c>
    </row>
    <row r="20" spans="1:53" ht="23.1" customHeight="1" x14ac:dyDescent="0.3">
      <c r="A20" s="60">
        <f t="shared" si="2"/>
        <v>43560</v>
      </c>
      <c r="B20" s="61">
        <f t="shared" si="7"/>
        <v>43560</v>
      </c>
      <c r="C20" s="167" t="e">
        <f>INDEX('[3]Base de Travail Mensuelle'!$1:$1048576,MATCH($U$8,'[3]Base de Travail Mensuelle'!$A:$A,0),MATCH(B20,'[3]Base de Travail Mensuelle'!$1:$1,0))</f>
        <v>#N/A</v>
      </c>
      <c r="D20" s="176">
        <f>INDEX([3]Pointage!$1:$1048576,MATCH($U$8,[3]Pointage!$A:$A,0),MATCH(B20,[3]Pointage!$1:$1,0))</f>
        <v>0</v>
      </c>
      <c r="E20" s="64" t="str">
        <f>IF(ISERROR(FIND("|",$D20,1)),IFERROR(VLOOKUP($D20,[3]RIPPEURS!$K:$K,1,FALSE),""),LEFT($D20,FIND("|",$D20,1)-2))</f>
        <v/>
      </c>
      <c r="F20" s="65">
        <f>IF(ISERROR(FIND("|",$D20,1)),IFERROR(VLOOKUP($D20,[3]RIPPEURS!$K:$K,1,FALSE),$D20),LEFT($D20,FIND("|",$D20,1)-2))</f>
        <v>0</v>
      </c>
      <c r="G20" s="177" t="str">
        <f>IF(ISERROR(FIND("|",D20,1)),IFERROR(VLOOKUP($D20,[3]RIPPEURS!$K:$N,4,FALSE),""),MID(D20,FIND("|",D20,1)+2,999))</f>
        <v/>
      </c>
      <c r="H20" s="178" t="str">
        <f t="shared" si="3"/>
        <v>-</v>
      </c>
      <c r="I20" s="171" t="str">
        <f t="shared" si="0"/>
        <v>-</v>
      </c>
      <c r="J20" s="171" t="str">
        <f t="shared" si="4"/>
        <v>-</v>
      </c>
      <c r="K20" s="171" t="str">
        <f t="shared" si="5"/>
        <v>-</v>
      </c>
      <c r="L20" s="70" t="str">
        <f>IF(AND(M20&gt;0,M20&lt;99),"-",IFERROR(HeureHN(H20,I20,B20,HSN_deb,HSN_fin,TRUE)+IF(J20="-",0,HeureHN(J20,K20,B20,HSN_deb,HSN_fin,TRUE)),"-"))</f>
        <v>-</v>
      </c>
      <c r="M20" s="71" t="str">
        <f>IFERROR(Heuredim(H20,I20,B20,HSN_deb,HSN_fin,TRUE)+IF(J20="-",0,Heuredim(J20,K20,B20,HSN_deb,HSN_fin,TRUE)),"-")</f>
        <v>-</v>
      </c>
      <c r="N20" s="72" t="str">
        <f>IFERROR(HeureHN(H20,I20,B20,HSNu_deb,HSNu_fin,TRUE)+IF(J20="-",0,HeureHN(J20,K20,B20,HSNu_deb,HSNu_fin,TRUE)),"-")</f>
        <v>-</v>
      </c>
      <c r="O20" s="73">
        <f t="shared" si="6"/>
        <v>0</v>
      </c>
      <c r="P20" s="56">
        <f>IFERROR(HeureHN(H20,I20,B20,HPN_deb,HPN_fin,TRUE)+IF(J20="-",0,HeureHN(J20,K20,B20,HPN_deb,HPN_fin,TRUE)),"0")+IFERROR(VLOOKUP($F20,[3]RIPPEURS!$A:$E,5,FALSE),"0")</f>
        <v>0</v>
      </c>
      <c r="Q20" s="74">
        <f>IFERROR(VLOOKUP($F20,[3]RIPPEURS!$A:$F,6,FALSE),0)</f>
        <v>0</v>
      </c>
      <c r="R20" s="174"/>
      <c r="S20" s="175"/>
      <c r="T20" s="93">
        <f t="shared" si="8"/>
        <v>3</v>
      </c>
      <c r="U20" s="94">
        <f t="shared" si="20"/>
        <v>43550</v>
      </c>
      <c r="V20" s="95" t="str">
        <f t="shared" si="21"/>
        <v/>
      </c>
      <c r="W20" s="96" t="str">
        <f t="shared" si="22"/>
        <v>-</v>
      </c>
      <c r="X20" s="97" t="str">
        <f t="shared" si="23"/>
        <v>-</v>
      </c>
      <c r="Y20" s="98" t="str">
        <f t="shared" si="24"/>
        <v>-</v>
      </c>
      <c r="Z20" s="19">
        <f t="shared" si="25"/>
        <v>0</v>
      </c>
      <c r="AA20" s="99">
        <f t="shared" si="9"/>
        <v>0</v>
      </c>
      <c r="AB20" s="100">
        <f t="shared" si="10"/>
        <v>0</v>
      </c>
      <c r="AC20" s="101" t="str">
        <f t="shared" si="26"/>
        <v>Congés</v>
      </c>
      <c r="AF20" s="93">
        <f t="shared" si="11"/>
        <v>3</v>
      </c>
      <c r="AG20" s="94">
        <f t="shared" si="27"/>
        <v>43550</v>
      </c>
      <c r="AH20" s="95" t="str">
        <f t="shared" si="12"/>
        <v/>
      </c>
      <c r="AI20" s="96" t="str">
        <f t="shared" si="13"/>
        <v/>
      </c>
      <c r="AJ20" s="97" t="str">
        <f t="shared" si="14"/>
        <v/>
      </c>
      <c r="AK20" s="98" t="str">
        <f t="shared" si="15"/>
        <v/>
      </c>
      <c r="AL20" s="19" t="str">
        <f t="shared" si="16"/>
        <v/>
      </c>
      <c r="AM20" s="102"/>
      <c r="AN20" s="102"/>
      <c r="AO20" s="101" t="str">
        <f t="shared" si="17"/>
        <v/>
      </c>
      <c r="AR20" s="93">
        <f t="shared" si="18"/>
        <v>3</v>
      </c>
      <c r="AS20" s="94">
        <f t="shared" si="28"/>
        <v>43550</v>
      </c>
      <c r="AT20" s="95" t="str">
        <f t="shared" si="19"/>
        <v/>
      </c>
      <c r="AU20" s="96" t="str">
        <f t="shared" si="29"/>
        <v/>
      </c>
      <c r="AV20" s="97" t="str">
        <f t="shared" si="30"/>
        <v/>
      </c>
      <c r="AW20" s="98" t="str">
        <f t="shared" si="31"/>
        <v/>
      </c>
      <c r="AX20" s="19" t="str">
        <f t="shared" si="32"/>
        <v/>
      </c>
      <c r="AY20" s="102"/>
      <c r="AZ20" s="102"/>
      <c r="BA20" s="101" t="str">
        <f t="shared" si="33"/>
        <v/>
      </c>
    </row>
    <row r="21" spans="1:53" ht="23.1" customHeight="1" x14ac:dyDescent="0.3">
      <c r="A21" s="60">
        <f t="shared" si="2"/>
        <v>43561</v>
      </c>
      <c r="B21" s="61">
        <f t="shared" si="7"/>
        <v>43561</v>
      </c>
      <c r="C21" s="167" t="e">
        <f>INDEX('[3]Base de Travail Mensuelle'!$1:$1048576,MATCH($U$8,'[3]Base de Travail Mensuelle'!$A:$A,0),MATCH(B21,'[3]Base de Travail Mensuelle'!$1:$1,0))</f>
        <v>#N/A</v>
      </c>
      <c r="D21" s="176">
        <f>INDEX([3]Pointage!$1:$1048576,MATCH($U$8,[3]Pointage!$A:$A,0),MATCH(B21,[3]Pointage!$1:$1,0))</f>
        <v>0</v>
      </c>
      <c r="E21" s="64" t="str">
        <f>IF(ISERROR(FIND("|",$D21,1)),IFERROR(VLOOKUP($D21,[3]RIPPEURS!$K:$K,1,FALSE),""),LEFT($D21,FIND("|",$D21,1)-2))</f>
        <v/>
      </c>
      <c r="F21" s="65">
        <f>IF(ISERROR(FIND("|",$D21,1)),IFERROR(VLOOKUP($D21,[3]RIPPEURS!$K:$K,1,FALSE),$D21),LEFT($D21,FIND("|",$D21,1)-2))</f>
        <v>0</v>
      </c>
      <c r="G21" s="177" t="str">
        <f>IF(ISERROR(FIND("|",D21,1)),IFERROR(VLOOKUP($D21,[3]RIPPEURS!$K:$N,4,FALSE),""),MID(D21,FIND("|",D21,1)+2,999))</f>
        <v/>
      </c>
      <c r="H21" s="178" t="str">
        <f t="shared" si="3"/>
        <v>-</v>
      </c>
      <c r="I21" s="171" t="str">
        <f t="shared" si="0"/>
        <v>-</v>
      </c>
      <c r="J21" s="171" t="str">
        <f t="shared" si="4"/>
        <v>-</v>
      </c>
      <c r="K21" s="171" t="str">
        <f t="shared" si="5"/>
        <v>-</v>
      </c>
      <c r="L21" s="70" t="str">
        <f>IF(AND(M21&gt;0,M21&lt;99),"-",IFERROR(HeureHN(H21,I21,B21,HSN_deb,HSN_fin,TRUE)+IF(J21="-",0,HeureHN(J21,K21,B21,HSN_deb,HSN_fin,TRUE)),"-"))</f>
        <v>-</v>
      </c>
      <c r="M21" s="71" t="str">
        <f>IFERROR(Heuredim(H21,I21,B21,HSN_deb,HSN_fin,TRUE)+IF(J21="-",0,Heuredim(J21,K21,B21,HSN_deb,HSN_fin,TRUE)),"-")</f>
        <v>-</v>
      </c>
      <c r="N21" s="72" t="str">
        <f>IFERROR(HeureHN(H21,I21,B21,HSNu_deb,HSNu_fin,TRUE)+IF(J21="-",0,HeureHN(J21,K21,B21,HSNu_deb,HSNu_fin,TRUE)),"-")</f>
        <v>-</v>
      </c>
      <c r="O21" s="73">
        <f t="shared" si="6"/>
        <v>0</v>
      </c>
      <c r="P21" s="56">
        <f>IFERROR(HeureHN(H21,I21,B21,HPN_deb,HPN_fin,TRUE)+IF(J21="-",0,HeureHN(J21,K21,B21,HPN_deb,HPN_fin,TRUE)),"0")+IFERROR(VLOOKUP($F21,[3]RIPPEURS!$A:$E,5,FALSE),"0")</f>
        <v>0</v>
      </c>
      <c r="Q21" s="74">
        <f>IFERROR(VLOOKUP($F21,[3]RIPPEURS!$A:$F,6,FALSE),0)</f>
        <v>0</v>
      </c>
      <c r="R21" s="174"/>
      <c r="S21" s="175"/>
      <c r="T21" s="93">
        <f t="shared" si="8"/>
        <v>4</v>
      </c>
      <c r="U21" s="94">
        <f t="shared" si="20"/>
        <v>43551</v>
      </c>
      <c r="V21" s="95" t="str">
        <f t="shared" si="21"/>
        <v/>
      </c>
      <c r="W21" s="96" t="str">
        <f t="shared" si="22"/>
        <v>-</v>
      </c>
      <c r="X21" s="97" t="str">
        <f t="shared" si="23"/>
        <v>-</v>
      </c>
      <c r="Y21" s="98" t="str">
        <f t="shared" si="24"/>
        <v>-</v>
      </c>
      <c r="Z21" s="19">
        <f t="shared" si="25"/>
        <v>0</v>
      </c>
      <c r="AA21" s="99">
        <f t="shared" si="9"/>
        <v>0</v>
      </c>
      <c r="AB21" s="100">
        <f t="shared" si="10"/>
        <v>0</v>
      </c>
      <c r="AC21" s="101" t="str">
        <f t="shared" si="26"/>
        <v>Congés</v>
      </c>
      <c r="AF21" s="93">
        <f t="shared" si="11"/>
        <v>4</v>
      </c>
      <c r="AG21" s="94">
        <f t="shared" si="27"/>
        <v>43551</v>
      </c>
      <c r="AH21" s="95" t="str">
        <f t="shared" si="12"/>
        <v/>
      </c>
      <c r="AI21" s="96" t="str">
        <f t="shared" si="13"/>
        <v/>
      </c>
      <c r="AJ21" s="97" t="str">
        <f t="shared" si="14"/>
        <v/>
      </c>
      <c r="AK21" s="98" t="str">
        <f t="shared" si="15"/>
        <v/>
      </c>
      <c r="AL21" s="19" t="str">
        <f t="shared" si="16"/>
        <v/>
      </c>
      <c r="AM21" s="102"/>
      <c r="AN21" s="102"/>
      <c r="AO21" s="101" t="str">
        <f t="shared" si="17"/>
        <v/>
      </c>
      <c r="AR21" s="93">
        <f t="shared" si="18"/>
        <v>4</v>
      </c>
      <c r="AS21" s="94">
        <f t="shared" si="28"/>
        <v>43551</v>
      </c>
      <c r="AT21" s="95" t="str">
        <f t="shared" si="19"/>
        <v/>
      </c>
      <c r="AU21" s="96" t="str">
        <f t="shared" si="29"/>
        <v/>
      </c>
      <c r="AV21" s="97" t="str">
        <f t="shared" si="30"/>
        <v/>
      </c>
      <c r="AW21" s="98" t="str">
        <f t="shared" si="31"/>
        <v/>
      </c>
      <c r="AX21" s="19" t="str">
        <f t="shared" si="32"/>
        <v/>
      </c>
      <c r="AY21" s="102"/>
      <c r="AZ21" s="102"/>
      <c r="BA21" s="101" t="str">
        <f t="shared" si="33"/>
        <v/>
      </c>
    </row>
    <row r="22" spans="1:53" ht="23.1" customHeight="1" x14ac:dyDescent="0.3">
      <c r="A22" s="60">
        <f t="shared" si="2"/>
        <v>43562</v>
      </c>
      <c r="B22" s="61">
        <f t="shared" si="7"/>
        <v>43562</v>
      </c>
      <c r="C22" s="167" t="e">
        <f>INDEX('[3]Base de Travail Mensuelle'!$1:$1048576,MATCH($U$8,'[3]Base de Travail Mensuelle'!$A:$A,0),MATCH(B22,'[3]Base de Travail Mensuelle'!$1:$1,0))</f>
        <v>#N/A</v>
      </c>
      <c r="D22" s="176">
        <f>INDEX([3]Pointage!$1:$1048576,MATCH($U$8,[3]Pointage!$A:$A,0),MATCH(B22,[3]Pointage!$1:$1,0))</f>
        <v>0</v>
      </c>
      <c r="E22" s="64" t="str">
        <f>IF(ISERROR(FIND("|",$D22,1)),IFERROR(VLOOKUP($D22,[3]RIPPEURS!$K:$K,1,FALSE),""),LEFT($D22,FIND("|",$D22,1)-2))</f>
        <v/>
      </c>
      <c r="F22" s="65">
        <f>IF(ISERROR(FIND("|",$D22,1)),IFERROR(VLOOKUP($D22,[3]RIPPEURS!$K:$K,1,FALSE),$D22),LEFT($D22,FIND("|",$D22,1)-2))</f>
        <v>0</v>
      </c>
      <c r="G22" s="177" t="str">
        <f>IF(ISERROR(FIND("|",D22,1)),IFERROR(VLOOKUP($D22,[3]RIPPEURS!$K:$N,4,FALSE),""),MID(D22,FIND("|",D22,1)+2,999))</f>
        <v/>
      </c>
      <c r="H22" s="178" t="str">
        <f t="shared" si="3"/>
        <v>-</v>
      </c>
      <c r="I22" s="171" t="str">
        <f t="shared" si="0"/>
        <v>-</v>
      </c>
      <c r="J22" s="171" t="str">
        <f t="shared" si="4"/>
        <v>-</v>
      </c>
      <c r="K22" s="171" t="str">
        <f t="shared" si="5"/>
        <v>-</v>
      </c>
      <c r="L22" s="70" t="str">
        <f>IF(AND(M22&gt;0,M22&lt;99),"-",IFERROR(HeureHN(H22,I22,B22,HSN_deb,HSN_fin,TRUE)+IF(J22="-",0,HeureHN(J22,K22,B22,HSN_deb,HSN_fin,TRUE)),"-"))</f>
        <v>-</v>
      </c>
      <c r="M22" s="71" t="str">
        <f>IFERROR(Heuredim(H22,I22,B22,HSN_deb,HSN_fin,TRUE)+IF(J22="-",0,Heuredim(J22,K22,B22,HSN_deb,HSN_fin,TRUE)),"-")</f>
        <v>-</v>
      </c>
      <c r="N22" s="72" t="str">
        <f>IFERROR(HeureHN(H22,I22,B22,HSNu_deb,HSNu_fin,TRUE)+IF(J22="-",0,HeureHN(J22,K22,B22,HSNu_deb,HSNu_fin,TRUE)),"-")</f>
        <v>-</v>
      </c>
      <c r="O22" s="73">
        <f t="shared" si="6"/>
        <v>0</v>
      </c>
      <c r="P22" s="56">
        <f>IFERROR(HeureHN(H22,I22,B22,HPN_deb,HPN_fin,TRUE)+IF(J22="-",0,HeureHN(J22,K22,B22,HPN_deb,HPN_fin,TRUE)),"0")+IFERROR(VLOOKUP($F22,[3]RIPPEURS!$A:$E,5,FALSE),"0")</f>
        <v>0</v>
      </c>
      <c r="Q22" s="74">
        <f>IFERROR(VLOOKUP($F22,[3]RIPPEURS!$A:$F,6,FALSE),0)</f>
        <v>0</v>
      </c>
      <c r="R22" s="174"/>
      <c r="S22" s="175"/>
      <c r="T22" s="93">
        <f t="shared" si="8"/>
        <v>5</v>
      </c>
      <c r="U22" s="94">
        <f t="shared" si="20"/>
        <v>43552</v>
      </c>
      <c r="V22" s="95" t="str">
        <f t="shared" si="21"/>
        <v/>
      </c>
      <c r="W22" s="96" t="str">
        <f t="shared" si="22"/>
        <v>-</v>
      </c>
      <c r="X22" s="97" t="str">
        <f t="shared" si="23"/>
        <v>-</v>
      </c>
      <c r="Y22" s="98" t="str">
        <f t="shared" si="24"/>
        <v>-</v>
      </c>
      <c r="Z22" s="19">
        <f t="shared" si="25"/>
        <v>0</v>
      </c>
      <c r="AA22" s="99">
        <f t="shared" si="9"/>
        <v>0</v>
      </c>
      <c r="AB22" s="100">
        <f t="shared" si="10"/>
        <v>0</v>
      </c>
      <c r="AC22" s="101" t="str">
        <f t="shared" si="26"/>
        <v>Congés</v>
      </c>
      <c r="AF22" s="93">
        <f t="shared" si="11"/>
        <v>5</v>
      </c>
      <c r="AG22" s="94">
        <f t="shared" si="27"/>
        <v>43552</v>
      </c>
      <c r="AH22" s="95" t="str">
        <f t="shared" si="12"/>
        <v/>
      </c>
      <c r="AI22" s="96" t="str">
        <f t="shared" si="13"/>
        <v/>
      </c>
      <c r="AJ22" s="97" t="str">
        <f t="shared" si="14"/>
        <v/>
      </c>
      <c r="AK22" s="98" t="str">
        <f t="shared" si="15"/>
        <v/>
      </c>
      <c r="AL22" s="19" t="str">
        <f t="shared" si="16"/>
        <v/>
      </c>
      <c r="AM22" s="102"/>
      <c r="AN22" s="102"/>
      <c r="AO22" s="101" t="str">
        <f t="shared" si="17"/>
        <v/>
      </c>
      <c r="AR22" s="93">
        <f t="shared" si="18"/>
        <v>5</v>
      </c>
      <c r="AS22" s="94">
        <f t="shared" si="28"/>
        <v>43552</v>
      </c>
      <c r="AT22" s="95" t="str">
        <f t="shared" si="19"/>
        <v/>
      </c>
      <c r="AU22" s="96" t="str">
        <f t="shared" si="29"/>
        <v/>
      </c>
      <c r="AV22" s="97" t="str">
        <f t="shared" si="30"/>
        <v/>
      </c>
      <c r="AW22" s="98" t="str">
        <f t="shared" si="31"/>
        <v/>
      </c>
      <c r="AX22" s="19" t="str">
        <f t="shared" si="32"/>
        <v/>
      </c>
      <c r="AY22" s="102"/>
      <c r="AZ22" s="102"/>
      <c r="BA22" s="101" t="str">
        <f t="shared" si="33"/>
        <v/>
      </c>
    </row>
    <row r="23" spans="1:53" ht="23.1" customHeight="1" x14ac:dyDescent="0.3">
      <c r="A23" s="60">
        <f t="shared" si="2"/>
        <v>43563</v>
      </c>
      <c r="B23" s="61">
        <f t="shared" si="7"/>
        <v>43563</v>
      </c>
      <c r="C23" s="167" t="e">
        <f>INDEX('[3]Base de Travail Mensuelle'!$1:$1048576,MATCH($U$8,'[3]Base de Travail Mensuelle'!$A:$A,0),MATCH(B23,'[3]Base de Travail Mensuelle'!$1:$1,0))</f>
        <v>#N/A</v>
      </c>
      <c r="D23" s="176">
        <f>INDEX([3]Pointage!$1:$1048576,MATCH($U$8,[3]Pointage!$A:$A,0),MATCH(B23,[3]Pointage!$1:$1,0))</f>
        <v>0</v>
      </c>
      <c r="E23" s="64" t="str">
        <f>IF(ISERROR(FIND("|",$D23,1)),IFERROR(VLOOKUP($D23,[3]RIPPEURS!$K:$K,1,FALSE),""),LEFT($D23,FIND("|",$D23,1)-2))</f>
        <v/>
      </c>
      <c r="F23" s="65">
        <f>IF(ISERROR(FIND("|",$D23,1)),IFERROR(VLOOKUP($D23,[3]RIPPEURS!$K:$K,1,FALSE),$D23),LEFT($D23,FIND("|",$D23,1)-2))</f>
        <v>0</v>
      </c>
      <c r="G23" s="177" t="str">
        <f>IF(ISERROR(FIND("|",D23,1)),IFERROR(VLOOKUP($D23,[3]RIPPEURS!$K:$N,4,FALSE),""),MID(D23,FIND("|",D23,1)+2,999))</f>
        <v/>
      </c>
      <c r="H23" s="178" t="str">
        <f t="shared" si="3"/>
        <v>-</v>
      </c>
      <c r="I23" s="171" t="str">
        <f t="shared" si="0"/>
        <v>-</v>
      </c>
      <c r="J23" s="171" t="str">
        <f t="shared" si="4"/>
        <v>-</v>
      </c>
      <c r="K23" s="171" t="str">
        <f t="shared" si="5"/>
        <v>-</v>
      </c>
      <c r="L23" s="70" t="str">
        <f>IF(AND(M23&gt;0,M23&lt;99),"-",IFERROR(HeureHN(H23,I23,B23,HSN_deb,HSN_fin,TRUE)+IF(J23="-",0,HeureHN(J23,K23,B23,HSN_deb,HSN_fin,TRUE)),"-"))</f>
        <v>-</v>
      </c>
      <c r="M23" s="71" t="str">
        <f>IFERROR(Heuredim(H23,I23,B23,HSN_deb,HSN_fin,TRUE)+IF(J23="-",0,Heuredim(J23,K23,B23,HSN_deb,HSN_fin,TRUE)),"-")</f>
        <v>-</v>
      </c>
      <c r="N23" s="72" t="str">
        <f>IFERROR(HeureHN(H23,I23,B23,HSNu_deb,HSNu_fin,TRUE)+IF(J23="-",0,HeureHN(J23,K23,B23,HSNu_deb,HSNu_fin,TRUE)),"-")</f>
        <v>-</v>
      </c>
      <c r="O23" s="73">
        <f t="shared" si="6"/>
        <v>0</v>
      </c>
      <c r="P23" s="56">
        <f>IFERROR(HeureHN(H23,I23,B23,HPN_deb,HPN_fin,TRUE)+IF(J23="-",0,HeureHN(J23,K23,B23,HPN_deb,HPN_fin,TRUE)),"0")+IFERROR(VLOOKUP($F23,[3]RIPPEURS!$A:$E,5,FALSE),"0")</f>
        <v>0</v>
      </c>
      <c r="Q23" s="74">
        <f>IFERROR(VLOOKUP($F23,[3]RIPPEURS!$A:$F,6,FALSE),0)</f>
        <v>0</v>
      </c>
      <c r="R23" s="174"/>
      <c r="S23" s="175"/>
      <c r="T23" s="93">
        <f t="shared" si="8"/>
        <v>6</v>
      </c>
      <c r="U23" s="94">
        <f t="shared" si="20"/>
        <v>43553</v>
      </c>
      <c r="V23" s="95" t="str">
        <f t="shared" si="21"/>
        <v/>
      </c>
      <c r="W23" s="96" t="str">
        <f t="shared" si="22"/>
        <v>-</v>
      </c>
      <c r="X23" s="97" t="str">
        <f t="shared" si="23"/>
        <v>-</v>
      </c>
      <c r="Y23" s="98" t="str">
        <f t="shared" si="24"/>
        <v>-</v>
      </c>
      <c r="Z23" s="19">
        <f t="shared" si="25"/>
        <v>0</v>
      </c>
      <c r="AA23" s="99">
        <f t="shared" si="9"/>
        <v>0</v>
      </c>
      <c r="AB23" s="100">
        <f t="shared" si="10"/>
        <v>0</v>
      </c>
      <c r="AC23" s="101" t="str">
        <f t="shared" si="26"/>
        <v/>
      </c>
      <c r="AF23" s="93">
        <f t="shared" si="11"/>
        <v>6</v>
      </c>
      <c r="AG23" s="94">
        <f t="shared" si="27"/>
        <v>43553</v>
      </c>
      <c r="AH23" s="95" t="str">
        <f t="shared" si="12"/>
        <v/>
      </c>
      <c r="AI23" s="96" t="str">
        <f t="shared" si="13"/>
        <v/>
      </c>
      <c r="AJ23" s="97" t="str">
        <f t="shared" si="14"/>
        <v/>
      </c>
      <c r="AK23" s="98" t="str">
        <f t="shared" si="15"/>
        <v/>
      </c>
      <c r="AL23" s="19" t="str">
        <f t="shared" si="16"/>
        <v/>
      </c>
      <c r="AM23" s="102"/>
      <c r="AN23" s="102"/>
      <c r="AO23" s="101" t="str">
        <f t="shared" si="17"/>
        <v/>
      </c>
      <c r="AR23" s="93">
        <f t="shared" si="18"/>
        <v>6</v>
      </c>
      <c r="AS23" s="94">
        <f t="shared" si="28"/>
        <v>43553</v>
      </c>
      <c r="AT23" s="95" t="str">
        <f t="shared" si="19"/>
        <v/>
      </c>
      <c r="AU23" s="96" t="str">
        <f t="shared" si="29"/>
        <v/>
      </c>
      <c r="AV23" s="97" t="str">
        <f t="shared" si="30"/>
        <v/>
      </c>
      <c r="AW23" s="98" t="str">
        <f t="shared" si="31"/>
        <v/>
      </c>
      <c r="AX23" s="19" t="str">
        <f t="shared" si="32"/>
        <v/>
      </c>
      <c r="AY23" s="102"/>
      <c r="AZ23" s="102"/>
      <c r="BA23" s="101" t="str">
        <f t="shared" si="33"/>
        <v/>
      </c>
    </row>
    <row r="24" spans="1:53" ht="23.1" customHeight="1" x14ac:dyDescent="0.3">
      <c r="A24" s="60">
        <f t="shared" si="2"/>
        <v>43564</v>
      </c>
      <c r="B24" s="61">
        <f t="shared" si="7"/>
        <v>43564</v>
      </c>
      <c r="C24" s="167" t="e">
        <f>INDEX('[3]Base de Travail Mensuelle'!$1:$1048576,MATCH($U$8,'[3]Base de Travail Mensuelle'!$A:$A,0),MATCH(B24,'[3]Base de Travail Mensuelle'!$1:$1,0))</f>
        <v>#N/A</v>
      </c>
      <c r="D24" s="176">
        <f>INDEX([3]Pointage!$1:$1048576,MATCH($U$8,[3]Pointage!$A:$A,0),MATCH(B24,[3]Pointage!$1:$1,0))</f>
        <v>0</v>
      </c>
      <c r="E24" s="64" t="str">
        <f>IF(ISERROR(FIND("|",$D24,1)),IFERROR(VLOOKUP($D24,[3]RIPPEURS!$K:$K,1,FALSE),""),LEFT($D24,FIND("|",$D24,1)-2))</f>
        <v/>
      </c>
      <c r="F24" s="65">
        <f>IF(ISERROR(FIND("|",$D24,1)),IFERROR(VLOOKUP($D24,[3]RIPPEURS!$K:$K,1,FALSE),$D24),LEFT($D24,FIND("|",$D24,1)-2))</f>
        <v>0</v>
      </c>
      <c r="G24" s="177" t="str">
        <f>IF(ISERROR(FIND("|",D24,1)),IFERROR(VLOOKUP($D24,[3]RIPPEURS!$K:$N,4,FALSE),""),MID(D24,FIND("|",D24,1)+2,999))</f>
        <v/>
      </c>
      <c r="H24" s="178" t="str">
        <f t="shared" si="3"/>
        <v>-</v>
      </c>
      <c r="I24" s="171" t="str">
        <f t="shared" si="0"/>
        <v>-</v>
      </c>
      <c r="J24" s="171" t="str">
        <f t="shared" si="4"/>
        <v>-</v>
      </c>
      <c r="K24" s="171" t="str">
        <f t="shared" si="5"/>
        <v>-</v>
      </c>
      <c r="L24" s="70" t="str">
        <f>IF(AND(M24&gt;0,M24&lt;99),"-",IFERROR(HeureHN(H24,I24,B24,HSN_deb,HSN_fin,TRUE)+IF(J24="-",0,HeureHN(J24,K24,B24,HSN_deb,HSN_fin,TRUE)),"-"))</f>
        <v>-</v>
      </c>
      <c r="M24" s="71" t="str">
        <f>IFERROR(Heuredim(H24,I24,B24,HSN_deb,HSN_fin,TRUE)+IF(J24="-",0,Heuredim(J24,K24,B24,HSN_deb,HSN_fin,TRUE)),"-")</f>
        <v>-</v>
      </c>
      <c r="N24" s="72" t="str">
        <f>IFERROR(HeureHN(H24,I24,B24,HSNu_deb,HSNu_fin,TRUE)+IF(J24="-",0,HeureHN(J24,K24,B24,HSNu_deb,HSNu_fin,TRUE)),"-")</f>
        <v>-</v>
      </c>
      <c r="O24" s="73">
        <f t="shared" si="6"/>
        <v>0</v>
      </c>
      <c r="P24" s="56">
        <f>IFERROR(HeureHN(H24,I24,B24,HPN_deb,HPN_fin,TRUE)+IF(J24="-",0,HeureHN(J24,K24,B24,HPN_deb,HPN_fin,TRUE)),"0")+IFERROR(VLOOKUP($F24,[3]RIPPEURS!$A:$E,5,FALSE),"0")</f>
        <v>0</v>
      </c>
      <c r="Q24" s="74">
        <f>IFERROR(VLOOKUP($F24,[3]RIPPEURS!$A:$F,6,FALSE),0)</f>
        <v>0</v>
      </c>
      <c r="R24" s="174"/>
      <c r="S24" s="175"/>
      <c r="T24" s="93">
        <f t="shared" si="8"/>
        <v>7</v>
      </c>
      <c r="U24" s="94">
        <f t="shared" si="20"/>
        <v>43554</v>
      </c>
      <c r="V24" s="95" t="str">
        <f t="shared" si="21"/>
        <v>04:00-05:00</v>
      </c>
      <c r="W24" s="96">
        <f t="shared" ca="1" si="22"/>
        <v>0</v>
      </c>
      <c r="X24" s="97">
        <f t="shared" ca="1" si="23"/>
        <v>0</v>
      </c>
      <c r="Y24" s="98">
        <f t="shared" ca="1" si="24"/>
        <v>1.0000000000000004</v>
      </c>
      <c r="Z24" s="19">
        <f t="shared" ca="1" si="25"/>
        <v>1.0000000000000004</v>
      </c>
      <c r="AA24" s="99">
        <f t="shared" ca="1" si="9"/>
        <v>2.0000000000000004</v>
      </c>
      <c r="AB24" s="100">
        <f t="shared" si="10"/>
        <v>1</v>
      </c>
      <c r="AC24" s="101" t="str">
        <f t="shared" si="26"/>
        <v>VN SAM MAT + COMP</v>
      </c>
      <c r="AF24" s="93">
        <f t="shared" si="11"/>
        <v>7</v>
      </c>
      <c r="AG24" s="94">
        <f t="shared" si="27"/>
        <v>43554</v>
      </c>
      <c r="AH24" s="95" t="str">
        <f t="shared" si="12"/>
        <v/>
      </c>
      <c r="AI24" s="96" t="str">
        <f t="shared" si="13"/>
        <v/>
      </c>
      <c r="AJ24" s="97" t="str">
        <f t="shared" si="14"/>
        <v/>
      </c>
      <c r="AK24" s="98" t="str">
        <f t="shared" si="15"/>
        <v/>
      </c>
      <c r="AL24" s="19" t="str">
        <f t="shared" si="16"/>
        <v/>
      </c>
      <c r="AM24" s="102"/>
      <c r="AN24" s="102"/>
      <c r="AO24" s="101" t="str">
        <f t="shared" si="17"/>
        <v/>
      </c>
      <c r="AR24" s="93">
        <f t="shared" si="18"/>
        <v>7</v>
      </c>
      <c r="AS24" s="94">
        <f t="shared" si="28"/>
        <v>43554</v>
      </c>
      <c r="AT24" s="95" t="str">
        <f t="shared" si="19"/>
        <v/>
      </c>
      <c r="AU24" s="96" t="str">
        <f t="shared" si="29"/>
        <v/>
      </c>
      <c r="AV24" s="97" t="str">
        <f t="shared" si="30"/>
        <v/>
      </c>
      <c r="AW24" s="98" t="str">
        <f t="shared" si="31"/>
        <v/>
      </c>
      <c r="AX24" s="19" t="str">
        <f t="shared" si="32"/>
        <v/>
      </c>
      <c r="AY24" s="102"/>
      <c r="AZ24" s="102"/>
      <c r="BA24" s="101" t="str">
        <f t="shared" si="33"/>
        <v/>
      </c>
    </row>
    <row r="25" spans="1:53" ht="23.1" customHeight="1" x14ac:dyDescent="0.3">
      <c r="A25" s="60">
        <f t="shared" si="2"/>
        <v>43565</v>
      </c>
      <c r="B25" s="61">
        <f t="shared" si="7"/>
        <v>43565</v>
      </c>
      <c r="C25" s="167" t="e">
        <f>INDEX('[3]Base de Travail Mensuelle'!$1:$1048576,MATCH($U$8,'[3]Base de Travail Mensuelle'!$A:$A,0),MATCH(B25,'[3]Base de Travail Mensuelle'!$1:$1,0))</f>
        <v>#N/A</v>
      </c>
      <c r="D25" s="176">
        <f>INDEX([3]Pointage!$1:$1048576,MATCH($U$8,[3]Pointage!$A:$A,0),MATCH(B25,[3]Pointage!$1:$1,0))</f>
        <v>0</v>
      </c>
      <c r="E25" s="64" t="str">
        <f>IF(ISERROR(FIND("|",$D25,1)),IFERROR(VLOOKUP($D25,[3]RIPPEURS!$K:$K,1,FALSE),""),LEFT($D25,FIND("|",$D25,1)-2))</f>
        <v/>
      </c>
      <c r="F25" s="65">
        <f>IF(ISERROR(FIND("|",$D25,1)),IFERROR(VLOOKUP($D25,[3]RIPPEURS!$K:$K,1,FALSE),$D25),LEFT($D25,FIND("|",$D25,1)-2))</f>
        <v>0</v>
      </c>
      <c r="G25" s="177" t="str">
        <f>IF(ISERROR(FIND("|",D25,1)),IFERROR(VLOOKUP($D25,[3]RIPPEURS!$K:$N,4,FALSE),""),MID(D25,FIND("|",D25,1)+2,999))</f>
        <v/>
      </c>
      <c r="H25" s="178" t="str">
        <f t="shared" si="3"/>
        <v>-</v>
      </c>
      <c r="I25" s="171" t="str">
        <f t="shared" si="0"/>
        <v>-</v>
      </c>
      <c r="J25" s="171" t="str">
        <f t="shared" si="4"/>
        <v>-</v>
      </c>
      <c r="K25" s="171" t="str">
        <f t="shared" si="5"/>
        <v>-</v>
      </c>
      <c r="L25" s="70" t="str">
        <f>IF(AND(M25&gt;0,M25&lt;99),"-",IFERROR(HeureHN(H25,I25,B25,HSN_deb,HSN_fin,TRUE)+IF(J25="-",0,HeureHN(J25,K25,B25,HSN_deb,HSN_fin,TRUE)),"-"))</f>
        <v>-</v>
      </c>
      <c r="M25" s="71" t="str">
        <f>IFERROR(Heuredim(H25,I25,B25,HSN_deb,HSN_fin,TRUE)+IF(J25="-",0,Heuredim(J25,K25,B25,HSN_deb,HSN_fin,TRUE)),"-")</f>
        <v>-</v>
      </c>
      <c r="N25" s="72" t="str">
        <f>IFERROR(HeureHN(H25,I25,B25,HSNu_deb,HSNu_fin,TRUE)+IF(J25="-",0,HeureHN(J25,K25,B25,HSNu_deb,HSNu_fin,TRUE)),"-")</f>
        <v>-</v>
      </c>
      <c r="O25" s="73">
        <f t="shared" si="6"/>
        <v>0</v>
      </c>
      <c r="P25" s="56">
        <f>IFERROR(HeureHN(H25,I25,B25,HPN_deb,HPN_fin,TRUE)+IF(J25="-",0,HeureHN(J25,K25,B25,HPN_deb,HPN_fin,TRUE)),"0")+IFERROR(VLOOKUP($F25,[3]RIPPEURS!$A:$E,5,FALSE),"0")</f>
        <v>0</v>
      </c>
      <c r="Q25" s="74">
        <f>IFERROR(VLOOKUP($F25,[3]RIPPEURS!$A:$F,6,FALSE),0)</f>
        <v>0</v>
      </c>
      <c r="R25" s="174"/>
      <c r="S25" s="175"/>
      <c r="T25" s="93">
        <f t="shared" si="8"/>
        <v>1</v>
      </c>
      <c r="U25" s="94">
        <f t="shared" si="20"/>
        <v>43555</v>
      </c>
      <c r="V25" s="95" t="str">
        <f t="shared" si="21"/>
        <v>05:00-12:00</v>
      </c>
      <c r="W25" s="96" t="str">
        <f t="shared" ca="1" si="22"/>
        <v>-</v>
      </c>
      <c r="X25" s="97">
        <f t="shared" ca="1" si="23"/>
        <v>5</v>
      </c>
      <c r="Y25" s="98">
        <f t="shared" ca="1" si="24"/>
        <v>2</v>
      </c>
      <c r="Z25" s="19">
        <f t="shared" ca="1" si="25"/>
        <v>7</v>
      </c>
      <c r="AA25" s="99">
        <f t="shared" ca="1" si="9"/>
        <v>0.99999999999999978</v>
      </c>
      <c r="AB25" s="100">
        <f t="shared" si="10"/>
        <v>1</v>
      </c>
      <c r="AC25" s="101" t="str">
        <f t="shared" si="26"/>
        <v>VN DIM MATIN</v>
      </c>
      <c r="AF25" s="93">
        <f t="shared" si="11"/>
        <v>1</v>
      </c>
      <c r="AG25" s="94">
        <f t="shared" si="27"/>
        <v>43555</v>
      </c>
      <c r="AH25" s="95" t="str">
        <f t="shared" si="12"/>
        <v/>
      </c>
      <c r="AI25" s="96" t="str">
        <f t="shared" si="13"/>
        <v/>
      </c>
      <c r="AJ25" s="97" t="str">
        <f t="shared" si="14"/>
        <v/>
      </c>
      <c r="AK25" s="98" t="str">
        <f t="shared" si="15"/>
        <v/>
      </c>
      <c r="AL25" s="19" t="str">
        <f t="shared" si="16"/>
        <v/>
      </c>
      <c r="AM25" s="102"/>
      <c r="AN25" s="102"/>
      <c r="AO25" s="101" t="str">
        <f t="shared" si="17"/>
        <v/>
      </c>
      <c r="AR25" s="93">
        <f t="shared" si="18"/>
        <v>1</v>
      </c>
      <c r="AS25" s="94">
        <f t="shared" si="28"/>
        <v>43555</v>
      </c>
      <c r="AT25" s="95" t="str">
        <f t="shared" si="19"/>
        <v/>
      </c>
      <c r="AU25" s="96" t="str">
        <f t="shared" si="29"/>
        <v/>
      </c>
      <c r="AV25" s="97" t="str">
        <f t="shared" si="30"/>
        <v/>
      </c>
      <c r="AW25" s="98" t="str">
        <f t="shared" si="31"/>
        <v/>
      </c>
      <c r="AX25" s="19" t="str">
        <f t="shared" si="32"/>
        <v/>
      </c>
      <c r="AY25" s="102"/>
      <c r="AZ25" s="102"/>
      <c r="BA25" s="101" t="str">
        <f t="shared" si="33"/>
        <v/>
      </c>
    </row>
    <row r="26" spans="1:53" ht="23.1" customHeight="1" x14ac:dyDescent="0.3">
      <c r="A26" s="60">
        <f t="shared" si="2"/>
        <v>43566</v>
      </c>
      <c r="B26" s="61">
        <f t="shared" si="7"/>
        <v>43566</v>
      </c>
      <c r="C26" s="167" t="e">
        <f>INDEX('[3]Base de Travail Mensuelle'!$1:$1048576,MATCH($U$8,'[3]Base de Travail Mensuelle'!$A:$A,0),MATCH(B26,'[3]Base de Travail Mensuelle'!$1:$1,0))</f>
        <v>#N/A</v>
      </c>
      <c r="D26" s="176">
        <f>INDEX([3]Pointage!$1:$1048576,MATCH($U$8,[3]Pointage!$A:$A,0),MATCH(B26,[3]Pointage!$1:$1,0))</f>
        <v>0</v>
      </c>
      <c r="E26" s="64" t="str">
        <f>IF(ISERROR(FIND("|",$D26,1)),IFERROR(VLOOKUP($D26,[3]RIPPEURS!$K:$K,1,FALSE),""),LEFT($D26,FIND("|",$D26,1)-2))</f>
        <v/>
      </c>
      <c r="F26" s="65">
        <f>IF(ISERROR(FIND("|",$D26,1)),IFERROR(VLOOKUP($D26,[3]RIPPEURS!$K:$K,1,FALSE),$D26),LEFT($D26,FIND("|",$D26,1)-2))</f>
        <v>0</v>
      </c>
      <c r="G26" s="177" t="str">
        <f>IF(ISERROR(FIND("|",D26,1)),IFERROR(VLOOKUP($D26,[3]RIPPEURS!$K:$N,4,FALSE),""),MID(D26,FIND("|",D26,1)+2,999))</f>
        <v/>
      </c>
      <c r="H26" s="178" t="str">
        <f t="shared" si="3"/>
        <v>-</v>
      </c>
      <c r="I26" s="171" t="str">
        <f t="shared" si="0"/>
        <v>-</v>
      </c>
      <c r="J26" s="171" t="str">
        <f t="shared" si="4"/>
        <v>-</v>
      </c>
      <c r="K26" s="171" t="str">
        <f t="shared" si="5"/>
        <v>-</v>
      </c>
      <c r="L26" s="70" t="str">
        <f>IF(AND(M26&gt;0,M26&lt;99),"-",IFERROR(HeureHN(H26,I26,B26,HSN_deb,HSN_fin,TRUE)+IF(J26="-",0,HeureHN(J26,K26,B26,HSN_deb,HSN_fin,TRUE)),"-"))</f>
        <v>-</v>
      </c>
      <c r="M26" s="71" t="str">
        <f>IFERROR(Heuredim(H26,I26,B26,HSN_deb,HSN_fin,TRUE)+IF(J26="-",0,Heuredim(J26,K26,B26,HSN_deb,HSN_fin,TRUE)),"-")</f>
        <v>-</v>
      </c>
      <c r="N26" s="72" t="str">
        <f>IFERROR(HeureHN(H26,I26,B26,HSNu_deb,HSNu_fin,TRUE)+IF(J26="-",0,HeureHN(J26,K26,B26,HSNu_deb,HSNu_fin,TRUE)),"-")</f>
        <v>-</v>
      </c>
      <c r="O26" s="73">
        <f t="shared" si="6"/>
        <v>0</v>
      </c>
      <c r="P26" s="56">
        <f>IFERROR(HeureHN(H26,I26,B26,HPN_deb,HPN_fin,TRUE)+IF(J26="-",0,HeureHN(J26,K26,B26,HPN_deb,HPN_fin,TRUE)),"0")+IFERROR(VLOOKUP($F26,[3]RIPPEURS!$A:$E,5,FALSE),"0")</f>
        <v>0</v>
      </c>
      <c r="Q26" s="74">
        <f>IFERROR(VLOOKUP($F26,[3]RIPPEURS!$A:$F,6,FALSE),0)</f>
        <v>0</v>
      </c>
      <c r="R26" s="174"/>
      <c r="S26" s="175"/>
      <c r="T26" s="93">
        <f t="shared" si="8"/>
        <v>2</v>
      </c>
      <c r="U26" s="94">
        <f t="shared" si="20"/>
        <v>43556</v>
      </c>
      <c r="V26" s="95" t="str">
        <f t="shared" si="21"/>
        <v/>
      </c>
      <c r="W26" s="96" t="str">
        <f t="shared" si="22"/>
        <v>-</v>
      </c>
      <c r="X26" s="97" t="str">
        <f t="shared" si="23"/>
        <v>-</v>
      </c>
      <c r="Y26" s="98" t="str">
        <f t="shared" si="24"/>
        <v>-</v>
      </c>
      <c r="Z26" s="19">
        <f t="shared" si="25"/>
        <v>0</v>
      </c>
      <c r="AA26" s="99">
        <f t="shared" si="9"/>
        <v>0</v>
      </c>
      <c r="AB26" s="100">
        <f t="shared" si="10"/>
        <v>0</v>
      </c>
      <c r="AC26" s="101" t="str">
        <f t="shared" si="26"/>
        <v/>
      </c>
      <c r="AF26" s="93">
        <f t="shared" si="11"/>
        <v>2</v>
      </c>
      <c r="AG26" s="94">
        <f t="shared" si="27"/>
        <v>43556</v>
      </c>
      <c r="AH26" s="95" t="str">
        <f t="shared" si="12"/>
        <v/>
      </c>
      <c r="AI26" s="96" t="str">
        <f t="shared" si="13"/>
        <v/>
      </c>
      <c r="AJ26" s="97" t="str">
        <f t="shared" si="14"/>
        <v/>
      </c>
      <c r="AK26" s="98" t="str">
        <f t="shared" si="15"/>
        <v/>
      </c>
      <c r="AL26" s="19" t="str">
        <f t="shared" si="16"/>
        <v/>
      </c>
      <c r="AM26" s="102"/>
      <c r="AN26" s="102"/>
      <c r="AO26" s="101" t="str">
        <f t="shared" si="17"/>
        <v/>
      </c>
      <c r="AR26" s="93">
        <f t="shared" si="18"/>
        <v>2</v>
      </c>
      <c r="AS26" s="94">
        <f t="shared" si="28"/>
        <v>43556</v>
      </c>
      <c r="AT26" s="95" t="str">
        <f t="shared" si="19"/>
        <v/>
      </c>
      <c r="AU26" s="96" t="str">
        <f t="shared" si="29"/>
        <v/>
      </c>
      <c r="AV26" s="97" t="str">
        <f t="shared" si="30"/>
        <v/>
      </c>
      <c r="AW26" s="98" t="str">
        <f t="shared" si="31"/>
        <v/>
      </c>
      <c r="AX26" s="19" t="str">
        <f t="shared" si="32"/>
        <v/>
      </c>
      <c r="AY26" s="102"/>
      <c r="AZ26" s="102"/>
      <c r="BA26" s="101" t="str">
        <f t="shared" si="33"/>
        <v/>
      </c>
    </row>
    <row r="27" spans="1:53" ht="23.1" customHeight="1" x14ac:dyDescent="0.3">
      <c r="A27" s="60">
        <f t="shared" si="2"/>
        <v>43567</v>
      </c>
      <c r="B27" s="61">
        <f t="shared" si="7"/>
        <v>43567</v>
      </c>
      <c r="C27" s="167" t="e">
        <f>INDEX('[3]Base de Travail Mensuelle'!$1:$1048576,MATCH($U$8,'[3]Base de Travail Mensuelle'!$A:$A,0),MATCH(B27,'[3]Base de Travail Mensuelle'!$1:$1,0))</f>
        <v>#N/A</v>
      </c>
      <c r="D27" s="176">
        <f>INDEX([3]Pointage!$1:$1048576,MATCH($U$8,[3]Pointage!$A:$A,0),MATCH(B27,[3]Pointage!$1:$1,0))</f>
        <v>0</v>
      </c>
      <c r="E27" s="64" t="str">
        <f>IF(ISERROR(FIND("|",$D27,1)),IFERROR(VLOOKUP($D27,[3]RIPPEURS!$K:$K,1,FALSE),""),LEFT($D27,FIND("|",$D27,1)-2))</f>
        <v/>
      </c>
      <c r="F27" s="65">
        <f>IF(ISERROR(FIND("|",$D27,1)),IFERROR(VLOOKUP($D27,[3]RIPPEURS!$K:$K,1,FALSE),$D27),LEFT($D27,FIND("|",$D27,1)-2))</f>
        <v>0</v>
      </c>
      <c r="G27" s="177" t="str">
        <f>IF(ISERROR(FIND("|",D27,1)),IFERROR(VLOOKUP($D27,[3]RIPPEURS!$K:$N,4,FALSE),""),MID(D27,FIND("|",D27,1)+2,999))</f>
        <v/>
      </c>
      <c r="H27" s="178" t="str">
        <f t="shared" si="3"/>
        <v>-</v>
      </c>
      <c r="I27" s="171" t="str">
        <f t="shared" si="0"/>
        <v>-</v>
      </c>
      <c r="J27" s="171" t="str">
        <f t="shared" si="4"/>
        <v>-</v>
      </c>
      <c r="K27" s="171" t="str">
        <f t="shared" si="5"/>
        <v>-</v>
      </c>
      <c r="L27" s="70" t="str">
        <f>IF(AND(M27&gt;0,M27&lt;99),"-",IFERROR(HeureHN(H27,I27,B27,HSN_deb,HSN_fin,TRUE)+IF(J27="-",0,HeureHN(J27,K27,B27,HSN_deb,HSN_fin,TRUE)),"-"))</f>
        <v>-</v>
      </c>
      <c r="M27" s="71" t="str">
        <f>IFERROR(Heuredim(H27,I27,B27,HSN_deb,HSN_fin,TRUE)+IF(J27="-",0,Heuredim(J27,K27,B27,HSN_deb,HSN_fin,TRUE)),"-")</f>
        <v>-</v>
      </c>
      <c r="N27" s="72" t="str">
        <f>IFERROR(HeureHN(H27,I27,B27,HSNu_deb,HSNu_fin,TRUE)+IF(J27="-",0,HeureHN(J27,K27,B27,HSNu_deb,HSNu_fin,TRUE)),"-")</f>
        <v>-</v>
      </c>
      <c r="O27" s="73">
        <f t="shared" si="6"/>
        <v>0</v>
      </c>
      <c r="P27" s="56">
        <f>IFERROR(HeureHN(H27,I27,B27,HPN_deb,HPN_fin,TRUE)+IF(J27="-",0,HeureHN(J27,K27,B27,HPN_deb,HPN_fin,TRUE)),"0")+IFERROR(VLOOKUP($F27,[3]RIPPEURS!$A:$E,5,FALSE),"0")</f>
        <v>0</v>
      </c>
      <c r="Q27" s="74">
        <f>IFERROR(VLOOKUP($F27,[3]RIPPEURS!$A:$F,6,FALSE),0)</f>
        <v>0</v>
      </c>
      <c r="R27" s="174"/>
      <c r="S27" s="175"/>
      <c r="T27" s="93">
        <f t="shared" si="8"/>
        <v>3</v>
      </c>
      <c r="U27" s="94">
        <f t="shared" si="20"/>
        <v>43557</v>
      </c>
      <c r="V27" s="95" t="str">
        <f t="shared" si="21"/>
        <v/>
      </c>
      <c r="W27" s="96" t="str">
        <f t="shared" si="22"/>
        <v>-</v>
      </c>
      <c r="X27" s="97" t="str">
        <f t="shared" si="23"/>
        <v>-</v>
      </c>
      <c r="Y27" s="98" t="str">
        <f t="shared" si="24"/>
        <v>-</v>
      </c>
      <c r="Z27" s="19">
        <f t="shared" si="25"/>
        <v>0</v>
      </c>
      <c r="AA27" s="99">
        <f t="shared" si="9"/>
        <v>0</v>
      </c>
      <c r="AB27" s="100">
        <f t="shared" si="10"/>
        <v>0</v>
      </c>
      <c r="AC27" s="101" t="str">
        <f t="shared" si="26"/>
        <v/>
      </c>
      <c r="AF27" s="93">
        <f t="shared" si="11"/>
        <v>3</v>
      </c>
      <c r="AG27" s="94">
        <f t="shared" si="27"/>
        <v>43557</v>
      </c>
      <c r="AH27" s="95" t="str">
        <f t="shared" si="12"/>
        <v/>
      </c>
      <c r="AI27" s="96" t="str">
        <f t="shared" si="13"/>
        <v/>
      </c>
      <c r="AJ27" s="97" t="str">
        <f t="shared" si="14"/>
        <v/>
      </c>
      <c r="AK27" s="98" t="str">
        <f t="shared" si="15"/>
        <v/>
      </c>
      <c r="AL27" s="19" t="str">
        <f t="shared" si="16"/>
        <v/>
      </c>
      <c r="AM27" s="102"/>
      <c r="AN27" s="102"/>
      <c r="AO27" s="101" t="str">
        <f t="shared" si="17"/>
        <v/>
      </c>
      <c r="AR27" s="93">
        <f t="shared" si="18"/>
        <v>3</v>
      </c>
      <c r="AS27" s="94">
        <f t="shared" si="28"/>
        <v>43557</v>
      </c>
      <c r="AT27" s="95" t="str">
        <f t="shared" si="19"/>
        <v/>
      </c>
      <c r="AU27" s="96" t="str">
        <f t="shared" si="29"/>
        <v/>
      </c>
      <c r="AV27" s="97" t="str">
        <f t="shared" si="30"/>
        <v/>
      </c>
      <c r="AW27" s="98" t="str">
        <f t="shared" si="31"/>
        <v/>
      </c>
      <c r="AX27" s="19" t="str">
        <f t="shared" si="32"/>
        <v/>
      </c>
      <c r="AY27" s="102"/>
      <c r="AZ27" s="102"/>
      <c r="BA27" s="101" t="str">
        <f t="shared" si="33"/>
        <v/>
      </c>
    </row>
    <row r="28" spans="1:53" ht="23.1" customHeight="1" x14ac:dyDescent="0.3">
      <c r="A28" s="60">
        <f t="shared" si="2"/>
        <v>43568</v>
      </c>
      <c r="B28" s="61">
        <f t="shared" si="7"/>
        <v>43568</v>
      </c>
      <c r="C28" s="167" t="e">
        <f>INDEX('[3]Base de Travail Mensuelle'!$1:$1048576,MATCH($U$8,'[3]Base de Travail Mensuelle'!$A:$A,0),MATCH(B28,'[3]Base de Travail Mensuelle'!$1:$1,0))</f>
        <v>#N/A</v>
      </c>
      <c r="D28" s="176">
        <f>INDEX([3]Pointage!$1:$1048576,MATCH($U$8,[3]Pointage!$A:$A,0),MATCH(B28,[3]Pointage!$1:$1,0))</f>
        <v>0</v>
      </c>
      <c r="E28" s="64" t="str">
        <f>IF(ISERROR(FIND("|",$D28,1)),IFERROR(VLOOKUP($D28,[3]RIPPEURS!$K:$K,1,FALSE),""),LEFT($D28,FIND("|",$D28,1)-2))</f>
        <v/>
      </c>
      <c r="F28" s="65">
        <f>IF(ISERROR(FIND("|",$D28,1)),IFERROR(VLOOKUP($D28,[3]RIPPEURS!$K:$K,1,FALSE),$D28),LEFT($D28,FIND("|",$D28,1)-2))</f>
        <v>0</v>
      </c>
      <c r="G28" s="177" t="str">
        <f>IF(ISERROR(FIND("|",D28,1)),IFERROR(VLOOKUP($D28,[3]RIPPEURS!$K:$N,4,FALSE),""),MID(D28,FIND("|",D28,1)+2,999))</f>
        <v/>
      </c>
      <c r="H28" s="178" t="str">
        <f t="shared" si="3"/>
        <v>-</v>
      </c>
      <c r="I28" s="171" t="str">
        <f t="shared" si="0"/>
        <v>-</v>
      </c>
      <c r="J28" s="171" t="str">
        <f t="shared" si="4"/>
        <v>-</v>
      </c>
      <c r="K28" s="171" t="str">
        <f t="shared" si="5"/>
        <v>-</v>
      </c>
      <c r="L28" s="70" t="str">
        <f>IF(AND(M28&gt;0,M28&lt;99),"-",IFERROR(HeureHN(H28,I28,B28,HSN_deb,HSN_fin,TRUE)+IF(J28="-",0,HeureHN(J28,K28,B28,HSN_deb,HSN_fin,TRUE)),"-"))</f>
        <v>-</v>
      </c>
      <c r="M28" s="71" t="str">
        <f>IFERROR(Heuredim(H28,I28,B28,HSN_deb,HSN_fin,TRUE)+IF(J28="-",0,Heuredim(J28,K28,B28,HSN_deb,HSN_fin,TRUE)),"-")</f>
        <v>-</v>
      </c>
      <c r="N28" s="72" t="str">
        <f>IFERROR(HeureHN(H28,I28,B28,HSNu_deb,HSNu_fin,TRUE)+IF(J28="-",0,HeureHN(J28,K28,B28,HSNu_deb,HSNu_fin,TRUE)),"-")</f>
        <v>-</v>
      </c>
      <c r="O28" s="73">
        <f t="shared" si="6"/>
        <v>0</v>
      </c>
      <c r="P28" s="56">
        <f>IFERROR(HeureHN(H28,I28,B28,HPN_deb,HPN_fin,TRUE)+IF(J28="-",0,HeureHN(J28,K28,B28,HPN_deb,HPN_fin,TRUE)),"0")+IFERROR(VLOOKUP($F28,[3]RIPPEURS!$A:$E,5,FALSE),"0")</f>
        <v>0</v>
      </c>
      <c r="Q28" s="74">
        <f>IFERROR(VLOOKUP($F28,[3]RIPPEURS!$A:$F,6,FALSE),0)</f>
        <v>0</v>
      </c>
      <c r="R28" s="174"/>
      <c r="S28" s="175"/>
      <c r="T28" s="93">
        <f t="shared" si="8"/>
        <v>4</v>
      </c>
      <c r="U28" s="94">
        <f t="shared" si="20"/>
        <v>43558</v>
      </c>
      <c r="V28" s="95" t="str">
        <f t="shared" si="21"/>
        <v/>
      </c>
      <c r="W28" s="96" t="str">
        <f t="shared" si="22"/>
        <v>-</v>
      </c>
      <c r="X28" s="97" t="str">
        <f t="shared" si="23"/>
        <v>-</v>
      </c>
      <c r="Y28" s="98" t="str">
        <f t="shared" si="24"/>
        <v>-</v>
      </c>
      <c r="Z28" s="19">
        <f t="shared" si="25"/>
        <v>0</v>
      </c>
      <c r="AA28" s="99">
        <f t="shared" si="9"/>
        <v>0</v>
      </c>
      <c r="AB28" s="100">
        <f t="shared" si="10"/>
        <v>0</v>
      </c>
      <c r="AC28" s="101" t="str">
        <f t="shared" si="26"/>
        <v/>
      </c>
      <c r="AF28" s="93">
        <f t="shared" si="11"/>
        <v>4</v>
      </c>
      <c r="AG28" s="94">
        <f t="shared" si="27"/>
        <v>43558</v>
      </c>
      <c r="AH28" s="95" t="str">
        <f t="shared" si="12"/>
        <v/>
      </c>
      <c r="AI28" s="96" t="str">
        <f t="shared" si="13"/>
        <v/>
      </c>
      <c r="AJ28" s="97" t="str">
        <f t="shared" si="14"/>
        <v/>
      </c>
      <c r="AK28" s="98" t="str">
        <f t="shared" si="15"/>
        <v/>
      </c>
      <c r="AL28" s="19" t="str">
        <f t="shared" si="16"/>
        <v/>
      </c>
      <c r="AM28" s="102"/>
      <c r="AN28" s="102"/>
      <c r="AO28" s="101" t="str">
        <f t="shared" si="17"/>
        <v/>
      </c>
      <c r="AR28" s="93">
        <f t="shared" si="18"/>
        <v>4</v>
      </c>
      <c r="AS28" s="94">
        <f t="shared" si="28"/>
        <v>43558</v>
      </c>
      <c r="AT28" s="95" t="str">
        <f t="shared" si="19"/>
        <v/>
      </c>
      <c r="AU28" s="96" t="str">
        <f t="shared" si="29"/>
        <v/>
      </c>
      <c r="AV28" s="97" t="str">
        <f t="shared" si="30"/>
        <v/>
      </c>
      <c r="AW28" s="98" t="str">
        <f t="shared" si="31"/>
        <v/>
      </c>
      <c r="AX28" s="19" t="str">
        <f t="shared" si="32"/>
        <v/>
      </c>
      <c r="AY28" s="102"/>
      <c r="AZ28" s="102"/>
      <c r="BA28" s="101" t="str">
        <f t="shared" si="33"/>
        <v/>
      </c>
    </row>
    <row r="29" spans="1:53" ht="23.1" customHeight="1" x14ac:dyDescent="0.3">
      <c r="A29" s="60">
        <f t="shared" si="2"/>
        <v>43569</v>
      </c>
      <c r="B29" s="61">
        <f t="shared" si="7"/>
        <v>43569</v>
      </c>
      <c r="C29" s="167" t="e">
        <f>INDEX('[3]Base de Travail Mensuelle'!$1:$1048576,MATCH($U$8,'[3]Base de Travail Mensuelle'!$A:$A,0),MATCH(B29,'[3]Base de Travail Mensuelle'!$1:$1,0))</f>
        <v>#N/A</v>
      </c>
      <c r="D29" s="176">
        <f>INDEX([3]Pointage!$1:$1048576,MATCH($U$8,[3]Pointage!$A:$A,0),MATCH(B29,[3]Pointage!$1:$1,0))</f>
        <v>0</v>
      </c>
      <c r="E29" s="64" t="str">
        <f>IF(ISERROR(FIND("|",$D29,1)),IFERROR(VLOOKUP($D29,[3]RIPPEURS!$K:$K,1,FALSE),""),LEFT($D29,FIND("|",$D29,1)-2))</f>
        <v/>
      </c>
      <c r="F29" s="65">
        <f>IF(ISERROR(FIND("|",$D29,1)),IFERROR(VLOOKUP($D29,[3]RIPPEURS!$K:$K,1,FALSE),$D29),LEFT($D29,FIND("|",$D29,1)-2))</f>
        <v>0</v>
      </c>
      <c r="G29" s="177" t="str">
        <f>IF(ISERROR(FIND("|",D29,1)),IFERROR(VLOOKUP($D29,[3]RIPPEURS!$K:$N,4,FALSE),""),MID(D29,FIND("|",D29,1)+2,999))</f>
        <v/>
      </c>
      <c r="H29" s="178" t="str">
        <f t="shared" si="3"/>
        <v>-</v>
      </c>
      <c r="I29" s="171" t="str">
        <f t="shared" si="0"/>
        <v>-</v>
      </c>
      <c r="J29" s="171" t="str">
        <f t="shared" si="4"/>
        <v>-</v>
      </c>
      <c r="K29" s="171" t="str">
        <f t="shared" si="5"/>
        <v>-</v>
      </c>
      <c r="L29" s="70" t="str">
        <f>IF(AND(M29&gt;0,M29&lt;99),"-",IFERROR(HeureHN(H29,I29,B29,HSN_deb,HSN_fin,TRUE)+IF(J29="-",0,HeureHN(J29,K29,B29,HSN_deb,HSN_fin,TRUE)),"-"))</f>
        <v>-</v>
      </c>
      <c r="M29" s="71" t="str">
        <f>IFERROR(Heuredim(H29,I29,B29,HSN_deb,HSN_fin,TRUE)+IF(J29="-",0,Heuredim(J29,K29,B29,HSN_deb,HSN_fin,TRUE)),"-")</f>
        <v>-</v>
      </c>
      <c r="N29" s="72" t="str">
        <f>IFERROR(HeureHN(H29,I29,B29,HSNu_deb,HSNu_fin,TRUE)+IF(J29="-",0,HeureHN(J29,K29,B29,HSNu_deb,HSNu_fin,TRUE)),"-")</f>
        <v>-</v>
      </c>
      <c r="O29" s="73">
        <f t="shared" si="6"/>
        <v>0</v>
      </c>
      <c r="P29" s="56">
        <f>IFERROR(HeureHN(H29,I29,B29,HPN_deb,HPN_fin,TRUE)+IF(J29="-",0,HeureHN(J29,K29,B29,HPN_deb,HPN_fin,TRUE)),"0")+IFERROR(VLOOKUP($F29,[3]RIPPEURS!$A:$E,5,FALSE),"0")</f>
        <v>0</v>
      </c>
      <c r="Q29" s="74">
        <f>IFERROR(VLOOKUP($F29,[3]RIPPEURS!$A:$F,6,FALSE),0)</f>
        <v>0</v>
      </c>
      <c r="R29" s="174"/>
      <c r="S29" s="175"/>
      <c r="T29" s="93">
        <f t="shared" si="8"/>
        <v>5</v>
      </c>
      <c r="U29" s="94">
        <f t="shared" si="20"/>
        <v>43559</v>
      </c>
      <c r="V29" s="95" t="str">
        <f t="shared" si="21"/>
        <v/>
      </c>
      <c r="W29" s="96" t="str">
        <f t="shared" si="22"/>
        <v>-</v>
      </c>
      <c r="X29" s="97" t="str">
        <f t="shared" si="23"/>
        <v>-</v>
      </c>
      <c r="Y29" s="98" t="str">
        <f t="shared" si="24"/>
        <v>-</v>
      </c>
      <c r="Z29" s="19">
        <f t="shared" si="25"/>
        <v>0</v>
      </c>
      <c r="AA29" s="99">
        <f t="shared" si="9"/>
        <v>0</v>
      </c>
      <c r="AB29" s="100">
        <f t="shared" si="10"/>
        <v>0</v>
      </c>
      <c r="AC29" s="101" t="str">
        <f t="shared" si="26"/>
        <v/>
      </c>
      <c r="AF29" s="93">
        <f t="shared" si="11"/>
        <v>5</v>
      </c>
      <c r="AG29" s="94">
        <f t="shared" si="27"/>
        <v>43559</v>
      </c>
      <c r="AH29" s="95" t="str">
        <f t="shared" si="12"/>
        <v/>
      </c>
      <c r="AI29" s="96" t="str">
        <f t="shared" si="13"/>
        <v/>
      </c>
      <c r="AJ29" s="97" t="str">
        <f t="shared" si="14"/>
        <v/>
      </c>
      <c r="AK29" s="98" t="str">
        <f t="shared" si="15"/>
        <v/>
      </c>
      <c r="AL29" s="19" t="str">
        <f t="shared" si="16"/>
        <v/>
      </c>
      <c r="AM29" s="102"/>
      <c r="AN29" s="102"/>
      <c r="AO29" s="101" t="str">
        <f t="shared" si="17"/>
        <v/>
      </c>
      <c r="AR29" s="93">
        <f t="shared" si="18"/>
        <v>5</v>
      </c>
      <c r="AS29" s="94">
        <f t="shared" si="28"/>
        <v>43559</v>
      </c>
      <c r="AT29" s="95" t="str">
        <f t="shared" si="19"/>
        <v/>
      </c>
      <c r="AU29" s="96" t="str">
        <f t="shared" si="29"/>
        <v/>
      </c>
      <c r="AV29" s="97" t="str">
        <f t="shared" si="30"/>
        <v/>
      </c>
      <c r="AW29" s="98" t="str">
        <f t="shared" si="31"/>
        <v/>
      </c>
      <c r="AX29" s="19" t="str">
        <f t="shared" si="32"/>
        <v/>
      </c>
      <c r="AY29" s="102"/>
      <c r="AZ29" s="102"/>
      <c r="BA29" s="101" t="str">
        <f t="shared" si="33"/>
        <v/>
      </c>
    </row>
    <row r="30" spans="1:53" ht="23.1" customHeight="1" x14ac:dyDescent="0.3">
      <c r="A30" s="60">
        <f t="shared" si="2"/>
        <v>43570</v>
      </c>
      <c r="B30" s="61">
        <f t="shared" si="7"/>
        <v>43570</v>
      </c>
      <c r="C30" s="167" t="e">
        <f>INDEX('[3]Base de Travail Mensuelle'!$1:$1048576,MATCH($U$8,'[3]Base de Travail Mensuelle'!$A:$A,0),MATCH(B30,'[3]Base de Travail Mensuelle'!$1:$1,0))</f>
        <v>#N/A</v>
      </c>
      <c r="D30" s="176">
        <f>INDEX([3]Pointage!$1:$1048576,MATCH($U$8,[3]Pointage!$A:$A,0),MATCH(B30,[3]Pointage!$1:$1,0))</f>
        <v>0</v>
      </c>
      <c r="E30" s="64" t="str">
        <f>IF(ISERROR(FIND("|",$D30,1)),IFERROR(VLOOKUP($D30,[3]RIPPEURS!$K:$K,1,FALSE),""),LEFT($D30,FIND("|",$D30,1)-2))</f>
        <v/>
      </c>
      <c r="F30" s="65">
        <f>IF(ISERROR(FIND("|",$D30,1)),IFERROR(VLOOKUP($D30,[3]RIPPEURS!$K:$K,1,FALSE),$D30),LEFT($D30,FIND("|",$D30,1)-2))</f>
        <v>0</v>
      </c>
      <c r="G30" s="177" t="str">
        <f>IF(ISERROR(FIND("|",D30,1)),IFERROR(VLOOKUP($D30,[3]RIPPEURS!$K:$N,4,FALSE),""),MID(D30,FIND("|",D30,1)+2,999))</f>
        <v/>
      </c>
      <c r="H30" s="178" t="str">
        <f t="shared" si="3"/>
        <v>-</v>
      </c>
      <c r="I30" s="171" t="str">
        <f t="shared" si="0"/>
        <v>-</v>
      </c>
      <c r="J30" s="171" t="str">
        <f t="shared" si="4"/>
        <v>-</v>
      </c>
      <c r="K30" s="171" t="str">
        <f t="shared" si="5"/>
        <v>-</v>
      </c>
      <c r="L30" s="70" t="str">
        <f>IF(AND(M30&gt;0,M30&lt;99),"-",IFERROR(HeureHN(H30,I30,B30,HSN_deb,HSN_fin,TRUE)+IF(J30="-",0,HeureHN(J30,K30,B30,HSN_deb,HSN_fin,TRUE)),"-"))</f>
        <v>-</v>
      </c>
      <c r="M30" s="71" t="str">
        <f>IFERROR(Heuredim(H30,I30,B30,HSN_deb,HSN_fin,TRUE)+IF(J30="-",0,Heuredim(J30,K30,B30,HSN_deb,HSN_fin,TRUE)),"-")</f>
        <v>-</v>
      </c>
      <c r="N30" s="72" t="str">
        <f>IFERROR(HeureHN(H30,I30,B30,HSNu_deb,HSNu_fin,TRUE)+IF(J30="-",0,HeureHN(J30,K30,B30,HSNu_deb,HSNu_fin,TRUE)),"-")</f>
        <v>-</v>
      </c>
      <c r="O30" s="73">
        <f t="shared" si="6"/>
        <v>0</v>
      </c>
      <c r="P30" s="56">
        <f>IFERROR(HeureHN(H30,I30,B30,HPN_deb,HPN_fin,TRUE)+IF(J30="-",0,HeureHN(J30,K30,B30,HPN_deb,HPN_fin,TRUE)),"0")+IFERROR(VLOOKUP($F30,[3]RIPPEURS!$A:$E,5,FALSE),"0")</f>
        <v>0</v>
      </c>
      <c r="Q30" s="74">
        <f>IFERROR(VLOOKUP($F30,[3]RIPPEURS!$A:$F,6,FALSE),0)</f>
        <v>0</v>
      </c>
      <c r="R30" s="174"/>
      <c r="S30" s="175"/>
      <c r="T30" s="93">
        <f t="shared" si="8"/>
        <v>6</v>
      </c>
      <c r="U30" s="94">
        <f t="shared" si="20"/>
        <v>43560</v>
      </c>
      <c r="V30" s="95" t="str">
        <f t="shared" si="21"/>
        <v/>
      </c>
      <c r="W30" s="96" t="str">
        <f t="shared" si="22"/>
        <v>-</v>
      </c>
      <c r="X30" s="97" t="str">
        <f t="shared" si="23"/>
        <v>-</v>
      </c>
      <c r="Y30" s="98" t="str">
        <f t="shared" si="24"/>
        <v>-</v>
      </c>
      <c r="Z30" s="19">
        <f t="shared" si="25"/>
        <v>0</v>
      </c>
      <c r="AA30" s="99">
        <f t="shared" si="9"/>
        <v>0</v>
      </c>
      <c r="AB30" s="100">
        <f t="shared" si="10"/>
        <v>0</v>
      </c>
      <c r="AC30" s="101" t="str">
        <f t="shared" si="26"/>
        <v/>
      </c>
      <c r="AF30" s="93">
        <f t="shared" si="11"/>
        <v>6</v>
      </c>
      <c r="AG30" s="94">
        <f t="shared" si="27"/>
        <v>43560</v>
      </c>
      <c r="AH30" s="95" t="str">
        <f t="shared" si="12"/>
        <v/>
      </c>
      <c r="AI30" s="96" t="str">
        <f t="shared" si="13"/>
        <v/>
      </c>
      <c r="AJ30" s="97" t="str">
        <f t="shared" si="14"/>
        <v/>
      </c>
      <c r="AK30" s="98" t="str">
        <f t="shared" si="15"/>
        <v/>
      </c>
      <c r="AL30" s="19" t="str">
        <f t="shared" si="16"/>
        <v/>
      </c>
      <c r="AM30" s="102"/>
      <c r="AN30" s="102"/>
      <c r="AO30" s="101" t="str">
        <f t="shared" si="17"/>
        <v/>
      </c>
      <c r="AR30" s="93">
        <f t="shared" si="18"/>
        <v>6</v>
      </c>
      <c r="AS30" s="94">
        <f t="shared" si="28"/>
        <v>43560</v>
      </c>
      <c r="AT30" s="95" t="str">
        <f t="shared" si="19"/>
        <v/>
      </c>
      <c r="AU30" s="96" t="str">
        <f t="shared" si="29"/>
        <v/>
      </c>
      <c r="AV30" s="97" t="str">
        <f t="shared" si="30"/>
        <v/>
      </c>
      <c r="AW30" s="98" t="str">
        <f t="shared" si="31"/>
        <v/>
      </c>
      <c r="AX30" s="19" t="str">
        <f t="shared" si="32"/>
        <v/>
      </c>
      <c r="AY30" s="102"/>
      <c r="AZ30" s="102"/>
      <c r="BA30" s="101" t="str">
        <f t="shared" si="33"/>
        <v/>
      </c>
    </row>
    <row r="31" spans="1:53" ht="23.1" customHeight="1" x14ac:dyDescent="0.3">
      <c r="A31" s="60">
        <f t="shared" si="2"/>
        <v>43571</v>
      </c>
      <c r="B31" s="61">
        <f t="shared" si="7"/>
        <v>43571</v>
      </c>
      <c r="C31" s="185" t="e">
        <f>INDEX('[3]Base de Travail Mensuelle'!$1:$1048576,MATCH($U$8,'[3]Base de Travail Mensuelle'!$A:$A,0),MATCH(B31,'[3]Base de Travail Mensuelle'!$1:$1,0))</f>
        <v>#N/A</v>
      </c>
      <c r="D31" s="176">
        <f>INDEX([3]Pointage!$1:$1048576,MATCH($U$8,[3]Pointage!$A:$A,0),MATCH(B31,[3]Pointage!$1:$1,0))</f>
        <v>0</v>
      </c>
      <c r="E31" s="64" t="str">
        <f>IF(ISERROR(FIND("|",$D31,1)),IFERROR(VLOOKUP($D31,[3]RIPPEURS!$K:$K,1,FALSE),""),LEFT($D31,FIND("|",$D31,1)-2))</f>
        <v/>
      </c>
      <c r="F31" s="65">
        <f>IF(ISERROR(FIND("|",$D31,1)),IFERROR(VLOOKUP($D31,[3]RIPPEURS!$K:$K,1,FALSE),$D31),LEFT($D31,FIND("|",$D31,1)-2))</f>
        <v>0</v>
      </c>
      <c r="G31" s="177" t="str">
        <f>IF(ISERROR(FIND("|",D31,1)),IFERROR(VLOOKUP($D31,[3]RIPPEURS!$K:$N,4,FALSE),""),MID(D31,FIND("|",D31,1)+2,999))</f>
        <v/>
      </c>
      <c r="H31" s="178" t="str">
        <f t="shared" si="3"/>
        <v>-</v>
      </c>
      <c r="I31" s="171" t="str">
        <f t="shared" si="0"/>
        <v>-</v>
      </c>
      <c r="J31" s="171" t="str">
        <f t="shared" si="4"/>
        <v>-</v>
      </c>
      <c r="K31" s="171" t="str">
        <f t="shared" si="5"/>
        <v>-</v>
      </c>
      <c r="L31" s="70" t="str">
        <f>IF(AND(M31&gt;0,M31&lt;99),"-",IFERROR(HeureHN(H31,I31,B31,HSN_deb,HSN_fin,TRUE)+IF(J31="-",0,HeureHN(J31,K31,B31,HSN_deb,HSN_fin,TRUE)),"-"))</f>
        <v>-</v>
      </c>
      <c r="M31" s="71" t="str">
        <f>IFERROR(Heuredim(H31,I31,B31,HSN_deb,HSN_fin,TRUE)+IF(J31="-",0,Heuredim(J31,K31,B31,HSN_deb,HSN_fin,TRUE)),"-")</f>
        <v>-</v>
      </c>
      <c r="N31" s="72" t="str">
        <f>IFERROR(HeureHN(H31,I31,B31,HSNu_deb,HSNu_fin,TRUE)+IF(J31="-",0,HeureHN(J31,K31,B31,HSNu_deb,HSNu_fin,TRUE)),"-")</f>
        <v>-</v>
      </c>
      <c r="O31" s="73">
        <f t="shared" si="6"/>
        <v>0</v>
      </c>
      <c r="P31" s="56">
        <f>IFERROR(HeureHN(H31,I31,B31,HPN_deb,HPN_fin,TRUE)+IF(J31="-",0,HeureHN(J31,K31,B31,HPN_deb,HPN_fin,TRUE)),"0")+IFERROR(VLOOKUP($F31,[3]RIPPEURS!$A:$E,5,FALSE),"0")</f>
        <v>0</v>
      </c>
      <c r="Q31" s="74">
        <f>IFERROR(VLOOKUP($F31,[3]RIPPEURS!$A:$F,6,FALSE),0)</f>
        <v>0</v>
      </c>
      <c r="R31" s="174"/>
      <c r="S31" s="175"/>
      <c r="T31" s="93">
        <f t="shared" si="8"/>
        <v>7</v>
      </c>
      <c r="U31" s="94">
        <f t="shared" si="20"/>
        <v>43561</v>
      </c>
      <c r="V31" s="95" t="str">
        <f t="shared" si="21"/>
        <v/>
      </c>
      <c r="W31" s="96" t="str">
        <f t="shared" si="22"/>
        <v>-</v>
      </c>
      <c r="X31" s="97" t="str">
        <f t="shared" si="23"/>
        <v>-</v>
      </c>
      <c r="Y31" s="98" t="str">
        <f t="shared" si="24"/>
        <v>-</v>
      </c>
      <c r="Z31" s="19">
        <f t="shared" si="25"/>
        <v>0</v>
      </c>
      <c r="AA31" s="99">
        <f t="shared" si="9"/>
        <v>0</v>
      </c>
      <c r="AB31" s="100">
        <f t="shared" si="10"/>
        <v>0</v>
      </c>
      <c r="AC31" s="101" t="str">
        <f t="shared" si="26"/>
        <v/>
      </c>
      <c r="AF31" s="93">
        <f t="shared" si="11"/>
        <v>7</v>
      </c>
      <c r="AG31" s="94">
        <f t="shared" si="27"/>
        <v>43561</v>
      </c>
      <c r="AH31" s="95" t="str">
        <f t="shared" si="12"/>
        <v/>
      </c>
      <c r="AI31" s="96" t="str">
        <f t="shared" si="13"/>
        <v/>
      </c>
      <c r="AJ31" s="97" t="str">
        <f t="shared" si="14"/>
        <v/>
      </c>
      <c r="AK31" s="98" t="str">
        <f t="shared" si="15"/>
        <v/>
      </c>
      <c r="AL31" s="19" t="str">
        <f t="shared" si="16"/>
        <v/>
      </c>
      <c r="AM31" s="102"/>
      <c r="AN31" s="102"/>
      <c r="AO31" s="101" t="str">
        <f t="shared" si="17"/>
        <v/>
      </c>
      <c r="AR31" s="93">
        <f t="shared" si="18"/>
        <v>7</v>
      </c>
      <c r="AS31" s="94">
        <f t="shared" si="28"/>
        <v>43561</v>
      </c>
      <c r="AT31" s="95" t="str">
        <f t="shared" si="19"/>
        <v/>
      </c>
      <c r="AU31" s="96" t="str">
        <f t="shared" si="29"/>
        <v/>
      </c>
      <c r="AV31" s="97" t="str">
        <f t="shared" si="30"/>
        <v/>
      </c>
      <c r="AW31" s="98" t="str">
        <f t="shared" si="31"/>
        <v/>
      </c>
      <c r="AX31" s="19" t="str">
        <f t="shared" si="32"/>
        <v/>
      </c>
      <c r="AY31" s="102"/>
      <c r="AZ31" s="102"/>
      <c r="BA31" s="101" t="str">
        <f t="shared" si="33"/>
        <v/>
      </c>
    </row>
    <row r="32" spans="1:53" ht="23.1" customHeight="1" x14ac:dyDescent="0.3">
      <c r="A32" s="60">
        <f t="shared" si="2"/>
        <v>43572</v>
      </c>
      <c r="B32" s="61">
        <f t="shared" si="7"/>
        <v>43572</v>
      </c>
      <c r="C32" s="167" t="e">
        <f>INDEX('[3]Base de Travail Mensuelle'!$1:$1048576,MATCH($U$8,'[3]Base de Travail Mensuelle'!$A:$A,0),MATCH(B32,'[3]Base de Travail Mensuelle'!$1:$1,0))</f>
        <v>#N/A</v>
      </c>
      <c r="D32" s="176">
        <f>INDEX([3]Pointage!$1:$1048576,MATCH($U$8,[3]Pointage!$A:$A,0),MATCH(B32,[3]Pointage!$1:$1,0))</f>
        <v>0</v>
      </c>
      <c r="E32" s="64" t="str">
        <f>IF(ISERROR(FIND("|",$D32,1)),IFERROR(VLOOKUP($D32,[3]RIPPEURS!$K:$K,1,FALSE),""),LEFT($D32,FIND("|",$D32,1)-2))</f>
        <v/>
      </c>
      <c r="F32" s="65">
        <f>IF(ISERROR(FIND("|",$D32,1)),IFERROR(VLOOKUP($D32,[3]RIPPEURS!$K:$K,1,FALSE),$D32),LEFT($D32,FIND("|",$D32,1)-2))</f>
        <v>0</v>
      </c>
      <c r="G32" s="177" t="str">
        <f>IF(ISERROR(FIND("|",D32,1)),IFERROR(VLOOKUP($D32,[3]RIPPEURS!$K:$N,4,FALSE),""),MID(D32,FIND("|",D32,1)+2,999))</f>
        <v/>
      </c>
      <c r="H32" s="178" t="str">
        <f t="shared" si="3"/>
        <v>-</v>
      </c>
      <c r="I32" s="171" t="str">
        <f t="shared" si="0"/>
        <v>-</v>
      </c>
      <c r="J32" s="171" t="str">
        <f t="shared" si="4"/>
        <v>-</v>
      </c>
      <c r="K32" s="171" t="str">
        <f t="shared" si="5"/>
        <v>-</v>
      </c>
      <c r="L32" s="70" t="str">
        <f>IF(AND(M32&gt;0,M32&lt;99),"-",IFERROR(HeureHN(H32,I32,B32,HSN_deb,HSN_fin,TRUE)+IF(J32="-",0,HeureHN(J32,K32,B32,HSN_deb,HSN_fin,TRUE)),"-"))</f>
        <v>-</v>
      </c>
      <c r="M32" s="71" t="str">
        <f>IFERROR(Heuredim(H32,I32,B32,HSN_deb,HSN_fin,TRUE)+IF(J32="-",0,Heuredim(J32,K32,B32,HSN_deb,HSN_fin,TRUE)),"-")</f>
        <v>-</v>
      </c>
      <c r="N32" s="72" t="str">
        <f>IFERROR(HeureHN(H32,I32,B32,HSNu_deb,HSNu_fin,TRUE)+IF(J32="-",0,HeureHN(J32,K32,B32,HSNu_deb,HSNu_fin,TRUE)),"-")</f>
        <v>-</v>
      </c>
      <c r="O32" s="73">
        <f t="shared" si="6"/>
        <v>0</v>
      </c>
      <c r="P32" s="56">
        <f>IFERROR(HeureHN(H32,I32,B32,HPN_deb,HPN_fin,TRUE)+IF(J32="-",0,HeureHN(J32,K32,B32,HPN_deb,HPN_fin,TRUE)),"0")+IFERROR(VLOOKUP($F32,[3]RIPPEURS!$A:$E,5,FALSE),"0")</f>
        <v>0</v>
      </c>
      <c r="Q32" s="74">
        <f>IFERROR(VLOOKUP($F32,[3]RIPPEURS!$A:$F,6,FALSE),0)</f>
        <v>0</v>
      </c>
      <c r="R32" s="174"/>
      <c r="S32" s="175"/>
      <c r="T32" s="93">
        <f t="shared" si="8"/>
        <v>1</v>
      </c>
      <c r="U32" s="94">
        <f t="shared" si="20"/>
        <v>43562</v>
      </c>
      <c r="V32" s="95" t="str">
        <f t="shared" si="21"/>
        <v/>
      </c>
      <c r="W32" s="96" t="str">
        <f t="shared" si="22"/>
        <v>-</v>
      </c>
      <c r="X32" s="97" t="str">
        <f t="shared" si="23"/>
        <v>-</v>
      </c>
      <c r="Y32" s="98" t="str">
        <f t="shared" si="24"/>
        <v>-</v>
      </c>
      <c r="Z32" s="19">
        <f t="shared" si="25"/>
        <v>0</v>
      </c>
      <c r="AA32" s="99">
        <f t="shared" si="9"/>
        <v>0</v>
      </c>
      <c r="AB32" s="100">
        <f t="shared" si="10"/>
        <v>0</v>
      </c>
      <c r="AC32" s="101" t="str">
        <f t="shared" si="26"/>
        <v/>
      </c>
      <c r="AF32" s="93">
        <f t="shared" si="11"/>
        <v>1</v>
      </c>
      <c r="AG32" s="94">
        <f t="shared" si="27"/>
        <v>43562</v>
      </c>
      <c r="AH32" s="95" t="str">
        <f t="shared" si="12"/>
        <v/>
      </c>
      <c r="AI32" s="96" t="str">
        <f t="shared" si="13"/>
        <v/>
      </c>
      <c r="AJ32" s="97" t="str">
        <f t="shared" si="14"/>
        <v/>
      </c>
      <c r="AK32" s="98" t="str">
        <f t="shared" si="15"/>
        <v/>
      </c>
      <c r="AL32" s="19" t="str">
        <f t="shared" si="16"/>
        <v/>
      </c>
      <c r="AM32" s="102"/>
      <c r="AN32" s="102"/>
      <c r="AO32" s="101" t="str">
        <f t="shared" si="17"/>
        <v/>
      </c>
      <c r="AR32" s="93">
        <f t="shared" si="18"/>
        <v>1</v>
      </c>
      <c r="AS32" s="94">
        <f t="shared" si="28"/>
        <v>43562</v>
      </c>
      <c r="AT32" s="95" t="str">
        <f t="shared" si="19"/>
        <v/>
      </c>
      <c r="AU32" s="96" t="str">
        <f t="shared" si="29"/>
        <v/>
      </c>
      <c r="AV32" s="97" t="str">
        <f t="shared" si="30"/>
        <v/>
      </c>
      <c r="AW32" s="98" t="str">
        <f t="shared" si="31"/>
        <v/>
      </c>
      <c r="AX32" s="19" t="str">
        <f t="shared" si="32"/>
        <v/>
      </c>
      <c r="AY32" s="102"/>
      <c r="AZ32" s="102"/>
      <c r="BA32" s="101" t="str">
        <f t="shared" si="33"/>
        <v/>
      </c>
    </row>
    <row r="33" spans="1:53" ht="23.1" customHeight="1" x14ac:dyDescent="0.3">
      <c r="A33" s="60">
        <f t="shared" si="2"/>
        <v>43573</v>
      </c>
      <c r="B33" s="61">
        <f t="shared" si="7"/>
        <v>43573</v>
      </c>
      <c r="C33" s="167" t="e">
        <f>INDEX('[3]Base de Travail Mensuelle'!$1:$1048576,MATCH($U$8,'[3]Base de Travail Mensuelle'!$A:$A,0),MATCH(B33,'[3]Base de Travail Mensuelle'!$1:$1,0))</f>
        <v>#N/A</v>
      </c>
      <c r="D33" s="176">
        <f>INDEX([3]Pointage!$1:$1048576,MATCH($U$8,[3]Pointage!$A:$A,0),MATCH(B33,[3]Pointage!$1:$1,0))</f>
        <v>0</v>
      </c>
      <c r="E33" s="64" t="str">
        <f>IF(ISERROR(FIND("|",$D33,1)),IFERROR(VLOOKUP($D33,[3]RIPPEURS!$K:$K,1,FALSE),""),LEFT($D33,FIND("|",$D33,1)-2))</f>
        <v/>
      </c>
      <c r="F33" s="65">
        <f>IF(ISERROR(FIND("|",$D33,1)),IFERROR(VLOOKUP($D33,[3]RIPPEURS!$K:$K,1,FALSE),$D33),LEFT($D33,FIND("|",$D33,1)-2))</f>
        <v>0</v>
      </c>
      <c r="G33" s="177" t="str">
        <f>IF(ISERROR(FIND("|",D33,1)),IFERROR(VLOOKUP($D33,[3]RIPPEURS!$K:$N,4,FALSE),""),MID(D33,FIND("|",D33,1)+2,999))</f>
        <v/>
      </c>
      <c r="H33" s="178" t="str">
        <f t="shared" si="3"/>
        <v>-</v>
      </c>
      <c r="I33" s="171" t="str">
        <f t="shared" si="0"/>
        <v>-</v>
      </c>
      <c r="J33" s="171" t="str">
        <f t="shared" si="4"/>
        <v>-</v>
      </c>
      <c r="K33" s="171" t="str">
        <f t="shared" si="5"/>
        <v>-</v>
      </c>
      <c r="L33" s="70" t="str">
        <f>IF(AND(M33&gt;0,M33&lt;99),"-",IFERROR(HeureHN(H33,I33,B33,HSN_deb,HSN_fin,TRUE)+IF(J33="-",0,HeureHN(J33,K33,B33,HSN_deb,HSN_fin,TRUE)),"-"))</f>
        <v>-</v>
      </c>
      <c r="M33" s="71" t="str">
        <f>IFERROR(Heuredim(H33,I33,B33,HSN_deb,HSN_fin,TRUE)+IF(J33="-",0,Heuredim(J33,K33,B33,HSN_deb,HSN_fin,TRUE)),"-")</f>
        <v>-</v>
      </c>
      <c r="N33" s="72" t="str">
        <f>IFERROR(HeureHN(H33,I33,B33,HSNu_deb,HSNu_fin,TRUE)+IF(J33="-",0,HeureHN(J33,K33,B33,HSNu_deb,HSNu_fin,TRUE)),"-")</f>
        <v>-</v>
      </c>
      <c r="O33" s="73">
        <f t="shared" si="6"/>
        <v>0</v>
      </c>
      <c r="P33" s="56">
        <f>IFERROR(HeureHN(H33,I33,B33,HPN_deb,HPN_fin,TRUE)+IF(J33="-",0,HeureHN(J33,K33,B33,HPN_deb,HPN_fin,TRUE)),"0")+IFERROR(VLOOKUP($F33,[3]RIPPEURS!$A:$E,5,FALSE),"0")</f>
        <v>0</v>
      </c>
      <c r="Q33" s="74">
        <f>IFERROR(VLOOKUP($F33,[3]RIPPEURS!$A:$F,6,FALSE),0)</f>
        <v>0</v>
      </c>
      <c r="R33" s="174"/>
      <c r="S33" s="175"/>
      <c r="T33" s="93">
        <f t="shared" si="8"/>
        <v>2</v>
      </c>
      <c r="U33" s="94">
        <f t="shared" si="20"/>
        <v>43563</v>
      </c>
      <c r="V33" s="95" t="str">
        <f t="shared" si="21"/>
        <v/>
      </c>
      <c r="W33" s="96" t="str">
        <f t="shared" si="22"/>
        <v>-</v>
      </c>
      <c r="X33" s="97" t="str">
        <f t="shared" si="23"/>
        <v>-</v>
      </c>
      <c r="Y33" s="98" t="str">
        <f t="shared" si="24"/>
        <v>-</v>
      </c>
      <c r="Z33" s="19">
        <f t="shared" si="25"/>
        <v>0</v>
      </c>
      <c r="AA33" s="99">
        <f t="shared" si="9"/>
        <v>0</v>
      </c>
      <c r="AB33" s="100">
        <f t="shared" si="10"/>
        <v>0</v>
      </c>
      <c r="AC33" s="101" t="str">
        <f t="shared" si="26"/>
        <v/>
      </c>
      <c r="AF33" s="93">
        <f t="shared" si="11"/>
        <v>2</v>
      </c>
      <c r="AG33" s="94">
        <f t="shared" si="27"/>
        <v>43563</v>
      </c>
      <c r="AH33" s="95" t="str">
        <f t="shared" si="12"/>
        <v/>
      </c>
      <c r="AI33" s="96" t="str">
        <f t="shared" si="13"/>
        <v/>
      </c>
      <c r="AJ33" s="97" t="str">
        <f t="shared" si="14"/>
        <v/>
      </c>
      <c r="AK33" s="98" t="str">
        <f t="shared" si="15"/>
        <v/>
      </c>
      <c r="AL33" s="19" t="str">
        <f t="shared" si="16"/>
        <v/>
      </c>
      <c r="AM33" s="102"/>
      <c r="AN33" s="102"/>
      <c r="AO33" s="101" t="str">
        <f t="shared" si="17"/>
        <v/>
      </c>
      <c r="AR33" s="93">
        <f t="shared" si="18"/>
        <v>2</v>
      </c>
      <c r="AS33" s="94">
        <f t="shared" si="28"/>
        <v>43563</v>
      </c>
      <c r="AT33" s="95" t="str">
        <f t="shared" si="19"/>
        <v/>
      </c>
      <c r="AU33" s="96" t="str">
        <f t="shared" si="29"/>
        <v/>
      </c>
      <c r="AV33" s="97" t="str">
        <f t="shared" si="30"/>
        <v/>
      </c>
      <c r="AW33" s="98" t="str">
        <f t="shared" si="31"/>
        <v/>
      </c>
      <c r="AX33" s="19" t="str">
        <f t="shared" si="32"/>
        <v/>
      </c>
      <c r="AY33" s="102"/>
      <c r="AZ33" s="102"/>
      <c r="BA33" s="101" t="str">
        <f t="shared" si="33"/>
        <v/>
      </c>
    </row>
    <row r="34" spans="1:53" ht="23.1" customHeight="1" x14ac:dyDescent="0.3">
      <c r="A34" s="60">
        <f t="shared" si="2"/>
        <v>43574</v>
      </c>
      <c r="B34" s="61">
        <f t="shared" si="7"/>
        <v>43574</v>
      </c>
      <c r="C34" s="167" t="e">
        <f>INDEX('[3]Base de Travail Mensuelle'!$1:$1048576,MATCH($U$8,'[3]Base de Travail Mensuelle'!$A:$A,0),MATCH(B34,'[3]Base de Travail Mensuelle'!$1:$1,0))</f>
        <v>#N/A</v>
      </c>
      <c r="D34" s="176">
        <f>INDEX([3]Pointage!$1:$1048576,MATCH($U$8,[3]Pointage!$A:$A,0),MATCH(B34,[3]Pointage!$1:$1,0))</f>
        <v>0</v>
      </c>
      <c r="E34" s="64" t="str">
        <f>IF(ISERROR(FIND("|",$D34,1)),IFERROR(VLOOKUP($D34,[3]RIPPEURS!$K:$K,1,FALSE),""),LEFT($D34,FIND("|",$D34,1)-2))</f>
        <v/>
      </c>
      <c r="F34" s="65">
        <f>IF(ISERROR(FIND("|",$D34,1)),IFERROR(VLOOKUP($D34,[3]RIPPEURS!$K:$K,1,FALSE),$D34),LEFT($D34,FIND("|",$D34,1)-2))</f>
        <v>0</v>
      </c>
      <c r="G34" s="177" t="str">
        <f>IF(ISERROR(FIND("|",D34,1)),IFERROR(VLOOKUP($D34,[3]RIPPEURS!$K:$N,4,FALSE),""),MID(D34,FIND("|",D34,1)+2,999))</f>
        <v/>
      </c>
      <c r="H34" s="178" t="str">
        <f t="shared" si="3"/>
        <v>-</v>
      </c>
      <c r="I34" s="171" t="str">
        <f t="shared" si="0"/>
        <v>-</v>
      </c>
      <c r="J34" s="171" t="str">
        <f t="shared" si="4"/>
        <v>-</v>
      </c>
      <c r="K34" s="171" t="str">
        <f t="shared" si="5"/>
        <v>-</v>
      </c>
      <c r="L34" s="70" t="str">
        <f>IF(AND(M34&gt;0,M34&lt;99),"-",IFERROR(HeureHN(H34,I34,B34,HSN_deb,HSN_fin,TRUE)+IF(J34="-",0,HeureHN(J34,K34,B34,HSN_deb,HSN_fin,TRUE)),"-"))</f>
        <v>-</v>
      </c>
      <c r="M34" s="71" t="str">
        <f>IFERROR(Heuredim(H34,I34,B34,HSN_deb,HSN_fin,TRUE)+IF(J34="-",0,Heuredim(J34,K34,B34,HSN_deb,HSN_fin,TRUE)),"-")</f>
        <v>-</v>
      </c>
      <c r="N34" s="72" t="str">
        <f>IFERROR(HeureHN(H34,I34,B34,HSNu_deb,HSNu_fin,TRUE)+IF(J34="-",0,HeureHN(J34,K34,B34,HSNu_deb,HSNu_fin,TRUE)),"-")</f>
        <v>-</v>
      </c>
      <c r="O34" s="73">
        <f t="shared" si="6"/>
        <v>0</v>
      </c>
      <c r="P34" s="56">
        <f>IFERROR(HeureHN(H34,I34,B34,HPN_deb,HPN_fin,TRUE)+IF(J34="-",0,HeureHN(J34,K34,B34,HPN_deb,HPN_fin,TRUE)),"0")+IFERROR(VLOOKUP($F34,[3]RIPPEURS!$A:$E,5,FALSE),"0")</f>
        <v>0</v>
      </c>
      <c r="Q34" s="74">
        <f>IFERROR(VLOOKUP($F34,[3]RIPPEURS!$A:$F,6,FALSE),0)</f>
        <v>0</v>
      </c>
      <c r="R34" s="174"/>
      <c r="S34" s="175"/>
      <c r="T34" s="93">
        <f t="shared" si="8"/>
        <v>3</v>
      </c>
      <c r="U34" s="94">
        <f t="shared" si="20"/>
        <v>43564</v>
      </c>
      <c r="V34" s="95" t="str">
        <f t="shared" si="21"/>
        <v/>
      </c>
      <c r="W34" s="96" t="str">
        <f t="shared" si="22"/>
        <v>-</v>
      </c>
      <c r="X34" s="97" t="str">
        <f t="shared" si="23"/>
        <v>-</v>
      </c>
      <c r="Y34" s="98" t="str">
        <f t="shared" si="24"/>
        <v>-</v>
      </c>
      <c r="Z34" s="19">
        <f t="shared" si="25"/>
        <v>0</v>
      </c>
      <c r="AA34" s="99">
        <f t="shared" si="9"/>
        <v>0</v>
      </c>
      <c r="AB34" s="100">
        <f t="shared" si="10"/>
        <v>0</v>
      </c>
      <c r="AC34" s="101" t="str">
        <f t="shared" si="26"/>
        <v/>
      </c>
      <c r="AF34" s="93">
        <f t="shared" si="11"/>
        <v>3</v>
      </c>
      <c r="AG34" s="94">
        <f t="shared" si="27"/>
        <v>43564</v>
      </c>
      <c r="AH34" s="95" t="str">
        <f t="shared" si="12"/>
        <v/>
      </c>
      <c r="AI34" s="96" t="str">
        <f t="shared" si="13"/>
        <v/>
      </c>
      <c r="AJ34" s="97" t="str">
        <f t="shared" si="14"/>
        <v/>
      </c>
      <c r="AK34" s="98" t="str">
        <f t="shared" si="15"/>
        <v/>
      </c>
      <c r="AL34" s="19" t="str">
        <f t="shared" si="16"/>
        <v/>
      </c>
      <c r="AM34" s="102"/>
      <c r="AN34" s="102"/>
      <c r="AO34" s="101" t="str">
        <f t="shared" si="17"/>
        <v/>
      </c>
      <c r="AR34" s="93">
        <f t="shared" si="18"/>
        <v>3</v>
      </c>
      <c r="AS34" s="94">
        <f t="shared" si="28"/>
        <v>43564</v>
      </c>
      <c r="AT34" s="95" t="str">
        <f t="shared" si="19"/>
        <v/>
      </c>
      <c r="AU34" s="96" t="str">
        <f t="shared" si="29"/>
        <v/>
      </c>
      <c r="AV34" s="97" t="str">
        <f t="shared" si="30"/>
        <v/>
      </c>
      <c r="AW34" s="98" t="str">
        <f t="shared" si="31"/>
        <v/>
      </c>
      <c r="AX34" s="19" t="str">
        <f t="shared" si="32"/>
        <v/>
      </c>
      <c r="AY34" s="102"/>
      <c r="AZ34" s="102"/>
      <c r="BA34" s="101" t="str">
        <f t="shared" si="33"/>
        <v/>
      </c>
    </row>
    <row r="35" spans="1:53" ht="23.1" customHeight="1" thickBot="1" x14ac:dyDescent="0.35">
      <c r="A35" s="106">
        <f t="shared" ref="A35" si="34">B35</f>
        <v>43575</v>
      </c>
      <c r="B35" s="107">
        <f t="shared" si="7"/>
        <v>43575</v>
      </c>
      <c r="C35" s="186" t="e">
        <f>INDEX('[3]Base de Travail Mensuelle'!$1:$1048576,MATCH($U$8,'[3]Base de Travail Mensuelle'!$A:$A,0),MATCH(B35,'[3]Base de Travail Mensuelle'!$1:$1,0))</f>
        <v>#N/A</v>
      </c>
      <c r="D35" s="187">
        <f>INDEX([3]Pointage!$1:$1048576,MATCH($U$8,[3]Pointage!$A:$A,0),MATCH(B35,[3]Pointage!$1:$1,0))</f>
        <v>0</v>
      </c>
      <c r="E35" s="110" t="str">
        <f>IF(ISERROR(FIND("|",$D35,1)),IFERROR(VLOOKUP($D35,[3]RIPPEURS!$K:$K,1,FALSE),""),LEFT($D35,FIND("|",$D35,1)-2))</f>
        <v/>
      </c>
      <c r="F35" s="111">
        <f>IF(ISERROR(FIND("|",$D35,1)),IFERROR(VLOOKUP($D35,[3]RIPPEURS!$K:$K,1,FALSE),$D35),LEFT($D35,FIND("|",$D35,1)-2))</f>
        <v>0</v>
      </c>
      <c r="G35" s="188" t="str">
        <f>IF(ISERROR(FIND("|",D35,1)),IFERROR(VLOOKUP($D35,[3]RIPPEURS!$K:$N,4,FALSE),""),MID(D35,FIND("|",D35,1)+2,999))</f>
        <v/>
      </c>
      <c r="H35" s="189" t="str">
        <f t="shared" si="3"/>
        <v>-</v>
      </c>
      <c r="I35" s="190" t="str">
        <f t="shared" si="0"/>
        <v>-</v>
      </c>
      <c r="J35" s="190" t="str">
        <f t="shared" si="4"/>
        <v>-</v>
      </c>
      <c r="K35" s="190" t="str">
        <f t="shared" si="5"/>
        <v>-</v>
      </c>
      <c r="L35" s="191" t="str">
        <f>IF(AND(M35&gt;0,M35&lt;99),"-",IFERROR(HeureHN(H35,I35,B35,HSN_deb,HSN_fin,TRUE)+IF(J35="-",0,HeureHN(J35,K35,B35,HSN_deb,HSN_fin,TRUE)),"-"))</f>
        <v>-</v>
      </c>
      <c r="M35" s="192" t="str">
        <f>IFERROR(Heuredim(H35,I35,B35,HSN_deb,HSN_fin,TRUE)+IF(J35="-",0,Heuredim(J35,K35,B35,HSN_deb,HSN_fin,TRUE)),"-")</f>
        <v>-</v>
      </c>
      <c r="N35" s="193" t="str">
        <f>IFERROR(HeureHN(H35,I35,B35,HSNu_deb,HSNu_fin,TRUE)+IF(J35="-",0,HeureHN(J35,K35,B35,HSNu_deb,HSNu_fin,TRUE)),"-")</f>
        <v>-</v>
      </c>
      <c r="O35" s="194">
        <f t="shared" si="6"/>
        <v>0</v>
      </c>
      <c r="P35" s="195">
        <f>IFERROR(HeureHN(H35,I35,B35,HPN_deb,HPN_fin,TRUE)+IF(J35="-",0,HeureHN(J35,K35,B35,HPN_deb,HPN_fin,TRUE)),"0")+IFERROR(VLOOKUP($F35,[3]RIPPEURS!$A:$E,5,FALSE),"0")</f>
        <v>0</v>
      </c>
      <c r="Q35" s="196">
        <f>IFERROR(VLOOKUP($F35,[3]RIPPEURS!$A:$F,6,FALSE),0)</f>
        <v>0</v>
      </c>
      <c r="R35" s="174"/>
      <c r="S35" s="175"/>
      <c r="T35" s="93">
        <f t="shared" si="8"/>
        <v>4</v>
      </c>
      <c r="U35" s="94">
        <f t="shared" si="20"/>
        <v>43565</v>
      </c>
      <c r="V35" s="95" t="str">
        <f t="shared" si="21"/>
        <v/>
      </c>
      <c r="W35" s="96" t="str">
        <f t="shared" si="22"/>
        <v>-</v>
      </c>
      <c r="X35" s="97" t="str">
        <f t="shared" si="23"/>
        <v>-</v>
      </c>
      <c r="Y35" s="98" t="str">
        <f t="shared" si="24"/>
        <v>-</v>
      </c>
      <c r="Z35" s="19">
        <f t="shared" si="25"/>
        <v>0</v>
      </c>
      <c r="AA35" s="99">
        <f t="shared" si="9"/>
        <v>0</v>
      </c>
      <c r="AB35" s="100">
        <f t="shared" si="10"/>
        <v>0</v>
      </c>
      <c r="AC35" s="101" t="str">
        <f t="shared" si="26"/>
        <v/>
      </c>
      <c r="AF35" s="93">
        <f t="shared" si="11"/>
        <v>4</v>
      </c>
      <c r="AG35" s="94">
        <f t="shared" si="27"/>
        <v>43565</v>
      </c>
      <c r="AH35" s="95" t="str">
        <f t="shared" si="12"/>
        <v/>
      </c>
      <c r="AI35" s="96" t="str">
        <f t="shared" si="13"/>
        <v/>
      </c>
      <c r="AJ35" s="97" t="str">
        <f t="shared" si="14"/>
        <v/>
      </c>
      <c r="AK35" s="98" t="str">
        <f t="shared" si="15"/>
        <v/>
      </c>
      <c r="AL35" s="19" t="str">
        <f t="shared" si="16"/>
        <v/>
      </c>
      <c r="AM35" s="102"/>
      <c r="AN35" s="102"/>
      <c r="AO35" s="101" t="str">
        <f t="shared" si="17"/>
        <v/>
      </c>
      <c r="AR35" s="93">
        <f t="shared" si="18"/>
        <v>4</v>
      </c>
      <c r="AS35" s="94">
        <f t="shared" si="28"/>
        <v>43565</v>
      </c>
      <c r="AT35" s="95" t="str">
        <f t="shared" si="19"/>
        <v/>
      </c>
      <c r="AU35" s="96" t="str">
        <f t="shared" si="29"/>
        <v/>
      </c>
      <c r="AV35" s="97" t="str">
        <f t="shared" si="30"/>
        <v/>
      </c>
      <c r="AW35" s="98" t="str">
        <f t="shared" si="31"/>
        <v/>
      </c>
      <c r="AX35" s="19" t="str">
        <f t="shared" si="32"/>
        <v/>
      </c>
      <c r="AY35" s="102"/>
      <c r="AZ35" s="102"/>
      <c r="BA35" s="101" t="str">
        <f t="shared" si="33"/>
        <v/>
      </c>
    </row>
    <row r="36" spans="1:53" ht="23.1" customHeight="1" thickBot="1" x14ac:dyDescent="0.3">
      <c r="A36" s="156"/>
      <c r="B36" s="156"/>
      <c r="C36" s="197"/>
      <c r="D36" s="156"/>
      <c r="E36" s="156"/>
      <c r="F36" s="156"/>
      <c r="G36" s="156"/>
      <c r="H36" s="198"/>
      <c r="I36" s="198"/>
      <c r="J36" s="198"/>
      <c r="K36" s="198"/>
      <c r="L36" s="199">
        <f ca="1">SUM(L5:L35)</f>
        <v>0</v>
      </c>
      <c r="M36" s="200">
        <f ca="1">SUM(M5:M35)</f>
        <v>10</v>
      </c>
      <c r="N36" s="200">
        <f ca="1">SUM(N5:N35)</f>
        <v>5</v>
      </c>
      <c r="O36" s="201">
        <f ca="1">SUM(O5:O35)</f>
        <v>15</v>
      </c>
      <c r="P36" s="202">
        <f t="shared" ref="P36" ca="1" si="35">SUM(P5:P35)</f>
        <v>6</v>
      </c>
      <c r="Q36" s="203">
        <f>SUM(Q5:Q35)</f>
        <v>5</v>
      </c>
      <c r="T36" s="93">
        <f t="shared" si="8"/>
        <v>5</v>
      </c>
      <c r="U36" s="94">
        <f t="shared" si="20"/>
        <v>43566</v>
      </c>
      <c r="V36" s="95" t="str">
        <f t="shared" si="21"/>
        <v/>
      </c>
      <c r="W36" s="96" t="str">
        <f t="shared" si="22"/>
        <v>-</v>
      </c>
      <c r="X36" s="97" t="str">
        <f t="shared" si="23"/>
        <v>-</v>
      </c>
      <c r="Y36" s="98" t="str">
        <f t="shared" si="24"/>
        <v>-</v>
      </c>
      <c r="Z36" s="19">
        <f t="shared" si="25"/>
        <v>0</v>
      </c>
      <c r="AA36" s="99">
        <f t="shared" si="9"/>
        <v>0</v>
      </c>
      <c r="AB36" s="100">
        <f t="shared" si="10"/>
        <v>0</v>
      </c>
      <c r="AC36" s="101" t="str">
        <f t="shared" si="26"/>
        <v/>
      </c>
      <c r="AF36" s="93">
        <f t="shared" si="11"/>
        <v>5</v>
      </c>
      <c r="AG36" s="94">
        <f t="shared" si="27"/>
        <v>43566</v>
      </c>
      <c r="AH36" s="95" t="str">
        <f t="shared" si="12"/>
        <v/>
      </c>
      <c r="AI36" s="96" t="str">
        <f t="shared" si="13"/>
        <v/>
      </c>
      <c r="AJ36" s="97" t="str">
        <f t="shared" si="14"/>
        <v/>
      </c>
      <c r="AK36" s="98" t="str">
        <f t="shared" si="15"/>
        <v/>
      </c>
      <c r="AL36" s="19" t="str">
        <f t="shared" si="16"/>
        <v/>
      </c>
      <c r="AM36" s="102"/>
      <c r="AN36" s="102"/>
      <c r="AO36" s="101" t="str">
        <f t="shared" si="17"/>
        <v/>
      </c>
      <c r="AR36" s="93">
        <f t="shared" si="18"/>
        <v>5</v>
      </c>
      <c r="AS36" s="94">
        <f t="shared" si="28"/>
        <v>43566</v>
      </c>
      <c r="AT36" s="95" t="str">
        <f t="shared" si="19"/>
        <v/>
      </c>
      <c r="AU36" s="96" t="str">
        <f t="shared" si="29"/>
        <v/>
      </c>
      <c r="AV36" s="97" t="str">
        <f t="shared" si="30"/>
        <v/>
      </c>
      <c r="AW36" s="98" t="str">
        <f t="shared" si="31"/>
        <v/>
      </c>
      <c r="AX36" s="19" t="str">
        <f t="shared" si="32"/>
        <v/>
      </c>
      <c r="AY36" s="102"/>
      <c r="AZ36" s="102"/>
      <c r="BA36" s="101" t="str">
        <f t="shared" si="33"/>
        <v/>
      </c>
    </row>
    <row r="37" spans="1:53" ht="23.1" customHeight="1" x14ac:dyDescent="0.25">
      <c r="A37" s="156"/>
      <c r="B37" s="156"/>
      <c r="C37" s="156"/>
      <c r="D37" s="156"/>
      <c r="E37" s="156"/>
      <c r="F37" s="156"/>
      <c r="G37" s="156"/>
      <c r="H37" s="198"/>
      <c r="I37" s="198"/>
      <c r="J37" s="198"/>
      <c r="K37" s="198"/>
      <c r="L37" s="204"/>
      <c r="M37" s="204"/>
      <c r="N37" s="204"/>
      <c r="O37" s="205"/>
      <c r="P37" s="205"/>
      <c r="Q37" s="205"/>
      <c r="T37" s="93">
        <f t="shared" si="8"/>
        <v>6</v>
      </c>
      <c r="U37" s="94">
        <f t="shared" si="20"/>
        <v>43567</v>
      </c>
      <c r="V37" s="95" t="str">
        <f t="shared" si="21"/>
        <v/>
      </c>
      <c r="W37" s="96" t="str">
        <f t="shared" si="22"/>
        <v>-</v>
      </c>
      <c r="X37" s="97" t="str">
        <f t="shared" si="23"/>
        <v>-</v>
      </c>
      <c r="Y37" s="98" t="str">
        <f t="shared" si="24"/>
        <v>-</v>
      </c>
      <c r="Z37" s="19">
        <f t="shared" si="25"/>
        <v>0</v>
      </c>
      <c r="AA37" s="99">
        <f t="shared" si="9"/>
        <v>0</v>
      </c>
      <c r="AB37" s="100">
        <f t="shared" si="10"/>
        <v>0</v>
      </c>
      <c r="AC37" s="101" t="str">
        <f t="shared" si="26"/>
        <v/>
      </c>
      <c r="AF37" s="93">
        <f t="shared" si="11"/>
        <v>6</v>
      </c>
      <c r="AG37" s="94">
        <f t="shared" si="27"/>
        <v>43567</v>
      </c>
      <c r="AH37" s="95" t="str">
        <f t="shared" si="12"/>
        <v/>
      </c>
      <c r="AI37" s="96" t="str">
        <f t="shared" si="13"/>
        <v/>
      </c>
      <c r="AJ37" s="97" t="str">
        <f t="shared" si="14"/>
        <v/>
      </c>
      <c r="AK37" s="98" t="str">
        <f t="shared" si="15"/>
        <v/>
      </c>
      <c r="AL37" s="19" t="str">
        <f t="shared" si="16"/>
        <v/>
      </c>
      <c r="AM37" s="102"/>
      <c r="AN37" s="102"/>
      <c r="AO37" s="101" t="str">
        <f t="shared" si="17"/>
        <v/>
      </c>
      <c r="AR37" s="93">
        <f t="shared" si="18"/>
        <v>6</v>
      </c>
      <c r="AS37" s="94">
        <f t="shared" si="28"/>
        <v>43567</v>
      </c>
      <c r="AT37" s="95" t="str">
        <f t="shared" si="19"/>
        <v/>
      </c>
      <c r="AU37" s="96" t="str">
        <f t="shared" si="29"/>
        <v/>
      </c>
      <c r="AV37" s="97" t="str">
        <f t="shared" si="30"/>
        <v/>
      </c>
      <c r="AW37" s="98" t="str">
        <f t="shared" si="31"/>
        <v/>
      </c>
      <c r="AX37" s="19" t="str">
        <f t="shared" si="32"/>
        <v/>
      </c>
      <c r="AY37" s="102"/>
      <c r="AZ37" s="102"/>
      <c r="BA37" s="101" t="str">
        <f t="shared" si="33"/>
        <v/>
      </c>
    </row>
    <row r="38" spans="1:53" ht="23.1" customHeight="1" x14ac:dyDescent="0.25">
      <c r="A38" s="156"/>
      <c r="B38" s="156"/>
      <c r="C38" s="156"/>
      <c r="D38" s="156"/>
      <c r="E38" s="156"/>
      <c r="F38" s="156"/>
      <c r="G38" s="156"/>
      <c r="H38" s="198"/>
      <c r="I38" s="198"/>
      <c r="J38" s="198"/>
      <c r="K38" s="198"/>
      <c r="L38" s="204"/>
      <c r="M38" s="204"/>
      <c r="N38" s="204"/>
      <c r="O38" s="205"/>
      <c r="P38" s="205"/>
      <c r="Q38" s="205"/>
      <c r="T38" s="93">
        <f t="shared" si="8"/>
        <v>7</v>
      </c>
      <c r="U38" s="94">
        <f t="shared" si="20"/>
        <v>43568</v>
      </c>
      <c r="V38" s="95" t="str">
        <f t="shared" si="21"/>
        <v/>
      </c>
      <c r="W38" s="96" t="str">
        <f t="shared" si="22"/>
        <v>-</v>
      </c>
      <c r="X38" s="97" t="str">
        <f t="shared" si="23"/>
        <v>-</v>
      </c>
      <c r="Y38" s="98" t="str">
        <f t="shared" si="24"/>
        <v>-</v>
      </c>
      <c r="Z38" s="19">
        <f t="shared" si="25"/>
        <v>0</v>
      </c>
      <c r="AA38" s="99">
        <f t="shared" si="9"/>
        <v>0</v>
      </c>
      <c r="AB38" s="100">
        <f t="shared" si="10"/>
        <v>0</v>
      </c>
      <c r="AC38" s="101" t="str">
        <f t="shared" si="26"/>
        <v/>
      </c>
      <c r="AF38" s="93">
        <f t="shared" si="11"/>
        <v>7</v>
      </c>
      <c r="AG38" s="94">
        <f t="shared" si="27"/>
        <v>43568</v>
      </c>
      <c r="AH38" s="95" t="str">
        <f t="shared" si="12"/>
        <v/>
      </c>
      <c r="AI38" s="96" t="str">
        <f t="shared" si="13"/>
        <v/>
      </c>
      <c r="AJ38" s="97" t="str">
        <f t="shared" si="14"/>
        <v/>
      </c>
      <c r="AK38" s="98" t="str">
        <f t="shared" si="15"/>
        <v/>
      </c>
      <c r="AL38" s="19" t="str">
        <f t="shared" si="16"/>
        <v/>
      </c>
      <c r="AM38" s="102"/>
      <c r="AN38" s="102"/>
      <c r="AO38" s="101" t="str">
        <f t="shared" si="17"/>
        <v/>
      </c>
      <c r="AR38" s="93">
        <f t="shared" si="18"/>
        <v>7</v>
      </c>
      <c r="AS38" s="94">
        <f t="shared" si="28"/>
        <v>43568</v>
      </c>
      <c r="AT38" s="95" t="str">
        <f t="shared" si="19"/>
        <v/>
      </c>
      <c r="AU38" s="96" t="str">
        <f t="shared" si="29"/>
        <v/>
      </c>
      <c r="AV38" s="97" t="str">
        <f t="shared" si="30"/>
        <v/>
      </c>
      <c r="AW38" s="98" t="str">
        <f t="shared" si="31"/>
        <v/>
      </c>
      <c r="AX38" s="19" t="str">
        <f t="shared" si="32"/>
        <v/>
      </c>
      <c r="AY38" s="102"/>
      <c r="AZ38" s="102"/>
      <c r="BA38" s="101" t="str">
        <f t="shared" si="33"/>
        <v/>
      </c>
    </row>
    <row r="39" spans="1:53" ht="23.1" customHeight="1" x14ac:dyDescent="0.25">
      <c r="A39" s="156"/>
      <c r="B39" s="156"/>
      <c r="C39" s="156"/>
      <c r="D39" s="156"/>
      <c r="E39" s="156"/>
      <c r="F39" s="156"/>
      <c r="G39" s="156"/>
      <c r="H39" s="198"/>
      <c r="I39" s="198"/>
      <c r="J39" s="198"/>
      <c r="K39" s="198"/>
      <c r="L39" s="204"/>
      <c r="M39" s="204"/>
      <c r="N39" s="204"/>
      <c r="O39" s="205"/>
      <c r="P39" s="205"/>
      <c r="Q39" s="205"/>
      <c r="T39" s="93">
        <f t="shared" si="8"/>
        <v>1</v>
      </c>
      <c r="U39" s="94">
        <f t="shared" si="20"/>
        <v>43569</v>
      </c>
      <c r="V39" s="95" t="str">
        <f t="shared" si="21"/>
        <v/>
      </c>
      <c r="W39" s="96" t="str">
        <f t="shared" si="22"/>
        <v>-</v>
      </c>
      <c r="X39" s="97" t="str">
        <f t="shared" si="23"/>
        <v>-</v>
      </c>
      <c r="Y39" s="98" t="str">
        <f t="shared" si="24"/>
        <v>-</v>
      </c>
      <c r="Z39" s="19">
        <f t="shared" si="25"/>
        <v>0</v>
      </c>
      <c r="AA39" s="99">
        <f t="shared" si="9"/>
        <v>0</v>
      </c>
      <c r="AB39" s="100">
        <f t="shared" si="10"/>
        <v>0</v>
      </c>
      <c r="AC39" s="101" t="str">
        <f t="shared" si="26"/>
        <v/>
      </c>
      <c r="AF39" s="93">
        <f t="shared" si="11"/>
        <v>1</v>
      </c>
      <c r="AG39" s="94">
        <f t="shared" si="27"/>
        <v>43569</v>
      </c>
      <c r="AH39" s="95" t="str">
        <f t="shared" si="12"/>
        <v/>
      </c>
      <c r="AI39" s="96" t="str">
        <f t="shared" si="13"/>
        <v/>
      </c>
      <c r="AJ39" s="97" t="str">
        <f t="shared" si="14"/>
        <v/>
      </c>
      <c r="AK39" s="98" t="str">
        <f t="shared" si="15"/>
        <v/>
      </c>
      <c r="AL39" s="19" t="str">
        <f t="shared" si="16"/>
        <v/>
      </c>
      <c r="AM39" s="102"/>
      <c r="AN39" s="102"/>
      <c r="AO39" s="101" t="str">
        <f t="shared" si="17"/>
        <v/>
      </c>
      <c r="AR39" s="93">
        <f t="shared" si="18"/>
        <v>1</v>
      </c>
      <c r="AS39" s="94">
        <f t="shared" si="28"/>
        <v>43569</v>
      </c>
      <c r="AT39" s="95" t="str">
        <f t="shared" si="19"/>
        <v/>
      </c>
      <c r="AU39" s="96" t="str">
        <f t="shared" si="29"/>
        <v/>
      </c>
      <c r="AV39" s="97" t="str">
        <f t="shared" si="30"/>
        <v/>
      </c>
      <c r="AW39" s="98" t="str">
        <f t="shared" si="31"/>
        <v/>
      </c>
      <c r="AX39" s="19" t="str">
        <f t="shared" si="32"/>
        <v/>
      </c>
      <c r="AY39" s="102"/>
      <c r="AZ39" s="102"/>
      <c r="BA39" s="101" t="str">
        <f t="shared" si="33"/>
        <v/>
      </c>
    </row>
    <row r="40" spans="1:53" ht="23.1" customHeight="1" x14ac:dyDescent="0.25">
      <c r="A40" s="156"/>
      <c r="B40" s="156"/>
      <c r="C40" s="156"/>
      <c r="D40" s="156"/>
      <c r="E40" s="156"/>
      <c r="F40" s="156"/>
      <c r="G40" s="156"/>
      <c r="H40" s="198"/>
      <c r="I40" s="198"/>
      <c r="J40" s="198"/>
      <c r="K40" s="198"/>
      <c r="M40" s="207"/>
      <c r="O40" s="208"/>
      <c r="P40" s="208"/>
      <c r="Q40" s="208"/>
      <c r="T40" s="93">
        <f t="shared" si="8"/>
        <v>2</v>
      </c>
      <c r="U40" s="94">
        <f t="shared" si="20"/>
        <v>43570</v>
      </c>
      <c r="V40" s="95" t="str">
        <f t="shared" si="21"/>
        <v/>
      </c>
      <c r="W40" s="96" t="str">
        <f t="shared" si="22"/>
        <v>-</v>
      </c>
      <c r="X40" s="97" t="str">
        <f t="shared" si="23"/>
        <v>-</v>
      </c>
      <c r="Y40" s="98" t="str">
        <f t="shared" si="24"/>
        <v>-</v>
      </c>
      <c r="Z40" s="19">
        <f t="shared" si="25"/>
        <v>0</v>
      </c>
      <c r="AA40" s="99">
        <f t="shared" si="9"/>
        <v>0</v>
      </c>
      <c r="AB40" s="100">
        <f t="shared" si="10"/>
        <v>0</v>
      </c>
      <c r="AC40" s="101" t="str">
        <f t="shared" si="26"/>
        <v/>
      </c>
      <c r="AF40" s="93">
        <f t="shared" si="11"/>
        <v>2</v>
      </c>
      <c r="AG40" s="94">
        <f t="shared" si="27"/>
        <v>43570</v>
      </c>
      <c r="AH40" s="95" t="str">
        <f t="shared" si="12"/>
        <v/>
      </c>
      <c r="AI40" s="96" t="str">
        <f t="shared" si="13"/>
        <v/>
      </c>
      <c r="AJ40" s="97" t="str">
        <f t="shared" si="14"/>
        <v/>
      </c>
      <c r="AK40" s="98" t="str">
        <f t="shared" si="15"/>
        <v/>
      </c>
      <c r="AL40" s="19" t="str">
        <f t="shared" si="16"/>
        <v/>
      </c>
      <c r="AM40" s="102"/>
      <c r="AN40" s="102"/>
      <c r="AO40" s="101" t="str">
        <f t="shared" si="17"/>
        <v/>
      </c>
      <c r="AR40" s="93">
        <f t="shared" si="18"/>
        <v>2</v>
      </c>
      <c r="AS40" s="94">
        <f t="shared" si="28"/>
        <v>43570</v>
      </c>
      <c r="AT40" s="95" t="str">
        <f t="shared" si="19"/>
        <v/>
      </c>
      <c r="AU40" s="96" t="str">
        <f t="shared" si="29"/>
        <v/>
      </c>
      <c r="AV40" s="97" t="str">
        <f t="shared" si="30"/>
        <v/>
      </c>
      <c r="AW40" s="98" t="str">
        <f t="shared" si="31"/>
        <v/>
      </c>
      <c r="AX40" s="19" t="str">
        <f t="shared" si="32"/>
        <v/>
      </c>
      <c r="AY40" s="102"/>
      <c r="AZ40" s="102"/>
      <c r="BA40" s="101" t="str">
        <f t="shared" si="33"/>
        <v/>
      </c>
    </row>
    <row r="41" spans="1:53" ht="23.1" customHeight="1" x14ac:dyDescent="0.25">
      <c r="A41" s="209"/>
      <c r="B41" s="209"/>
      <c r="C41" s="209"/>
      <c r="H41" s="208"/>
      <c r="I41" s="208"/>
      <c r="J41" s="208"/>
      <c r="K41" s="208"/>
      <c r="M41" s="207"/>
      <c r="O41" s="208"/>
      <c r="P41" s="208"/>
      <c r="Q41" s="208"/>
      <c r="T41" s="93">
        <f t="shared" si="8"/>
        <v>3</v>
      </c>
      <c r="U41" s="94">
        <f t="shared" si="20"/>
        <v>43571</v>
      </c>
      <c r="V41" s="95" t="str">
        <f t="shared" si="21"/>
        <v/>
      </c>
      <c r="W41" s="96" t="str">
        <f t="shared" si="22"/>
        <v>-</v>
      </c>
      <c r="X41" s="97" t="str">
        <f t="shared" si="23"/>
        <v>-</v>
      </c>
      <c r="Y41" s="98" t="str">
        <f t="shared" si="24"/>
        <v>-</v>
      </c>
      <c r="Z41" s="19">
        <f t="shared" si="25"/>
        <v>0</v>
      </c>
      <c r="AA41" s="99">
        <f t="shared" si="9"/>
        <v>0</v>
      </c>
      <c r="AB41" s="100">
        <f t="shared" si="10"/>
        <v>0</v>
      </c>
      <c r="AC41" s="101" t="str">
        <f t="shared" si="26"/>
        <v/>
      </c>
      <c r="AF41" s="93">
        <f t="shared" si="11"/>
        <v>3</v>
      </c>
      <c r="AG41" s="94">
        <f t="shared" si="27"/>
        <v>43571</v>
      </c>
      <c r="AH41" s="95" t="str">
        <f t="shared" si="12"/>
        <v/>
      </c>
      <c r="AI41" s="96" t="str">
        <f t="shared" si="13"/>
        <v/>
      </c>
      <c r="AJ41" s="97" t="str">
        <f t="shared" si="14"/>
        <v/>
      </c>
      <c r="AK41" s="98" t="str">
        <f t="shared" si="15"/>
        <v/>
      </c>
      <c r="AL41" s="19" t="str">
        <f t="shared" si="16"/>
        <v/>
      </c>
      <c r="AM41" s="102"/>
      <c r="AN41" s="102"/>
      <c r="AO41" s="101" t="str">
        <f t="shared" si="17"/>
        <v/>
      </c>
      <c r="AR41" s="93">
        <f t="shared" si="18"/>
        <v>3</v>
      </c>
      <c r="AS41" s="94">
        <f t="shared" si="28"/>
        <v>43571</v>
      </c>
      <c r="AT41" s="95" t="str">
        <f t="shared" si="19"/>
        <v/>
      </c>
      <c r="AU41" s="96" t="str">
        <f t="shared" si="29"/>
        <v/>
      </c>
      <c r="AV41" s="97" t="str">
        <f t="shared" si="30"/>
        <v/>
      </c>
      <c r="AW41" s="98" t="str">
        <f t="shared" si="31"/>
        <v/>
      </c>
      <c r="AX41" s="19" t="str">
        <f t="shared" si="32"/>
        <v/>
      </c>
      <c r="AY41" s="102"/>
      <c r="AZ41" s="102"/>
      <c r="BA41" s="101" t="str">
        <f t="shared" si="33"/>
        <v/>
      </c>
    </row>
    <row r="42" spans="1:53" ht="23.1" customHeight="1" x14ac:dyDescent="0.25">
      <c r="A42" s="209"/>
      <c r="B42" s="209"/>
      <c r="C42" s="209"/>
      <c r="H42" s="208"/>
      <c r="I42" s="208"/>
      <c r="J42" s="208"/>
      <c r="K42" s="208"/>
      <c r="M42" s="207"/>
      <c r="O42" s="208"/>
      <c r="P42" s="208"/>
      <c r="Q42" s="208"/>
      <c r="T42" s="93">
        <f t="shared" si="8"/>
        <v>4</v>
      </c>
      <c r="U42" s="94">
        <f t="shared" si="20"/>
        <v>43572</v>
      </c>
      <c r="V42" s="95" t="str">
        <f t="shared" si="21"/>
        <v/>
      </c>
      <c r="W42" s="96" t="str">
        <f t="shared" si="22"/>
        <v>-</v>
      </c>
      <c r="X42" s="97" t="str">
        <f t="shared" si="23"/>
        <v>-</v>
      </c>
      <c r="Y42" s="98" t="str">
        <f t="shared" si="24"/>
        <v>-</v>
      </c>
      <c r="Z42" s="19">
        <f t="shared" si="25"/>
        <v>0</v>
      </c>
      <c r="AA42" s="99">
        <f t="shared" si="9"/>
        <v>0</v>
      </c>
      <c r="AB42" s="100">
        <f t="shared" si="10"/>
        <v>0</v>
      </c>
      <c r="AC42" s="101" t="str">
        <f t="shared" si="26"/>
        <v/>
      </c>
      <c r="AF42" s="93">
        <f t="shared" si="11"/>
        <v>4</v>
      </c>
      <c r="AG42" s="94">
        <f t="shared" si="27"/>
        <v>43572</v>
      </c>
      <c r="AH42" s="95" t="str">
        <f t="shared" si="12"/>
        <v/>
      </c>
      <c r="AI42" s="96" t="str">
        <f t="shared" si="13"/>
        <v/>
      </c>
      <c r="AJ42" s="97" t="str">
        <f t="shared" si="14"/>
        <v/>
      </c>
      <c r="AK42" s="98" t="str">
        <f t="shared" si="15"/>
        <v/>
      </c>
      <c r="AL42" s="19" t="str">
        <f t="shared" si="16"/>
        <v/>
      </c>
      <c r="AM42" s="102"/>
      <c r="AN42" s="102"/>
      <c r="AO42" s="101" t="str">
        <f t="shared" si="17"/>
        <v/>
      </c>
      <c r="AR42" s="93">
        <f t="shared" si="18"/>
        <v>4</v>
      </c>
      <c r="AS42" s="94">
        <f t="shared" si="28"/>
        <v>43572</v>
      </c>
      <c r="AT42" s="95" t="str">
        <f t="shared" si="19"/>
        <v/>
      </c>
      <c r="AU42" s="96" t="str">
        <f t="shared" si="29"/>
        <v/>
      </c>
      <c r="AV42" s="97" t="str">
        <f t="shared" si="30"/>
        <v/>
      </c>
      <c r="AW42" s="98" t="str">
        <f t="shared" si="31"/>
        <v/>
      </c>
      <c r="AX42" s="19" t="str">
        <f t="shared" si="32"/>
        <v/>
      </c>
      <c r="AY42" s="102"/>
      <c r="AZ42" s="102"/>
      <c r="BA42" s="101" t="str">
        <f t="shared" si="33"/>
        <v/>
      </c>
    </row>
    <row r="43" spans="1:53" ht="23.1" customHeight="1" x14ac:dyDescent="0.25">
      <c r="A43" s="209"/>
      <c r="B43" s="209"/>
      <c r="C43" s="209"/>
      <c r="H43" s="208"/>
      <c r="I43" s="208"/>
      <c r="J43" s="208"/>
      <c r="K43" s="208"/>
      <c r="O43" s="208"/>
      <c r="P43" s="208"/>
      <c r="Q43" s="208"/>
      <c r="T43" s="93">
        <f t="shared" si="8"/>
        <v>5</v>
      </c>
      <c r="U43" s="94">
        <f t="shared" si="20"/>
        <v>43573</v>
      </c>
      <c r="V43" s="95" t="str">
        <f t="shared" si="21"/>
        <v/>
      </c>
      <c r="W43" s="96" t="str">
        <f t="shared" si="22"/>
        <v>-</v>
      </c>
      <c r="X43" s="97" t="str">
        <f t="shared" si="23"/>
        <v>-</v>
      </c>
      <c r="Y43" s="98" t="str">
        <f t="shared" si="24"/>
        <v>-</v>
      </c>
      <c r="Z43" s="19">
        <f t="shared" si="25"/>
        <v>0</v>
      </c>
      <c r="AA43" s="99">
        <f t="shared" si="9"/>
        <v>0</v>
      </c>
      <c r="AB43" s="100">
        <f t="shared" si="10"/>
        <v>0</v>
      </c>
      <c r="AC43" s="101" t="str">
        <f t="shared" si="26"/>
        <v/>
      </c>
      <c r="AF43" s="93">
        <f t="shared" si="11"/>
        <v>5</v>
      </c>
      <c r="AG43" s="94">
        <f t="shared" si="27"/>
        <v>43573</v>
      </c>
      <c r="AH43" s="95" t="str">
        <f t="shared" si="12"/>
        <v/>
      </c>
      <c r="AI43" s="96" t="str">
        <f t="shared" si="13"/>
        <v/>
      </c>
      <c r="AJ43" s="97" t="str">
        <f t="shared" si="14"/>
        <v/>
      </c>
      <c r="AK43" s="98" t="str">
        <f t="shared" si="15"/>
        <v/>
      </c>
      <c r="AL43" s="19" t="str">
        <f t="shared" si="16"/>
        <v/>
      </c>
      <c r="AM43" s="102"/>
      <c r="AN43" s="102"/>
      <c r="AO43" s="101" t="str">
        <f t="shared" si="17"/>
        <v/>
      </c>
      <c r="AR43" s="93">
        <f t="shared" si="18"/>
        <v>5</v>
      </c>
      <c r="AS43" s="94">
        <f t="shared" si="28"/>
        <v>43573</v>
      </c>
      <c r="AT43" s="95" t="str">
        <f t="shared" si="19"/>
        <v/>
      </c>
      <c r="AU43" s="96" t="str">
        <f t="shared" si="29"/>
        <v/>
      </c>
      <c r="AV43" s="97" t="str">
        <f t="shared" si="30"/>
        <v/>
      </c>
      <c r="AW43" s="98" t="str">
        <f t="shared" si="31"/>
        <v/>
      </c>
      <c r="AX43" s="19" t="str">
        <f t="shared" si="32"/>
        <v/>
      </c>
      <c r="AY43" s="102"/>
      <c r="AZ43" s="102"/>
      <c r="BA43" s="101" t="str">
        <f t="shared" si="33"/>
        <v/>
      </c>
    </row>
    <row r="44" spans="1:53" ht="23.1" customHeight="1" x14ac:dyDescent="0.25">
      <c r="A44" s="209"/>
      <c r="B44" s="209"/>
      <c r="C44" s="209"/>
      <c r="H44" s="208"/>
      <c r="I44" s="208"/>
      <c r="J44" s="208"/>
      <c r="K44" s="208"/>
      <c r="O44" s="208"/>
      <c r="P44" s="208"/>
      <c r="Q44" s="208"/>
      <c r="T44" s="93">
        <f t="shared" si="8"/>
        <v>6</v>
      </c>
      <c r="U44" s="94">
        <f t="shared" si="20"/>
        <v>43574</v>
      </c>
      <c r="V44" s="95" t="str">
        <f t="shared" si="21"/>
        <v/>
      </c>
      <c r="W44" s="96" t="str">
        <f t="shared" si="22"/>
        <v>-</v>
      </c>
      <c r="X44" s="97" t="str">
        <f t="shared" si="23"/>
        <v>-</v>
      </c>
      <c r="Y44" s="98" t="str">
        <f t="shared" si="24"/>
        <v>-</v>
      </c>
      <c r="Z44" s="19">
        <f t="shared" si="25"/>
        <v>0</v>
      </c>
      <c r="AA44" s="99">
        <f t="shared" si="9"/>
        <v>0</v>
      </c>
      <c r="AB44" s="100">
        <f t="shared" si="10"/>
        <v>0</v>
      </c>
      <c r="AC44" s="101" t="str">
        <f t="shared" si="26"/>
        <v/>
      </c>
      <c r="AF44" s="93">
        <f t="shared" si="11"/>
        <v>6</v>
      </c>
      <c r="AG44" s="94">
        <f t="shared" si="27"/>
        <v>43574</v>
      </c>
      <c r="AH44" s="95" t="str">
        <f t="shared" si="12"/>
        <v/>
      </c>
      <c r="AI44" s="96" t="str">
        <f t="shared" si="13"/>
        <v/>
      </c>
      <c r="AJ44" s="97" t="str">
        <f t="shared" si="14"/>
        <v/>
      </c>
      <c r="AK44" s="98" t="str">
        <f t="shared" si="15"/>
        <v/>
      </c>
      <c r="AL44" s="19" t="str">
        <f t="shared" si="16"/>
        <v/>
      </c>
      <c r="AM44" s="102"/>
      <c r="AN44" s="102"/>
      <c r="AO44" s="101" t="str">
        <f t="shared" si="17"/>
        <v/>
      </c>
      <c r="AR44" s="93">
        <f t="shared" si="18"/>
        <v>6</v>
      </c>
      <c r="AS44" s="94">
        <f t="shared" si="28"/>
        <v>43574</v>
      </c>
      <c r="AT44" s="95" t="str">
        <f t="shared" si="19"/>
        <v/>
      </c>
      <c r="AU44" s="96" t="str">
        <f t="shared" si="29"/>
        <v/>
      </c>
      <c r="AV44" s="97" t="str">
        <f t="shared" si="30"/>
        <v/>
      </c>
      <c r="AW44" s="98" t="str">
        <f t="shared" si="31"/>
        <v/>
      </c>
      <c r="AX44" s="19" t="str">
        <f t="shared" si="32"/>
        <v/>
      </c>
      <c r="AY44" s="102"/>
      <c r="AZ44" s="102"/>
      <c r="BA44" s="101" t="str">
        <f t="shared" si="33"/>
        <v/>
      </c>
    </row>
    <row r="45" spans="1:53" ht="23.1" customHeight="1" thickBot="1" x14ac:dyDescent="0.3">
      <c r="A45" s="209"/>
      <c r="B45" s="209"/>
      <c r="C45" s="209"/>
      <c r="H45" s="208"/>
      <c r="I45" s="208"/>
      <c r="J45" s="208"/>
      <c r="K45" s="208"/>
      <c r="O45" s="208"/>
      <c r="P45" s="208"/>
      <c r="Q45" s="208"/>
      <c r="T45" s="93">
        <f t="shared" si="8"/>
        <v>7</v>
      </c>
      <c r="U45" s="94">
        <f t="shared" si="20"/>
        <v>43575</v>
      </c>
      <c r="V45" s="95" t="str">
        <f t="shared" si="21"/>
        <v/>
      </c>
      <c r="W45" s="96" t="str">
        <f t="shared" si="22"/>
        <v>-</v>
      </c>
      <c r="X45" s="97" t="str">
        <f t="shared" si="23"/>
        <v>-</v>
      </c>
      <c r="Y45" s="98" t="str">
        <f t="shared" si="24"/>
        <v>-</v>
      </c>
      <c r="Z45" s="19">
        <f t="shared" si="25"/>
        <v>0</v>
      </c>
      <c r="AA45" s="99">
        <f t="shared" si="9"/>
        <v>0</v>
      </c>
      <c r="AB45" s="100">
        <f t="shared" si="10"/>
        <v>0</v>
      </c>
      <c r="AC45" s="101" t="str">
        <f t="shared" si="26"/>
        <v/>
      </c>
      <c r="AF45" s="93">
        <f t="shared" si="11"/>
        <v>7</v>
      </c>
      <c r="AG45" s="94">
        <f t="shared" si="27"/>
        <v>43575</v>
      </c>
      <c r="AH45" s="95" t="str">
        <f t="shared" si="12"/>
        <v/>
      </c>
      <c r="AI45" s="96" t="str">
        <f t="shared" si="13"/>
        <v/>
      </c>
      <c r="AJ45" s="97" t="str">
        <f t="shared" si="14"/>
        <v/>
      </c>
      <c r="AK45" s="98" t="str">
        <f t="shared" si="15"/>
        <v/>
      </c>
      <c r="AL45" s="19" t="str">
        <f t="shared" si="16"/>
        <v/>
      </c>
      <c r="AM45" s="102"/>
      <c r="AN45" s="102"/>
      <c r="AO45" s="101" t="str">
        <f t="shared" si="17"/>
        <v/>
      </c>
      <c r="AR45" s="93">
        <f t="shared" si="18"/>
        <v>7</v>
      </c>
      <c r="AS45" s="94">
        <f t="shared" si="28"/>
        <v>43575</v>
      </c>
      <c r="AT45" s="95" t="str">
        <f t="shared" si="19"/>
        <v/>
      </c>
      <c r="AU45" s="96" t="str">
        <f t="shared" si="29"/>
        <v/>
      </c>
      <c r="AV45" s="97" t="str">
        <f t="shared" si="30"/>
        <v/>
      </c>
      <c r="AW45" s="98" t="str">
        <f t="shared" si="31"/>
        <v/>
      </c>
      <c r="AX45" s="19" t="str">
        <f t="shared" si="32"/>
        <v/>
      </c>
      <c r="AY45" s="102"/>
      <c r="AZ45" s="102"/>
      <c r="BA45" s="101" t="str">
        <f t="shared" si="33"/>
        <v/>
      </c>
    </row>
    <row r="46" spans="1:53" ht="23.1" customHeight="1" x14ac:dyDescent="0.25">
      <c r="A46" s="209"/>
      <c r="B46" s="209"/>
      <c r="C46" s="209"/>
      <c r="H46" s="208"/>
      <c r="I46" s="208"/>
      <c r="J46" s="208"/>
      <c r="K46" s="208"/>
      <c r="O46" s="208"/>
      <c r="P46" s="208"/>
      <c r="Q46" s="208"/>
      <c r="T46" s="251" t="s">
        <v>24</v>
      </c>
      <c r="U46" s="252"/>
      <c r="V46" s="131"/>
      <c r="W46" s="132">
        <f t="shared" ref="W46:AB46" ca="1" si="36">SUBTOTAL(109,W15:W45)</f>
        <v>0</v>
      </c>
      <c r="X46" s="133">
        <f t="shared" ca="1" si="36"/>
        <v>10</v>
      </c>
      <c r="Y46" s="134">
        <f t="shared" ca="1" si="36"/>
        <v>5</v>
      </c>
      <c r="Z46" s="20">
        <f t="shared" ca="1" si="36"/>
        <v>15</v>
      </c>
      <c r="AA46" s="21">
        <f t="shared" ca="1" si="36"/>
        <v>6</v>
      </c>
      <c r="AB46" s="24">
        <f t="shared" si="36"/>
        <v>5</v>
      </c>
      <c r="AC46" s="135"/>
      <c r="AF46" s="251" t="s">
        <v>24</v>
      </c>
      <c r="AG46" s="252"/>
      <c r="AH46" s="131"/>
      <c r="AI46" s="132">
        <f t="shared" ref="AI46:AN46" si="37">SUBTOTAL(109,AI15:AI45)</f>
        <v>0</v>
      </c>
      <c r="AJ46" s="133">
        <f t="shared" si="37"/>
        <v>0</v>
      </c>
      <c r="AK46" s="134">
        <f t="shared" si="37"/>
        <v>0</v>
      </c>
      <c r="AL46" s="20">
        <f t="shared" si="37"/>
        <v>0</v>
      </c>
      <c r="AM46" s="25">
        <f t="shared" si="37"/>
        <v>0</v>
      </c>
      <c r="AN46" s="25">
        <f t="shared" si="37"/>
        <v>0</v>
      </c>
      <c r="AO46" s="135"/>
      <c r="AR46" s="251" t="s">
        <v>24</v>
      </c>
      <c r="AS46" s="252"/>
      <c r="AT46" s="131"/>
      <c r="AU46" s="132">
        <f t="shared" ref="AU46:AZ46" si="38">SUBTOTAL(109,AU15:AU45)</f>
        <v>0</v>
      </c>
      <c r="AV46" s="133">
        <f t="shared" si="38"/>
        <v>0</v>
      </c>
      <c r="AW46" s="134">
        <f t="shared" si="38"/>
        <v>0</v>
      </c>
      <c r="AX46" s="20">
        <f t="shared" si="38"/>
        <v>0</v>
      </c>
      <c r="AY46" s="25">
        <f t="shared" si="38"/>
        <v>0</v>
      </c>
      <c r="AZ46" s="22">
        <f t="shared" si="38"/>
        <v>0</v>
      </c>
      <c r="BA46" s="135"/>
    </row>
    <row r="47" spans="1:53" ht="23.1" customHeight="1" thickBot="1" x14ac:dyDescent="0.3">
      <c r="A47" s="209"/>
      <c r="B47" s="209"/>
      <c r="C47" s="209"/>
      <c r="H47" s="208"/>
      <c r="I47" s="208"/>
      <c r="J47" s="208"/>
      <c r="K47" s="208"/>
      <c r="O47" s="208"/>
      <c r="P47" s="208"/>
      <c r="Q47" s="208"/>
      <c r="T47" s="308" t="s">
        <v>25</v>
      </c>
      <c r="U47" s="309"/>
      <c r="V47" s="137"/>
      <c r="W47" s="138"/>
      <c r="X47" s="139"/>
      <c r="Y47" s="139"/>
      <c r="Z47" s="23">
        <f ca="1">Z46</f>
        <v>15</v>
      </c>
      <c r="AA47" s="140"/>
      <c r="AB47" s="140"/>
      <c r="AC47" s="141"/>
      <c r="AF47" s="308" t="s">
        <v>25</v>
      </c>
      <c r="AG47" s="309"/>
      <c r="AH47" s="137"/>
      <c r="AI47" s="143"/>
      <c r="AJ47" s="23"/>
      <c r="AK47" s="23"/>
      <c r="AL47" s="23">
        <f>AL46</f>
        <v>0</v>
      </c>
      <c r="AM47" s="140"/>
      <c r="AN47" s="140"/>
      <c r="AO47" s="141"/>
      <c r="AR47" s="253" t="s">
        <v>69</v>
      </c>
      <c r="AS47" s="254"/>
      <c r="AT47" s="255"/>
      <c r="AU47" s="256">
        <f>(AW46*2)/7+(AV46*1.8)/7+AU46/7</f>
        <v>0</v>
      </c>
      <c r="AV47" s="257"/>
      <c r="AW47" s="258"/>
      <c r="AX47" s="23">
        <f>AX46</f>
        <v>0</v>
      </c>
      <c r="AY47" s="140"/>
      <c r="AZ47" s="140"/>
      <c r="BA47" s="141"/>
    </row>
    <row r="48" spans="1:53" ht="24.75" customHeight="1" x14ac:dyDescent="0.25">
      <c r="A48" s="209"/>
      <c r="B48" s="209"/>
      <c r="C48" s="209"/>
      <c r="H48" s="208"/>
      <c r="I48" s="208"/>
      <c r="J48" s="208"/>
      <c r="K48" s="208"/>
      <c r="O48" s="208"/>
      <c r="P48" s="208"/>
      <c r="Q48" s="208"/>
      <c r="T48" s="210"/>
      <c r="U48" s="210"/>
      <c r="V48" s="211"/>
      <c r="W48" s="211"/>
      <c r="X48" s="211"/>
      <c r="Y48" s="211"/>
      <c r="Z48" s="211"/>
      <c r="AA48" s="211"/>
      <c r="AB48" s="211"/>
      <c r="AC48" s="211"/>
      <c r="AF48" s="210"/>
      <c r="AG48" s="210"/>
      <c r="AH48" s="211"/>
      <c r="AI48" s="211"/>
      <c r="AJ48" s="211"/>
      <c r="AK48" s="211"/>
      <c r="AL48" s="211"/>
      <c r="AM48" s="211"/>
      <c r="AN48" s="211"/>
      <c r="AO48" s="211"/>
      <c r="AR48" s="146"/>
      <c r="AS48" s="146"/>
      <c r="AT48" s="147"/>
      <c r="AU48" s="147"/>
      <c r="AV48" s="147"/>
      <c r="AW48" s="147"/>
      <c r="AX48" s="147"/>
      <c r="AY48" s="147"/>
      <c r="AZ48" s="147"/>
      <c r="BA48" s="147"/>
    </row>
    <row r="49" spans="1:53" ht="24.75" customHeight="1" x14ac:dyDescent="0.25">
      <c r="A49" s="209"/>
      <c r="B49" s="209"/>
      <c r="C49" s="209"/>
      <c r="H49" s="208"/>
      <c r="I49" s="208"/>
      <c r="J49" s="208"/>
      <c r="K49" s="208"/>
      <c r="O49" s="208"/>
      <c r="P49" s="208"/>
      <c r="Q49" s="208"/>
      <c r="T49" s="212"/>
      <c r="U49" s="212"/>
      <c r="V49" s="213"/>
      <c r="W49" s="213"/>
      <c r="X49" s="213"/>
      <c r="Y49" s="214"/>
      <c r="Z49" s="213"/>
      <c r="AA49" s="79" t="s">
        <v>26</v>
      </c>
      <c r="AB49" s="213"/>
      <c r="AC49" s="213"/>
      <c r="AF49" s="212"/>
      <c r="AG49" s="212"/>
      <c r="AH49" s="213"/>
      <c r="AI49" s="213"/>
      <c r="AJ49" s="213"/>
      <c r="AK49" s="214"/>
      <c r="AL49" s="213"/>
      <c r="AM49" s="79" t="s">
        <v>26</v>
      </c>
      <c r="AN49" s="213"/>
      <c r="AO49" s="213"/>
      <c r="AR49" s="151"/>
      <c r="AS49" s="151"/>
      <c r="AT49" s="152"/>
      <c r="AU49" s="152"/>
      <c r="AV49" s="152"/>
      <c r="AW49" s="31"/>
      <c r="AX49" s="152"/>
      <c r="AY49" s="79" t="s">
        <v>26</v>
      </c>
      <c r="AZ49" s="152"/>
      <c r="BA49" s="152"/>
    </row>
    <row r="50" spans="1:53" ht="24.75" customHeight="1" x14ac:dyDescent="0.25">
      <c r="A50" s="209"/>
      <c r="B50" s="209"/>
      <c r="C50" s="209"/>
      <c r="H50" s="208"/>
      <c r="I50" s="208"/>
      <c r="J50" s="208"/>
      <c r="K50" s="208"/>
      <c r="O50" s="208"/>
      <c r="P50" s="208"/>
      <c r="Q50" s="208"/>
      <c r="T50" s="212"/>
      <c r="U50" s="212"/>
      <c r="V50" s="213"/>
      <c r="W50" s="213"/>
      <c r="X50" s="213"/>
      <c r="Y50" s="214"/>
      <c r="Z50" s="213"/>
      <c r="AA50" s="79" t="s">
        <v>27</v>
      </c>
      <c r="AB50" s="213"/>
      <c r="AC50" s="213"/>
      <c r="AF50" s="212"/>
      <c r="AG50" s="212"/>
      <c r="AH50" s="213"/>
      <c r="AI50" s="213"/>
      <c r="AJ50" s="213"/>
      <c r="AK50" s="214"/>
      <c r="AL50" s="213"/>
      <c r="AM50" s="79" t="s">
        <v>27</v>
      </c>
      <c r="AN50" s="213"/>
      <c r="AO50" s="213"/>
      <c r="AR50" s="151"/>
      <c r="AS50" s="151"/>
      <c r="AT50" s="152"/>
      <c r="AU50" s="152"/>
      <c r="AV50" s="152"/>
      <c r="AW50" s="31"/>
      <c r="AX50" s="152"/>
      <c r="AY50" s="79" t="s">
        <v>27</v>
      </c>
      <c r="AZ50" s="152"/>
      <c r="BA50" s="152"/>
    </row>
    <row r="51" spans="1:53" ht="24.75" customHeight="1" x14ac:dyDescent="0.25">
      <c r="A51" s="209"/>
      <c r="B51" s="209"/>
      <c r="C51" s="209"/>
      <c r="H51" s="208"/>
      <c r="I51" s="208"/>
      <c r="J51" s="208"/>
      <c r="K51" s="208"/>
      <c r="O51" s="208"/>
      <c r="P51" s="208"/>
      <c r="Q51" s="208"/>
      <c r="T51" s="212"/>
      <c r="U51" s="212"/>
      <c r="V51" s="213"/>
      <c r="W51" s="213"/>
      <c r="X51" s="213"/>
      <c r="Y51" s="214"/>
      <c r="Z51" s="213"/>
      <c r="AA51" s="79" t="s">
        <v>36</v>
      </c>
      <c r="AB51" s="213"/>
      <c r="AC51" s="213"/>
      <c r="AF51" s="212"/>
      <c r="AG51" s="212"/>
      <c r="AH51" s="213"/>
      <c r="AI51" s="213"/>
      <c r="AJ51" s="213"/>
      <c r="AK51" s="214"/>
      <c r="AL51" s="213"/>
      <c r="AM51" s="79" t="s">
        <v>36</v>
      </c>
      <c r="AN51" s="213"/>
      <c r="AO51" s="213"/>
      <c r="AR51" s="151"/>
      <c r="AS51" s="151"/>
      <c r="AT51" s="152"/>
      <c r="AU51" s="152"/>
      <c r="AV51" s="152"/>
      <c r="AW51" s="31"/>
      <c r="AX51" s="152"/>
      <c r="AY51" s="79" t="s">
        <v>36</v>
      </c>
      <c r="AZ51" s="152"/>
      <c r="BA51" s="152"/>
    </row>
    <row r="52" spans="1:53" ht="24.75" customHeight="1" x14ac:dyDescent="0.25">
      <c r="A52" s="209"/>
      <c r="B52" s="209"/>
      <c r="C52" s="209"/>
      <c r="H52" s="208"/>
      <c r="I52" s="208"/>
      <c r="J52" s="208"/>
      <c r="K52" s="208"/>
      <c r="O52" s="208"/>
      <c r="P52" s="208"/>
      <c r="Q52" s="208"/>
      <c r="T52" s="214"/>
      <c r="U52" s="214"/>
      <c r="V52" s="214"/>
      <c r="W52" s="214"/>
      <c r="X52" s="214"/>
      <c r="Y52" s="214"/>
      <c r="Z52" s="214"/>
      <c r="AA52" s="214"/>
      <c r="AB52" s="214"/>
      <c r="AC52" s="214"/>
      <c r="AF52" s="214"/>
      <c r="AG52" s="214"/>
      <c r="AH52" s="214"/>
      <c r="AI52" s="214"/>
      <c r="AJ52" s="214"/>
      <c r="AK52" s="214"/>
      <c r="AL52" s="214"/>
      <c r="AM52" s="214"/>
      <c r="AN52" s="214"/>
      <c r="AO52" s="214"/>
      <c r="AR52" s="31"/>
      <c r="AS52" s="31"/>
      <c r="AT52" s="31"/>
      <c r="AU52" s="31"/>
      <c r="AV52" s="31"/>
      <c r="AW52" s="31"/>
      <c r="AX52" s="31"/>
      <c r="AY52" s="31"/>
      <c r="AZ52" s="31"/>
      <c r="BA52" s="31"/>
    </row>
    <row r="53" spans="1:53" ht="24.75" customHeight="1" x14ac:dyDescent="0.25">
      <c r="A53" s="209"/>
      <c r="B53" s="209"/>
      <c r="C53" s="209"/>
      <c r="H53" s="208"/>
      <c r="I53" s="208"/>
      <c r="J53" s="208"/>
      <c r="K53" s="208"/>
      <c r="O53" s="208"/>
      <c r="P53" s="208"/>
      <c r="Q53" s="208"/>
      <c r="T53" s="285"/>
      <c r="U53" s="285"/>
      <c r="V53" s="285"/>
      <c r="W53" s="285"/>
      <c r="X53" s="285"/>
      <c r="Y53" s="285"/>
      <c r="Z53" s="285"/>
      <c r="AA53" s="285"/>
      <c r="AB53" s="285"/>
      <c r="AC53" s="285"/>
      <c r="AF53" s="285"/>
      <c r="AG53" s="285"/>
      <c r="AH53" s="285"/>
      <c r="AI53" s="285"/>
      <c r="AJ53" s="285"/>
      <c r="AK53" s="285"/>
      <c r="AL53" s="285"/>
      <c r="AM53" s="285"/>
      <c r="AN53" s="285"/>
      <c r="AO53" s="285"/>
      <c r="AR53" s="229"/>
      <c r="AS53" s="229"/>
      <c r="AT53" s="229"/>
      <c r="AU53" s="229"/>
      <c r="AV53" s="229"/>
      <c r="AW53" s="229"/>
      <c r="AX53" s="229"/>
      <c r="AY53" s="229"/>
      <c r="AZ53" s="229"/>
      <c r="BA53" s="229"/>
    </row>
    <row r="54" spans="1:53" ht="24.75" customHeight="1" x14ac:dyDescent="0.25">
      <c r="A54" s="209"/>
      <c r="B54" s="209"/>
      <c r="C54" s="209"/>
      <c r="H54" s="208"/>
      <c r="I54" s="208"/>
      <c r="J54" s="208"/>
      <c r="K54" s="208"/>
      <c r="O54" s="208"/>
      <c r="P54" s="208"/>
      <c r="Q54" s="208"/>
      <c r="T54" s="285"/>
      <c r="U54" s="285"/>
      <c r="V54" s="285"/>
      <c r="W54" s="285"/>
      <c r="X54" s="285"/>
      <c r="Y54" s="285"/>
      <c r="Z54" s="285"/>
      <c r="AA54" s="285"/>
      <c r="AB54" s="285"/>
      <c r="AC54" s="285"/>
      <c r="AF54" s="285"/>
      <c r="AG54" s="285"/>
      <c r="AH54" s="285"/>
      <c r="AI54" s="285"/>
      <c r="AJ54" s="285"/>
      <c r="AK54" s="285"/>
      <c r="AL54" s="285"/>
      <c r="AM54" s="285"/>
      <c r="AN54" s="285"/>
      <c r="AO54" s="285"/>
      <c r="AR54" s="229"/>
      <c r="AS54" s="229"/>
      <c r="AT54" s="229"/>
      <c r="AU54" s="229"/>
      <c r="AV54" s="229"/>
      <c r="AW54" s="229"/>
      <c r="AX54" s="229"/>
      <c r="AY54" s="229"/>
      <c r="AZ54" s="229"/>
      <c r="BA54" s="229"/>
    </row>
    <row r="55" spans="1:53" ht="24.75" customHeight="1" x14ac:dyDescent="0.25">
      <c r="A55" s="209"/>
      <c r="B55" s="209"/>
      <c r="C55" s="209"/>
      <c r="H55" s="208"/>
      <c r="I55" s="208"/>
      <c r="J55" s="208"/>
      <c r="K55" s="208"/>
      <c r="O55" s="208"/>
      <c r="P55" s="208"/>
      <c r="Q55" s="208"/>
      <c r="T55" s="285" t="s">
        <v>28</v>
      </c>
      <c r="U55" s="285"/>
      <c r="V55" s="285"/>
      <c r="W55" s="285"/>
      <c r="X55" s="285"/>
      <c r="Y55" s="285"/>
      <c r="Z55" s="285"/>
      <c r="AA55" s="285"/>
      <c r="AB55" s="285"/>
      <c r="AC55" s="285"/>
      <c r="AF55" s="285" t="s">
        <v>28</v>
      </c>
      <c r="AG55" s="285"/>
      <c r="AH55" s="285"/>
      <c r="AI55" s="285"/>
      <c r="AJ55" s="285"/>
      <c r="AK55" s="285"/>
      <c r="AL55" s="285"/>
      <c r="AM55" s="285"/>
      <c r="AN55" s="285"/>
      <c r="AO55" s="285"/>
      <c r="AR55" s="229" t="s">
        <v>28</v>
      </c>
      <c r="AS55" s="229"/>
      <c r="AT55" s="229"/>
      <c r="AU55" s="229"/>
      <c r="AV55" s="229"/>
      <c r="AW55" s="229"/>
      <c r="AX55" s="229"/>
      <c r="AY55" s="229"/>
      <c r="AZ55" s="229"/>
      <c r="BA55" s="229"/>
    </row>
    <row r="56" spans="1:53" ht="24.75" customHeight="1" x14ac:dyDescent="0.25">
      <c r="A56" s="209"/>
      <c r="B56" s="209"/>
      <c r="C56" s="209"/>
      <c r="H56" s="208"/>
      <c r="I56" s="208"/>
      <c r="J56" s="208"/>
      <c r="K56" s="208"/>
      <c r="O56" s="208"/>
      <c r="P56" s="208"/>
      <c r="Q56" s="208"/>
    </row>
    <row r="57" spans="1:53" ht="24.75" customHeight="1" x14ac:dyDescent="0.25">
      <c r="A57" s="209"/>
      <c r="B57" s="209"/>
      <c r="C57" s="209"/>
      <c r="H57" s="208"/>
      <c r="I57" s="208"/>
      <c r="J57" s="208"/>
      <c r="K57" s="208"/>
      <c r="O57" s="208"/>
      <c r="P57" s="208"/>
      <c r="Q57" s="208"/>
    </row>
    <row r="58" spans="1:53" ht="24.75" customHeight="1" x14ac:dyDescent="0.25">
      <c r="A58" s="209"/>
      <c r="B58" s="209"/>
      <c r="C58" s="209"/>
      <c r="H58" s="208"/>
      <c r="I58" s="208"/>
      <c r="J58" s="208"/>
      <c r="K58" s="208"/>
      <c r="O58" s="208"/>
      <c r="P58" s="208"/>
      <c r="Q58" s="208"/>
    </row>
    <row r="59" spans="1:53" ht="24.75" customHeight="1" x14ac:dyDescent="0.25">
      <c r="A59" s="209"/>
      <c r="B59" s="209"/>
      <c r="C59" s="209"/>
      <c r="H59" s="208"/>
      <c r="I59" s="208"/>
      <c r="J59" s="208"/>
      <c r="K59" s="208"/>
      <c r="O59" s="208"/>
      <c r="P59" s="208"/>
      <c r="Q59" s="208"/>
    </row>
    <row r="60" spans="1:53" ht="24.75" customHeight="1" x14ac:dyDescent="0.25">
      <c r="A60" s="209"/>
      <c r="B60" s="209"/>
      <c r="C60" s="209"/>
      <c r="H60" s="208"/>
      <c r="I60" s="208"/>
      <c r="J60" s="208"/>
      <c r="K60" s="208"/>
      <c r="O60" s="208"/>
      <c r="P60" s="208"/>
      <c r="Q60" s="208"/>
    </row>
    <row r="61" spans="1:53" ht="24.75" customHeight="1" x14ac:dyDescent="0.25">
      <c r="A61" s="209"/>
      <c r="B61" s="209"/>
      <c r="C61" s="209"/>
      <c r="H61" s="208"/>
      <c r="I61" s="208"/>
      <c r="J61" s="208"/>
      <c r="K61" s="208"/>
      <c r="O61" s="208"/>
      <c r="P61" s="208"/>
      <c r="Q61" s="208"/>
    </row>
    <row r="62" spans="1:53" ht="24.75" customHeight="1" x14ac:dyDescent="0.25">
      <c r="A62" s="209"/>
      <c r="B62" s="209"/>
      <c r="C62" s="209"/>
      <c r="H62" s="208"/>
      <c r="I62" s="208"/>
      <c r="J62" s="208"/>
      <c r="K62" s="208"/>
      <c r="O62" s="208"/>
      <c r="P62" s="208"/>
      <c r="Q62" s="208"/>
    </row>
    <row r="63" spans="1:53" ht="24.75" customHeight="1" x14ac:dyDescent="0.25">
      <c r="A63" s="209"/>
      <c r="B63" s="209"/>
      <c r="C63" s="209"/>
      <c r="H63" s="208"/>
      <c r="I63" s="208"/>
      <c r="J63" s="208"/>
      <c r="K63" s="208"/>
      <c r="O63" s="208"/>
      <c r="P63" s="208"/>
      <c r="Q63" s="208"/>
    </row>
    <row r="64" spans="1:53" ht="24.75" customHeight="1" x14ac:dyDescent="0.25">
      <c r="A64" s="209"/>
      <c r="B64" s="209"/>
      <c r="C64" s="209"/>
      <c r="H64" s="208"/>
      <c r="I64" s="208"/>
      <c r="J64" s="208"/>
      <c r="K64" s="208"/>
      <c r="O64" s="208"/>
      <c r="P64" s="208"/>
      <c r="Q64" s="208"/>
    </row>
    <row r="65" spans="1:53" ht="24.75" customHeight="1" x14ac:dyDescent="0.25">
      <c r="A65" s="209"/>
      <c r="B65" s="209"/>
      <c r="C65" s="209"/>
      <c r="H65" s="208"/>
      <c r="I65" s="208"/>
      <c r="J65" s="208"/>
      <c r="K65" s="208"/>
      <c r="O65" s="208"/>
      <c r="P65" s="208"/>
      <c r="Q65" s="208"/>
    </row>
    <row r="66" spans="1:53" ht="24.75" customHeight="1" x14ac:dyDescent="0.25">
      <c r="A66" s="209"/>
      <c r="B66" s="209"/>
      <c r="C66" s="209"/>
      <c r="H66" s="208"/>
      <c r="I66" s="208"/>
      <c r="J66" s="208"/>
      <c r="K66" s="208"/>
      <c r="O66" s="208"/>
      <c r="P66" s="208"/>
      <c r="Q66" s="208"/>
    </row>
    <row r="67" spans="1:53" ht="24.75" customHeight="1" x14ac:dyDescent="0.25">
      <c r="A67" s="209"/>
      <c r="B67" s="209"/>
      <c r="C67" s="209"/>
      <c r="H67" s="208"/>
      <c r="I67" s="208"/>
      <c r="J67" s="208"/>
      <c r="K67" s="208"/>
      <c r="O67" s="208"/>
      <c r="P67" s="208"/>
      <c r="Q67" s="208"/>
    </row>
    <row r="68" spans="1:53" ht="24.75" customHeight="1" x14ac:dyDescent="0.25">
      <c r="A68" s="209"/>
      <c r="B68" s="209"/>
      <c r="C68" s="209"/>
      <c r="H68" s="208"/>
      <c r="I68" s="208"/>
      <c r="J68" s="208"/>
      <c r="K68" s="208"/>
      <c r="O68" s="208"/>
      <c r="P68" s="208"/>
      <c r="Q68" s="208"/>
      <c r="AR68" s="26"/>
      <c r="AS68" s="26"/>
      <c r="AT68" s="26"/>
      <c r="AU68" s="26"/>
      <c r="AV68" s="26"/>
      <c r="AW68" s="26"/>
      <c r="AX68" s="26"/>
      <c r="AY68" s="26"/>
      <c r="AZ68" s="26"/>
      <c r="BA68" s="26"/>
    </row>
    <row r="69" spans="1:53" x14ac:dyDescent="0.25">
      <c r="A69" s="209"/>
      <c r="B69" s="209"/>
      <c r="C69" s="209"/>
      <c r="L69" s="216"/>
      <c r="M69" s="217"/>
      <c r="N69" s="217"/>
      <c r="O69" s="218"/>
      <c r="P69" s="218"/>
      <c r="Q69" s="218"/>
      <c r="R69" s="156"/>
      <c r="S69" s="155"/>
      <c r="AR69" s="26"/>
      <c r="AS69" s="26"/>
      <c r="AT69" s="26"/>
      <c r="AU69" s="26"/>
      <c r="AV69" s="26"/>
      <c r="AW69" s="26"/>
      <c r="AX69" s="26"/>
      <c r="AY69" s="26"/>
      <c r="AZ69" s="26"/>
      <c r="BA69" s="26"/>
    </row>
    <row r="70" spans="1:53" x14ac:dyDescent="0.25">
      <c r="A70" s="209"/>
      <c r="B70" s="209"/>
      <c r="C70" s="209"/>
      <c r="L70" s="216"/>
      <c r="M70" s="217"/>
      <c r="N70" s="217"/>
      <c r="O70" s="218"/>
      <c r="P70" s="218"/>
      <c r="Q70" s="218"/>
      <c r="R70" s="156"/>
      <c r="S70" s="155"/>
      <c r="AR70" s="26"/>
      <c r="AS70" s="26"/>
      <c r="AT70" s="26"/>
      <c r="AU70" s="26"/>
      <c r="AV70" s="26"/>
      <c r="AW70" s="26"/>
      <c r="AX70" s="26"/>
      <c r="AY70" s="26"/>
      <c r="AZ70" s="26"/>
      <c r="BA70" s="26"/>
    </row>
    <row r="71" spans="1:53" x14ac:dyDescent="0.25">
      <c r="A71" s="209"/>
      <c r="B71" s="209"/>
      <c r="C71" s="209"/>
      <c r="L71" s="216"/>
      <c r="M71" s="217"/>
      <c r="N71" s="217"/>
      <c r="O71" s="218"/>
      <c r="P71" s="218"/>
      <c r="Q71" s="218"/>
      <c r="R71" s="156"/>
      <c r="S71" s="155"/>
      <c r="AR71" s="26"/>
      <c r="AS71" s="26"/>
      <c r="AT71" s="26"/>
      <c r="AU71" s="26"/>
      <c r="AV71" s="26"/>
      <c r="AW71" s="26"/>
      <c r="AX71" s="26"/>
      <c r="AY71" s="26"/>
      <c r="AZ71" s="26"/>
      <c r="BA71" s="26"/>
    </row>
    <row r="72" spans="1:53" x14ac:dyDescent="0.25">
      <c r="A72" s="209"/>
      <c r="B72" s="209"/>
      <c r="C72" s="209"/>
      <c r="L72" s="216"/>
      <c r="M72" s="217"/>
      <c r="N72" s="217"/>
      <c r="O72" s="218"/>
      <c r="P72" s="218"/>
      <c r="Q72" s="218"/>
      <c r="R72" s="156"/>
      <c r="S72" s="155"/>
      <c r="AR72" s="26"/>
      <c r="AS72" s="26"/>
      <c r="AT72" s="26"/>
      <c r="AU72" s="26"/>
      <c r="AV72" s="26"/>
      <c r="AW72" s="26"/>
      <c r="AX72" s="26"/>
      <c r="AY72" s="26"/>
      <c r="AZ72" s="26"/>
      <c r="BA72" s="26"/>
    </row>
    <row r="73" spans="1:53" x14ac:dyDescent="0.25">
      <c r="A73" s="209"/>
      <c r="B73" s="209"/>
      <c r="C73" s="209"/>
      <c r="L73" s="216"/>
      <c r="M73" s="217"/>
      <c r="N73" s="217"/>
      <c r="O73" s="218"/>
      <c r="P73" s="218"/>
      <c r="Q73" s="218"/>
      <c r="R73" s="156"/>
      <c r="S73" s="155"/>
      <c r="AR73" s="26"/>
      <c r="AS73" s="26"/>
      <c r="AT73" s="26"/>
      <c r="AU73" s="26"/>
      <c r="AV73" s="26"/>
      <c r="AW73" s="26"/>
      <c r="AX73" s="26"/>
      <c r="AY73" s="26"/>
      <c r="AZ73" s="26"/>
      <c r="BA73" s="26"/>
    </row>
    <row r="74" spans="1:53" x14ac:dyDescent="0.25">
      <c r="A74" s="209"/>
      <c r="B74" s="209"/>
      <c r="C74" s="209"/>
      <c r="L74" s="216"/>
      <c r="M74" s="217"/>
      <c r="N74" s="217"/>
      <c r="O74" s="218"/>
      <c r="P74" s="218"/>
      <c r="Q74" s="218"/>
      <c r="R74" s="156"/>
      <c r="S74" s="155"/>
      <c r="AR74" s="26"/>
      <c r="AS74" s="26"/>
      <c r="AT74" s="26"/>
      <c r="AU74" s="26"/>
      <c r="AV74" s="26"/>
      <c r="AW74" s="26"/>
      <c r="AX74" s="26"/>
      <c r="AY74" s="26"/>
      <c r="AZ74" s="26"/>
      <c r="BA74" s="26"/>
    </row>
    <row r="75" spans="1:53" x14ac:dyDescent="0.25">
      <c r="A75" s="209"/>
      <c r="B75" s="209"/>
      <c r="C75" s="209"/>
      <c r="L75" s="216"/>
      <c r="M75" s="217"/>
      <c r="N75" s="217"/>
      <c r="O75" s="218"/>
      <c r="P75" s="218"/>
      <c r="Q75" s="218"/>
      <c r="R75" s="156"/>
      <c r="S75" s="155"/>
      <c r="AR75" s="26"/>
      <c r="AS75" s="26"/>
      <c r="AT75" s="26"/>
      <c r="AU75" s="26"/>
      <c r="AV75" s="26"/>
      <c r="AW75" s="26"/>
      <c r="AX75" s="26"/>
      <c r="AY75" s="26"/>
      <c r="AZ75" s="26"/>
      <c r="BA75" s="26"/>
    </row>
    <row r="76" spans="1:53" x14ac:dyDescent="0.25">
      <c r="A76" s="209"/>
      <c r="B76" s="209"/>
      <c r="C76" s="209"/>
      <c r="L76" s="216"/>
      <c r="M76" s="217"/>
      <c r="N76" s="217"/>
      <c r="O76" s="218"/>
      <c r="P76" s="218"/>
      <c r="Q76" s="218"/>
      <c r="R76" s="156"/>
      <c r="S76" s="155"/>
      <c r="AR76" s="26"/>
      <c r="AS76" s="26"/>
      <c r="AT76" s="26"/>
      <c r="AU76" s="26"/>
      <c r="AV76" s="26"/>
      <c r="AW76" s="26"/>
      <c r="AX76" s="26"/>
      <c r="AY76" s="26"/>
      <c r="AZ76" s="26"/>
      <c r="BA76" s="26"/>
    </row>
    <row r="77" spans="1:53" x14ac:dyDescent="0.25">
      <c r="A77" s="209"/>
      <c r="B77" s="209"/>
      <c r="C77" s="209"/>
      <c r="L77" s="216"/>
      <c r="M77" s="217"/>
      <c r="N77" s="217"/>
      <c r="O77" s="218"/>
      <c r="P77" s="218"/>
      <c r="Q77" s="218"/>
      <c r="R77" s="156"/>
      <c r="S77" s="155"/>
      <c r="AR77" s="26"/>
      <c r="AS77" s="26"/>
      <c r="AT77" s="26"/>
      <c r="AU77" s="26"/>
      <c r="AV77" s="26"/>
      <c r="AW77" s="26"/>
      <c r="AX77" s="26"/>
      <c r="AY77" s="26"/>
      <c r="AZ77" s="26"/>
      <c r="BA77" s="26"/>
    </row>
    <row r="78" spans="1:53" x14ac:dyDescent="0.25">
      <c r="A78" s="209"/>
      <c r="B78" s="209"/>
      <c r="C78" s="209"/>
      <c r="L78" s="216"/>
      <c r="M78" s="217"/>
      <c r="N78" s="217"/>
      <c r="O78" s="218"/>
      <c r="P78" s="218"/>
      <c r="Q78" s="218"/>
      <c r="R78" s="156"/>
      <c r="S78" s="155"/>
      <c r="AR78" s="26"/>
      <c r="AS78" s="26"/>
      <c r="AT78" s="26"/>
      <c r="AU78" s="26"/>
      <c r="AV78" s="26"/>
      <c r="AW78" s="26"/>
      <c r="AX78" s="26"/>
      <c r="AY78" s="26"/>
      <c r="AZ78" s="26"/>
      <c r="BA78" s="26"/>
    </row>
    <row r="79" spans="1:53" x14ac:dyDescent="0.25">
      <c r="A79" s="209"/>
      <c r="B79" s="209"/>
      <c r="C79" s="209"/>
      <c r="L79" s="216"/>
      <c r="M79" s="217"/>
      <c r="N79" s="217"/>
      <c r="O79" s="218"/>
      <c r="P79" s="218"/>
      <c r="Q79" s="218"/>
      <c r="R79" s="156"/>
      <c r="S79" s="155"/>
      <c r="AR79" s="26"/>
      <c r="AS79" s="26"/>
      <c r="AT79" s="26"/>
      <c r="AU79" s="26"/>
      <c r="AV79" s="26"/>
      <c r="AW79" s="26"/>
      <c r="AX79" s="26"/>
      <c r="AY79" s="26"/>
      <c r="AZ79" s="26"/>
      <c r="BA79" s="26"/>
    </row>
    <row r="80" spans="1:53" x14ac:dyDescent="0.25">
      <c r="A80" s="209"/>
      <c r="B80" s="209"/>
      <c r="C80" s="209"/>
      <c r="L80" s="216"/>
      <c r="M80" s="217"/>
      <c r="N80" s="217"/>
      <c r="O80" s="218"/>
      <c r="P80" s="218"/>
      <c r="Q80" s="218"/>
      <c r="R80" s="156"/>
      <c r="S80" s="155"/>
      <c r="AR80" s="26"/>
      <c r="AS80" s="26"/>
      <c r="AT80" s="26"/>
      <c r="AU80" s="26"/>
      <c r="AV80" s="26"/>
      <c r="AW80" s="26"/>
      <c r="AX80" s="26"/>
      <c r="AY80" s="26"/>
      <c r="AZ80" s="26"/>
      <c r="BA80" s="26"/>
    </row>
    <row r="81" spans="1:53" x14ac:dyDescent="0.25">
      <c r="A81" s="209"/>
      <c r="B81" s="209"/>
      <c r="C81" s="209"/>
      <c r="L81" s="216"/>
      <c r="M81" s="217"/>
      <c r="N81" s="217"/>
      <c r="O81" s="218"/>
      <c r="P81" s="218"/>
      <c r="Q81" s="218"/>
      <c r="R81" s="156"/>
      <c r="S81" s="155"/>
      <c r="AR81" s="26"/>
      <c r="AS81" s="26"/>
      <c r="AT81" s="26"/>
      <c r="AU81" s="26"/>
      <c r="AV81" s="26"/>
      <c r="AW81" s="26"/>
      <c r="AX81" s="26"/>
      <c r="AY81" s="26"/>
      <c r="AZ81" s="26"/>
      <c r="BA81" s="26"/>
    </row>
    <row r="82" spans="1:53" x14ac:dyDescent="0.25">
      <c r="A82" s="209"/>
      <c r="B82" s="209"/>
      <c r="C82" s="209"/>
      <c r="L82" s="216"/>
      <c r="M82" s="217"/>
      <c r="N82" s="217"/>
      <c r="O82" s="218"/>
      <c r="P82" s="218"/>
      <c r="Q82" s="218"/>
      <c r="R82" s="156"/>
      <c r="S82" s="155"/>
      <c r="AR82" s="26"/>
      <c r="AS82" s="26"/>
      <c r="AT82" s="26"/>
      <c r="AU82" s="26"/>
      <c r="AV82" s="26"/>
      <c r="AW82" s="26"/>
      <c r="AX82" s="26"/>
      <c r="AY82" s="26"/>
      <c r="AZ82" s="26"/>
      <c r="BA82" s="26"/>
    </row>
    <row r="83" spans="1:53" x14ac:dyDescent="0.25">
      <c r="A83" s="209"/>
      <c r="B83" s="209"/>
      <c r="C83" s="209"/>
      <c r="L83" s="216"/>
      <c r="M83" s="217"/>
      <c r="N83" s="217"/>
      <c r="O83" s="218"/>
      <c r="P83" s="218"/>
      <c r="Q83" s="218"/>
      <c r="R83" s="156"/>
      <c r="S83" s="155"/>
      <c r="AR83" s="26"/>
      <c r="AS83" s="26"/>
      <c r="AT83" s="26"/>
      <c r="AU83" s="26"/>
      <c r="AV83" s="26"/>
      <c r="AW83" s="26"/>
      <c r="AX83" s="26"/>
      <c r="AY83" s="26"/>
      <c r="AZ83" s="26"/>
      <c r="BA83" s="26"/>
    </row>
    <row r="84" spans="1:53" x14ac:dyDescent="0.25">
      <c r="A84" s="209"/>
      <c r="B84" s="209"/>
      <c r="C84" s="209"/>
      <c r="L84" s="216"/>
      <c r="M84" s="217"/>
      <c r="N84" s="217"/>
      <c r="O84" s="218"/>
      <c r="P84" s="218"/>
      <c r="Q84" s="218"/>
      <c r="R84" s="156"/>
      <c r="S84" s="155"/>
      <c r="AR84" s="26"/>
      <c r="AS84" s="26"/>
      <c r="AT84" s="26"/>
      <c r="AU84" s="26"/>
      <c r="AV84" s="26"/>
      <c r="AW84" s="26"/>
      <c r="AX84" s="26"/>
      <c r="AY84" s="26"/>
      <c r="AZ84" s="26"/>
      <c r="BA84" s="26"/>
    </row>
    <row r="85" spans="1:53" x14ac:dyDescent="0.25">
      <c r="A85" s="209"/>
      <c r="B85" s="209"/>
      <c r="C85" s="209"/>
      <c r="L85" s="216"/>
      <c r="M85" s="217"/>
      <c r="N85" s="217"/>
      <c r="O85" s="218"/>
      <c r="P85" s="218"/>
      <c r="Q85" s="218"/>
      <c r="R85" s="156"/>
      <c r="S85" s="155"/>
      <c r="AR85" s="26"/>
      <c r="AS85" s="26"/>
      <c r="AT85" s="26"/>
      <c r="AU85" s="26"/>
      <c r="AV85" s="26"/>
      <c r="AW85" s="26"/>
      <c r="AX85" s="26"/>
      <c r="AY85" s="26"/>
      <c r="AZ85" s="26"/>
      <c r="BA85" s="26"/>
    </row>
    <row r="86" spans="1:53" x14ac:dyDescent="0.25">
      <c r="A86" s="209"/>
      <c r="B86" s="209"/>
      <c r="C86" s="209"/>
      <c r="L86" s="216"/>
      <c r="M86" s="217"/>
      <c r="N86" s="217"/>
      <c r="O86" s="218"/>
      <c r="P86" s="218"/>
      <c r="Q86" s="218"/>
      <c r="R86" s="156"/>
      <c r="S86" s="155"/>
      <c r="AR86" s="26"/>
      <c r="AS86" s="26"/>
      <c r="AT86" s="26"/>
      <c r="AU86" s="26"/>
      <c r="AV86" s="26"/>
      <c r="AW86" s="26"/>
      <c r="AX86" s="26"/>
      <c r="AY86" s="26"/>
      <c r="AZ86" s="26"/>
      <c r="BA86" s="26"/>
    </row>
    <row r="87" spans="1:53" x14ac:dyDescent="0.25">
      <c r="A87" s="209"/>
      <c r="B87" s="209"/>
      <c r="C87" s="209"/>
      <c r="L87" s="216"/>
      <c r="M87" s="217"/>
      <c r="N87" s="217"/>
      <c r="O87" s="218"/>
      <c r="P87" s="218"/>
      <c r="Q87" s="218"/>
      <c r="R87" s="156"/>
      <c r="S87" s="155"/>
      <c r="AR87" s="26"/>
      <c r="AS87" s="26"/>
      <c r="AT87" s="26"/>
      <c r="AU87" s="26"/>
      <c r="AV87" s="26"/>
      <c r="AW87" s="26"/>
      <c r="AX87" s="26"/>
      <c r="AY87" s="26"/>
      <c r="AZ87" s="26"/>
      <c r="BA87" s="26"/>
    </row>
    <row r="88" spans="1:53" x14ac:dyDescent="0.25">
      <c r="A88" s="209"/>
      <c r="B88" s="209"/>
      <c r="C88" s="209"/>
      <c r="L88" s="216"/>
      <c r="M88" s="217"/>
      <c r="N88" s="217"/>
      <c r="O88" s="218"/>
      <c r="P88" s="218"/>
      <c r="Q88" s="218"/>
      <c r="R88" s="156"/>
      <c r="S88" s="155"/>
      <c r="AR88" s="26"/>
      <c r="AS88" s="26"/>
      <c r="AT88" s="26"/>
      <c r="AU88" s="26"/>
      <c r="AV88" s="26"/>
      <c r="AW88" s="26"/>
      <c r="AX88" s="26"/>
      <c r="AY88" s="26"/>
      <c r="AZ88" s="26"/>
      <c r="BA88" s="26"/>
    </row>
    <row r="89" spans="1:53" x14ac:dyDescent="0.25">
      <c r="A89" s="209"/>
      <c r="B89" s="209"/>
      <c r="C89" s="209"/>
      <c r="L89" s="216"/>
      <c r="M89" s="217"/>
      <c r="N89" s="217"/>
      <c r="O89" s="218"/>
      <c r="P89" s="218"/>
      <c r="Q89" s="218"/>
      <c r="R89" s="156"/>
      <c r="S89" s="155"/>
      <c r="AR89" s="26"/>
      <c r="AS89" s="26"/>
      <c r="AT89" s="26"/>
      <c r="AU89" s="26"/>
      <c r="AV89" s="26"/>
      <c r="AW89" s="26"/>
      <c r="AX89" s="26"/>
      <c r="AY89" s="26"/>
      <c r="AZ89" s="26"/>
      <c r="BA89" s="26"/>
    </row>
    <row r="90" spans="1:53" x14ac:dyDescent="0.25">
      <c r="A90" s="209"/>
      <c r="B90" s="209"/>
      <c r="C90" s="209"/>
      <c r="L90" s="216"/>
      <c r="M90" s="217"/>
      <c r="N90" s="217"/>
      <c r="O90" s="218"/>
      <c r="P90" s="218"/>
      <c r="Q90" s="218"/>
      <c r="R90" s="156"/>
      <c r="S90" s="155"/>
      <c r="AR90" s="26"/>
      <c r="AS90" s="26"/>
      <c r="AT90" s="26"/>
      <c r="AU90" s="26"/>
      <c r="AV90" s="26"/>
      <c r="AW90" s="26"/>
      <c r="AX90" s="26"/>
      <c r="AY90" s="26"/>
      <c r="AZ90" s="26"/>
      <c r="BA90" s="26"/>
    </row>
    <row r="91" spans="1:53" x14ac:dyDescent="0.25">
      <c r="A91" s="209"/>
      <c r="B91" s="209"/>
      <c r="C91" s="209"/>
      <c r="L91" s="216"/>
      <c r="M91" s="217"/>
      <c r="N91" s="217"/>
      <c r="O91" s="218"/>
      <c r="P91" s="218"/>
      <c r="Q91" s="218"/>
      <c r="R91" s="156"/>
      <c r="S91" s="155"/>
      <c r="AR91" s="26"/>
      <c r="AS91" s="26"/>
      <c r="AT91" s="26"/>
      <c r="AU91" s="26"/>
      <c r="AV91" s="26"/>
      <c r="AW91" s="26"/>
      <c r="AX91" s="26"/>
      <c r="AY91" s="26"/>
      <c r="AZ91" s="26"/>
      <c r="BA91" s="26"/>
    </row>
    <row r="92" spans="1:53" x14ac:dyDescent="0.25">
      <c r="A92" s="209"/>
      <c r="B92" s="209"/>
      <c r="C92" s="209"/>
      <c r="L92" s="216"/>
      <c r="M92" s="217"/>
      <c r="N92" s="217"/>
      <c r="O92" s="218"/>
      <c r="P92" s="218"/>
      <c r="Q92" s="218"/>
      <c r="R92" s="156"/>
      <c r="S92" s="155"/>
      <c r="AR92" s="26"/>
      <c r="AS92" s="26"/>
      <c r="AT92" s="26"/>
      <c r="AU92" s="26"/>
      <c r="AV92" s="26"/>
      <c r="AW92" s="26"/>
      <c r="AX92" s="26"/>
      <c r="AY92" s="26"/>
      <c r="AZ92" s="26"/>
      <c r="BA92" s="26"/>
    </row>
    <row r="93" spans="1:53" x14ac:dyDescent="0.25">
      <c r="A93" s="209"/>
      <c r="B93" s="209"/>
      <c r="C93" s="209"/>
      <c r="L93" s="216"/>
      <c r="M93" s="217"/>
      <c r="N93" s="217"/>
      <c r="O93" s="218"/>
      <c r="P93" s="218"/>
      <c r="Q93" s="218"/>
      <c r="R93" s="156"/>
      <c r="S93" s="155"/>
      <c r="AR93" s="26"/>
      <c r="AS93" s="26"/>
      <c r="AT93" s="26"/>
      <c r="AU93" s="26"/>
      <c r="AV93" s="26"/>
      <c r="AW93" s="26"/>
      <c r="AX93" s="26"/>
      <c r="AY93" s="26"/>
      <c r="AZ93" s="26"/>
      <c r="BA93" s="26"/>
    </row>
    <row r="94" spans="1:53" x14ac:dyDescent="0.25">
      <c r="A94" s="209"/>
      <c r="B94" s="209"/>
      <c r="C94" s="209"/>
      <c r="L94" s="216"/>
      <c r="M94" s="217"/>
      <c r="N94" s="217"/>
      <c r="O94" s="218"/>
      <c r="P94" s="218"/>
      <c r="Q94" s="218"/>
      <c r="R94" s="156"/>
      <c r="S94" s="155"/>
      <c r="AR94" s="26"/>
      <c r="AS94" s="26"/>
      <c r="AT94" s="26"/>
      <c r="AU94" s="26"/>
      <c r="AV94" s="26"/>
      <c r="AW94" s="26"/>
      <c r="AX94" s="26"/>
      <c r="AY94" s="26"/>
      <c r="AZ94" s="26"/>
      <c r="BA94" s="26"/>
    </row>
    <row r="95" spans="1:53" x14ac:dyDescent="0.25">
      <c r="A95" s="209"/>
      <c r="B95" s="209"/>
      <c r="C95" s="209"/>
      <c r="L95" s="216"/>
      <c r="M95" s="217"/>
      <c r="N95" s="217"/>
      <c r="O95" s="218"/>
      <c r="P95" s="218"/>
      <c r="Q95" s="218"/>
      <c r="R95" s="156"/>
      <c r="S95" s="155"/>
      <c r="AR95" s="26"/>
      <c r="AS95" s="26"/>
      <c r="AT95" s="26"/>
      <c r="AU95" s="26"/>
      <c r="AV95" s="26"/>
      <c r="AW95" s="26"/>
      <c r="AX95" s="26"/>
      <c r="AY95" s="26"/>
      <c r="AZ95" s="26"/>
      <c r="BA95" s="26"/>
    </row>
    <row r="96" spans="1:53" x14ac:dyDescent="0.25">
      <c r="A96" s="209"/>
      <c r="B96" s="209"/>
      <c r="C96" s="209"/>
      <c r="L96" s="216"/>
      <c r="M96" s="217"/>
      <c r="N96" s="217"/>
      <c r="O96" s="218"/>
      <c r="P96" s="218"/>
      <c r="Q96" s="218"/>
      <c r="R96" s="156"/>
      <c r="S96" s="155"/>
      <c r="AR96" s="26"/>
      <c r="AS96" s="26"/>
      <c r="AT96" s="26"/>
      <c r="AU96" s="26"/>
      <c r="AV96" s="26"/>
      <c r="AW96" s="26"/>
      <c r="AX96" s="26"/>
      <c r="AY96" s="26"/>
      <c r="AZ96" s="26"/>
      <c r="BA96" s="26"/>
    </row>
    <row r="97" spans="1:53" x14ac:dyDescent="0.25">
      <c r="A97" s="209"/>
      <c r="B97" s="209"/>
      <c r="C97" s="209"/>
      <c r="L97" s="216"/>
      <c r="M97" s="217"/>
      <c r="N97" s="217"/>
      <c r="O97" s="218"/>
      <c r="P97" s="218"/>
      <c r="Q97" s="218"/>
      <c r="R97" s="156"/>
      <c r="S97" s="155"/>
      <c r="AR97" s="26"/>
      <c r="AS97" s="26"/>
      <c r="AT97" s="26"/>
      <c r="AU97" s="26"/>
      <c r="AV97" s="26"/>
      <c r="AW97" s="26"/>
      <c r="AX97" s="26"/>
      <c r="AY97" s="26"/>
      <c r="AZ97" s="26"/>
      <c r="BA97" s="26"/>
    </row>
    <row r="98" spans="1:53" x14ac:dyDescent="0.25">
      <c r="A98" s="209"/>
      <c r="B98" s="209"/>
      <c r="C98" s="209"/>
      <c r="L98" s="216"/>
      <c r="M98" s="217"/>
      <c r="N98" s="217"/>
      <c r="O98" s="218"/>
      <c r="P98" s="218"/>
      <c r="Q98" s="218"/>
      <c r="R98" s="156"/>
      <c r="S98" s="155"/>
      <c r="AR98" s="26"/>
      <c r="AS98" s="26"/>
      <c r="AT98" s="26"/>
      <c r="AU98" s="26"/>
      <c r="AV98" s="26"/>
      <c r="AW98" s="26"/>
      <c r="AX98" s="26"/>
      <c r="AY98" s="26"/>
      <c r="AZ98" s="26"/>
      <c r="BA98" s="26"/>
    </row>
    <row r="99" spans="1:53" x14ac:dyDescent="0.25">
      <c r="A99" s="209"/>
      <c r="B99" s="209"/>
      <c r="C99" s="209"/>
      <c r="L99" s="216"/>
      <c r="M99" s="217"/>
      <c r="N99" s="217"/>
      <c r="O99" s="218"/>
      <c r="P99" s="218"/>
      <c r="Q99" s="218"/>
      <c r="R99" s="156"/>
      <c r="S99" s="155"/>
      <c r="AR99" s="26"/>
      <c r="AS99" s="26"/>
      <c r="AT99" s="26"/>
      <c r="AU99" s="26"/>
      <c r="AV99" s="26"/>
      <c r="AW99" s="26"/>
      <c r="AX99" s="26"/>
      <c r="AY99" s="26"/>
      <c r="AZ99" s="26"/>
      <c r="BA99" s="26"/>
    </row>
    <row r="100" spans="1:53" x14ac:dyDescent="0.25">
      <c r="A100" s="209"/>
      <c r="B100" s="209"/>
      <c r="C100" s="209"/>
      <c r="L100" s="216"/>
      <c r="M100" s="217"/>
      <c r="N100" s="217"/>
      <c r="O100" s="218"/>
      <c r="P100" s="218"/>
      <c r="Q100" s="218"/>
      <c r="R100" s="156"/>
      <c r="S100" s="155"/>
      <c r="AR100" s="26"/>
      <c r="AS100" s="26"/>
      <c r="AT100" s="26"/>
      <c r="AU100" s="26"/>
      <c r="AV100" s="26"/>
      <c r="AW100" s="26"/>
      <c r="AX100" s="26"/>
      <c r="AY100" s="26"/>
      <c r="AZ100" s="26"/>
      <c r="BA100" s="26"/>
    </row>
    <row r="101" spans="1:53" x14ac:dyDescent="0.25">
      <c r="O101" s="208"/>
      <c r="P101" s="208"/>
      <c r="Q101" s="208"/>
    </row>
    <row r="102" spans="1:53" x14ac:dyDescent="0.25">
      <c r="O102" s="208"/>
      <c r="P102" s="208"/>
      <c r="Q102" s="208"/>
    </row>
    <row r="103" spans="1:53" x14ac:dyDescent="0.25">
      <c r="O103" s="208"/>
      <c r="P103" s="208"/>
      <c r="Q103" s="208"/>
    </row>
    <row r="104" spans="1:53" x14ac:dyDescent="0.25">
      <c r="O104" s="208"/>
      <c r="P104" s="208"/>
      <c r="Q104" s="208"/>
    </row>
    <row r="105" spans="1:53" x14ac:dyDescent="0.25">
      <c r="O105" s="208"/>
      <c r="P105" s="208"/>
      <c r="Q105" s="208"/>
    </row>
    <row r="106" spans="1:53" x14ac:dyDescent="0.25">
      <c r="O106" s="208"/>
      <c r="P106" s="208"/>
      <c r="Q106" s="208"/>
    </row>
    <row r="107" spans="1:53" x14ac:dyDescent="0.25">
      <c r="O107" s="208"/>
      <c r="P107" s="208"/>
      <c r="Q107" s="208"/>
    </row>
    <row r="108" spans="1:53" x14ac:dyDescent="0.25">
      <c r="O108" s="208"/>
      <c r="P108" s="208"/>
      <c r="Q108" s="208"/>
    </row>
    <row r="109" spans="1:53" x14ac:dyDescent="0.25">
      <c r="O109" s="208"/>
      <c r="P109" s="208"/>
      <c r="Q109" s="208"/>
    </row>
    <row r="110" spans="1:53" x14ac:dyDescent="0.25">
      <c r="O110" s="208"/>
      <c r="P110" s="208"/>
      <c r="Q110" s="208"/>
    </row>
    <row r="111" spans="1:53" x14ac:dyDescent="0.25">
      <c r="O111" s="208"/>
      <c r="P111" s="208"/>
      <c r="Q111" s="208"/>
    </row>
    <row r="112" spans="1:53" x14ac:dyDescent="0.25">
      <c r="O112" s="208"/>
      <c r="P112" s="208"/>
      <c r="Q112" s="208"/>
    </row>
    <row r="113" spans="15:17" x14ac:dyDescent="0.25">
      <c r="O113" s="208"/>
      <c r="P113" s="208"/>
      <c r="Q113" s="208"/>
    </row>
    <row r="114" spans="15:17" x14ac:dyDescent="0.25">
      <c r="O114" s="208"/>
      <c r="P114" s="208"/>
      <c r="Q114" s="208"/>
    </row>
    <row r="115" spans="15:17" x14ac:dyDescent="0.25">
      <c r="O115" s="208"/>
      <c r="P115" s="208"/>
      <c r="Q115" s="208"/>
    </row>
    <row r="116" spans="15:17" x14ac:dyDescent="0.25">
      <c r="O116" s="208"/>
      <c r="P116" s="208"/>
      <c r="Q116" s="208"/>
    </row>
    <row r="117" spans="15:17" x14ac:dyDescent="0.25">
      <c r="O117" s="208"/>
      <c r="P117" s="208"/>
      <c r="Q117" s="208"/>
    </row>
    <row r="118" spans="15:17" x14ac:dyDescent="0.25">
      <c r="O118" s="208"/>
      <c r="P118" s="208"/>
      <c r="Q118" s="208"/>
    </row>
    <row r="119" spans="15:17" x14ac:dyDescent="0.25">
      <c r="O119" s="208"/>
      <c r="P119" s="208"/>
      <c r="Q119" s="208"/>
    </row>
    <row r="120" spans="15:17" x14ac:dyDescent="0.25">
      <c r="O120" s="208"/>
      <c r="P120" s="208"/>
      <c r="Q120" s="208"/>
    </row>
    <row r="121" spans="15:17" x14ac:dyDescent="0.25">
      <c r="O121" s="208"/>
      <c r="P121" s="208"/>
      <c r="Q121" s="208"/>
    </row>
    <row r="122" spans="15:17" x14ac:dyDescent="0.25">
      <c r="O122" s="208"/>
      <c r="P122" s="208"/>
      <c r="Q122" s="208"/>
    </row>
    <row r="123" spans="15:17" x14ac:dyDescent="0.25">
      <c r="O123" s="208"/>
      <c r="P123" s="208"/>
      <c r="Q123" s="208"/>
    </row>
  </sheetData>
  <sheetProtection password="A172" sheet="1" objects="1" scenarios="1" selectLockedCells="1"/>
  <mergeCells count="75">
    <mergeCell ref="T55:AC55"/>
    <mergeCell ref="AO13:AO14"/>
    <mergeCell ref="AF55:AO55"/>
    <mergeCell ref="AF46:AG46"/>
    <mergeCell ref="AF47:AG47"/>
    <mergeCell ref="AF53:AO53"/>
    <mergeCell ref="T47:U47"/>
    <mergeCell ref="T53:AC53"/>
    <mergeCell ref="W13:Z13"/>
    <mergeCell ref="AA13:AA14"/>
    <mergeCell ref="AB13:AB14"/>
    <mergeCell ref="AC13:AC14"/>
    <mergeCell ref="AM13:AM14"/>
    <mergeCell ref="AN13:AN14"/>
    <mergeCell ref="AI13:AL13"/>
    <mergeCell ref="AF54:AO54"/>
    <mergeCell ref="AF13:AG14"/>
    <mergeCell ref="AH13:AH14"/>
    <mergeCell ref="T13:U14"/>
    <mergeCell ref="V13:V14"/>
    <mergeCell ref="P3:P4"/>
    <mergeCell ref="Q3:Q4"/>
    <mergeCell ref="Y8:Z8"/>
    <mergeCell ref="AA8:AC8"/>
    <mergeCell ref="V6:AB6"/>
    <mergeCell ref="AF7:AI7"/>
    <mergeCell ref="T54:AC54"/>
    <mergeCell ref="T46:U46"/>
    <mergeCell ref="V4:AB5"/>
    <mergeCell ref="T1:AC2"/>
    <mergeCell ref="C3:K3"/>
    <mergeCell ref="L3:L4"/>
    <mergeCell ref="M3:M4"/>
    <mergeCell ref="N3:N4"/>
    <mergeCell ref="O3:O4"/>
    <mergeCell ref="L1:Q2"/>
    <mergeCell ref="AK10:AL10"/>
    <mergeCell ref="AM10:AO10"/>
    <mergeCell ref="AM9:AO9"/>
    <mergeCell ref="D1:G2"/>
    <mergeCell ref="H1:I2"/>
    <mergeCell ref="J1:K2"/>
    <mergeCell ref="AK8:AL8"/>
    <mergeCell ref="AK9:AL9"/>
    <mergeCell ref="Y9:Z9"/>
    <mergeCell ref="AA9:AC9"/>
    <mergeCell ref="Y10:Z10"/>
    <mergeCell ref="AA10:AC10"/>
    <mergeCell ref="AF1:AO2"/>
    <mergeCell ref="AH6:AN6"/>
    <mergeCell ref="AM8:AO8"/>
    <mergeCell ref="T7:W7"/>
    <mergeCell ref="AR55:BA55"/>
    <mergeCell ref="BA13:BA14"/>
    <mergeCell ref="AR46:AS46"/>
    <mergeCell ref="AR47:AT47"/>
    <mergeCell ref="AU47:AW47"/>
    <mergeCell ref="AR53:BA53"/>
    <mergeCell ref="AR13:AS14"/>
    <mergeCell ref="AT13:AT14"/>
    <mergeCell ref="AU13:AX13"/>
    <mergeCell ref="AY13:AY14"/>
    <mergeCell ref="AZ13:AZ14"/>
    <mergeCell ref="AR54:BA54"/>
    <mergeCell ref="AW8:AX8"/>
    <mergeCell ref="AY8:BA8"/>
    <mergeCell ref="AW9:AX9"/>
    <mergeCell ref="AY9:BA9"/>
    <mergeCell ref="AW10:AX10"/>
    <mergeCell ref="AY10:BA10"/>
    <mergeCell ref="AR7:AU7"/>
    <mergeCell ref="AR1:BA2"/>
    <mergeCell ref="AT6:AZ6"/>
    <mergeCell ref="AH4:AN5"/>
    <mergeCell ref="AT4:AZ5"/>
  </mergeCells>
  <conditionalFormatting sqref="A5:B5 A6:A16 B6:B34 A18:A34 A35:B35">
    <cfRule type="expression" dxfId="166" priority="405">
      <formula>WEEKDAY($B5)=1</formula>
    </cfRule>
    <cfRule type="expression" dxfId="165" priority="406">
      <formula>WEEKDAY($B5)=7</formula>
    </cfRule>
  </conditionalFormatting>
  <conditionalFormatting sqref="T56:AE68 AD1:AE55 H41:K68 AP1:AQ68 S69:AE100 L37:S68 R1:S36 BB1:BB68">
    <cfRule type="containsBlanks" dxfId="164" priority="408" stopIfTrue="1">
      <formula>LEN(TRIM(H1))=0</formula>
    </cfRule>
  </conditionalFormatting>
  <conditionalFormatting sqref="A36:K40">
    <cfRule type="containsBlanks" dxfId="163" priority="254" stopIfTrue="1">
      <formula>LEN(TRIM(A36))=0</formula>
    </cfRule>
  </conditionalFormatting>
  <conditionalFormatting sqref="BB69">
    <cfRule type="containsBlanks" dxfId="162" priority="250" stopIfTrue="1">
      <formula>LEN(TRIM(BB69))=0</formula>
    </cfRule>
  </conditionalFormatting>
  <conditionalFormatting sqref="A69:R69 A41:G68">
    <cfRule type="containsBlanks" dxfId="161" priority="252" stopIfTrue="1">
      <formula>LEN(TRIM(A41))=0</formula>
    </cfRule>
  </conditionalFormatting>
  <conditionalFormatting sqref="AP69:AQ69">
    <cfRule type="containsBlanks" dxfId="160" priority="251" stopIfTrue="1">
      <formula>LEN(TRIM(AP69))=0</formula>
    </cfRule>
  </conditionalFormatting>
  <conditionalFormatting sqref="BB70:BB100">
    <cfRule type="containsBlanks" dxfId="159" priority="247" stopIfTrue="1">
      <formula>LEN(TRIM(BB70))=0</formula>
    </cfRule>
  </conditionalFormatting>
  <conditionalFormatting sqref="A70:R100">
    <cfRule type="containsBlanks" dxfId="158" priority="249" stopIfTrue="1">
      <formula>LEN(TRIM(A70))=0</formula>
    </cfRule>
  </conditionalFormatting>
  <conditionalFormatting sqref="AP70:AQ100">
    <cfRule type="containsBlanks" dxfId="157" priority="248" stopIfTrue="1">
      <formula>LEN(TRIM(AP70))=0</formula>
    </cfRule>
  </conditionalFormatting>
  <conditionalFormatting sqref="O5:O35">
    <cfRule type="cellIs" dxfId="156" priority="177" stopIfTrue="1" operator="lessThanOrEqual">
      <formula>0</formula>
    </cfRule>
  </conditionalFormatting>
  <conditionalFormatting sqref="A17">
    <cfRule type="expression" dxfId="155" priority="161">
      <formula>WEEKDAY($B17)=1</formula>
    </cfRule>
    <cfRule type="expression" dxfId="154" priority="162">
      <formula>WEEKDAY($B17)=7</formula>
    </cfRule>
  </conditionalFormatting>
  <conditionalFormatting sqref="E5:F35">
    <cfRule type="containsText" dxfId="153" priority="46" operator="containsText" text="AT">
      <formula>NOT(ISERROR(SEARCH("AT",E5)))</formula>
    </cfRule>
    <cfRule type="containsText" dxfId="152" priority="47" operator="containsText" text="Maladie">
      <formula>NOT(ISERROR(SEARCH("Maladie",E5)))</formula>
    </cfRule>
    <cfRule type="containsText" dxfId="151" priority="89" operator="containsText" text="RTT">
      <formula>NOT(ISERROR(SEARCH("RTT",E5)))</formula>
    </cfRule>
    <cfRule type="containsText" dxfId="150" priority="122" operator="containsText" text="1/2 Congés">
      <formula>NOT(ISERROR(SEARCH("1/2 Congés",E5)))</formula>
    </cfRule>
    <cfRule type="containsText" dxfId="149" priority="124" operator="containsText" text="1/2 RTT">
      <formula>NOT(ISERROR(SEARCH("1/2 RTT",E5)))</formula>
    </cfRule>
    <cfRule type="beginsWith" dxfId="148" priority="131" stopIfTrue="1" operator="beginsWith" text="0">
      <formula>LEFT(E5,LEN("0"))="0"</formula>
    </cfRule>
  </conditionalFormatting>
  <conditionalFormatting sqref="E5:F35">
    <cfRule type="containsText" dxfId="147" priority="129" operator="containsText" text="Absent">
      <formula>NOT(ISERROR(SEARCH("Absent",E5)))</formula>
    </cfRule>
    <cfRule type="containsText" dxfId="146" priority="130" operator="containsText" text="Congés">
      <formula>NOT(ISERROR(SEARCH("Congés",E5)))</formula>
    </cfRule>
  </conditionalFormatting>
  <conditionalFormatting sqref="E5:K35">
    <cfRule type="expression" dxfId="145" priority="45">
      <formula>WEEKDAY($B5)=1</formula>
    </cfRule>
    <cfRule type="containsText" dxfId="144" priority="93" operator="containsText" text="AUTRE COP">
      <formula>NOT(ISERROR(SEARCH("AUTRE COP",E5)))</formula>
    </cfRule>
  </conditionalFormatting>
  <conditionalFormatting sqref="C30:D31 C35:D35 D32:D34 D12:D29 C5:D11">
    <cfRule type="expression" dxfId="143" priority="107">
      <formula>AND(C5&lt;&gt;"Repos",C5&lt;&gt;"Congés",C5&lt;&gt;"Congés Exp",C5&lt;&gt;"RTT",C5&lt;&gt;"Maladie",C5&lt;&gt;"1/2 Congés Matin",C5&lt;&gt;"1/2 Congés AM")</formula>
    </cfRule>
  </conditionalFormatting>
  <conditionalFormatting sqref="C12:D29">
    <cfRule type="expression" dxfId="142" priority="105">
      <formula>AND(C12&lt;&gt;"REPOS",C12&lt;&gt;"Congés",C12&lt;&gt;"Congés Exp",C12&lt;&gt;"RTT",C12&lt;&gt;"Maladie",C12&lt;&gt;"1/2 Congés Matin",C12&lt;&gt;"1/2 Congés AM")</formula>
    </cfRule>
    <cfRule type="expression" dxfId="141" priority="106">
      <formula>OR(C12="REPOS",C12="Congés",C12="Congés Exp",C12="RTT",C12="Maladie",C12="1/2 Congés Matin",C12="1/2 Congés AM")</formula>
    </cfRule>
  </conditionalFormatting>
  <conditionalFormatting sqref="C32:D34">
    <cfRule type="expression" dxfId="140" priority="103">
      <formula>AND(C32&lt;&gt;"Repos",C32&lt;&gt;"Congés",C32&lt;&gt;"Maladie",C32&lt;&gt;"1/2 Congés Matin",C32&lt;&gt;"1/2 Congés AM")</formula>
    </cfRule>
    <cfRule type="expression" dxfId="139" priority="104">
      <formula>OR(C32="Repos",C32="Congés",C32="Maladie",C32="1/2 Congés Matin",C32="1/2 Congés AM")</formula>
    </cfRule>
  </conditionalFormatting>
  <conditionalFormatting sqref="C5:D35">
    <cfRule type="expression" dxfId="138" priority="96">
      <formula>WEEKDAY($B5)=7</formula>
    </cfRule>
    <cfRule type="expression" dxfId="137" priority="98">
      <formula>AND(C5:D35&lt;&gt;"REPOS",C5:D35&lt;&gt;"RTT",C5:D35&lt;&gt;"Congés",C5:D35&lt;&gt;"Congés Exp",C5:D35&lt;&gt;"Maladie")</formula>
    </cfRule>
    <cfRule type="expression" dxfId="136" priority="108">
      <formula>OR(C5="Repos",C5="Congés",C5="Congés Exp",C5="RTT",C5="Maladie",C5="1/2 Congés Matin",C5="1/2 Congés AM")</formula>
    </cfRule>
  </conditionalFormatting>
  <conditionalFormatting sqref="C5:D35">
    <cfRule type="expression" dxfId="135" priority="97">
      <formula>WEEKDAY($B5)=1</formula>
    </cfRule>
  </conditionalFormatting>
  <conditionalFormatting sqref="D12">
    <cfRule type="expression" dxfId="134" priority="101">
      <formula>AND(D12&lt;&gt;"REPOS",D12&lt;&gt;"Congés",D12&lt;&gt;"Congés Exp",D12&lt;&gt;"RTT",D12&lt;&gt;"Maladie",D12&lt;&gt;"1/2 Congés AM",D12&lt;&gt;"1/2 Congés Matin")</formula>
    </cfRule>
    <cfRule type="expression" dxfId="133" priority="102">
      <formula>OR(D12="REPOS",D12="Congés",D12="Congés Exp",D12="RTT",D12="Maladie",D12="1/2 Congés AM",D12="1/2 Congés Matin")</formula>
    </cfRule>
  </conditionalFormatting>
  <conditionalFormatting sqref="AF56:AO68">
    <cfRule type="containsBlanks" dxfId="132" priority="79" stopIfTrue="1">
      <formula>LEN(TRIM(AF56))=0</formula>
    </cfRule>
  </conditionalFormatting>
  <conditionalFormatting sqref="AF69:AO69">
    <cfRule type="containsBlanks" dxfId="131" priority="78" stopIfTrue="1">
      <formula>LEN(TRIM(AF69))=0</formula>
    </cfRule>
  </conditionalFormatting>
  <conditionalFormatting sqref="AF70:AO100">
    <cfRule type="containsBlanks" dxfId="130" priority="77" stopIfTrue="1">
      <formula>LEN(TRIM(AF70))=0</formula>
    </cfRule>
  </conditionalFormatting>
  <conditionalFormatting sqref="AR68:BA100">
    <cfRule type="containsBlanks" dxfId="129" priority="63" stopIfTrue="1">
      <formula>LEN(TRIM(AR68))=0</formula>
    </cfRule>
  </conditionalFormatting>
  <conditionalFormatting sqref="AR56:BA67">
    <cfRule type="containsBlanks" dxfId="128" priority="61" stopIfTrue="1">
      <formula>LEN(TRIM(AR56))=0</formula>
    </cfRule>
  </conditionalFormatting>
  <conditionalFormatting sqref="T15:U15 U16 T16:T45 U18:U45">
    <cfRule type="expression" dxfId="127" priority="42" stopIfTrue="1">
      <formula>WEEKDAY($A5)=1</formula>
    </cfRule>
  </conditionalFormatting>
  <conditionalFormatting sqref="Z46">
    <cfRule type="cellIs" dxfId="126" priority="41" stopIfTrue="1" operator="greaterThan">
      <formula>35</formula>
    </cfRule>
  </conditionalFormatting>
  <conditionalFormatting sqref="X47:AB47 Z15:Z45">
    <cfRule type="cellIs" dxfId="125" priority="40" stopIfTrue="1" operator="greaterThan">
      <formula>0</formula>
    </cfRule>
  </conditionalFormatting>
  <conditionalFormatting sqref="AA46:AB46">
    <cfRule type="cellIs" dxfId="124" priority="39" stopIfTrue="1" operator="greaterThan">
      <formula>0</formula>
    </cfRule>
  </conditionalFormatting>
  <conditionalFormatting sqref="W15:W45">
    <cfRule type="cellIs" dxfId="123" priority="38" stopIfTrue="1" operator="notEqual">
      <formula>"nulle"</formula>
    </cfRule>
  </conditionalFormatting>
  <conditionalFormatting sqref="X15:X45">
    <cfRule type="cellIs" dxfId="122" priority="37" stopIfTrue="1" operator="notEqual">
      <formula>"nulle"</formula>
    </cfRule>
  </conditionalFormatting>
  <conditionalFormatting sqref="Y15:Y45">
    <cfRule type="cellIs" dxfId="121" priority="36" stopIfTrue="1" operator="notEqual">
      <formula>"nulle"</formula>
    </cfRule>
  </conditionalFormatting>
  <conditionalFormatting sqref="Z15:Z45">
    <cfRule type="cellIs" dxfId="120" priority="35" stopIfTrue="1" operator="greaterThan">
      <formula>0</formula>
    </cfRule>
  </conditionalFormatting>
  <conditionalFormatting sqref="W15:W45">
    <cfRule type="cellIs" dxfId="119" priority="34" stopIfTrue="1" operator="notEqual">
      <formula>"nulle"</formula>
    </cfRule>
  </conditionalFormatting>
  <conditionalFormatting sqref="X15:X45">
    <cfRule type="cellIs" dxfId="118" priority="33" stopIfTrue="1" operator="notEqual">
      <formula>"nulle"</formula>
    </cfRule>
  </conditionalFormatting>
  <conditionalFormatting sqref="Y15:Y45">
    <cfRule type="cellIs" dxfId="117" priority="32" stopIfTrue="1" operator="notEqual">
      <formula>"nulle"</formula>
    </cfRule>
  </conditionalFormatting>
  <conditionalFormatting sqref="Z46">
    <cfRule type="cellIs" dxfId="116" priority="31" stopIfTrue="1" operator="greaterThan">
      <formula>0</formula>
    </cfRule>
  </conditionalFormatting>
  <conditionalFormatting sqref="AC15:AC45">
    <cfRule type="cellIs" dxfId="115" priority="30" stopIfTrue="1" operator="equal">
      <formula>0</formula>
    </cfRule>
  </conditionalFormatting>
  <conditionalFormatting sqref="U17">
    <cfRule type="expression" dxfId="114" priority="29" stopIfTrue="1">
      <formula>WEEKDAY($A5)=1</formula>
    </cfRule>
  </conditionalFormatting>
  <conditionalFormatting sqref="AF15:AG15 AG16 AF16:AF45 AG18:AG45">
    <cfRule type="expression" dxfId="113" priority="28" stopIfTrue="1">
      <formula>WEEKDAY($A5)=1</formula>
    </cfRule>
  </conditionalFormatting>
  <conditionalFormatting sqref="AL46">
    <cfRule type="cellIs" dxfId="112" priority="27" stopIfTrue="1" operator="greaterThan">
      <formula>35</formula>
    </cfRule>
  </conditionalFormatting>
  <conditionalFormatting sqref="AJ47:AN47 AL15:AL45">
    <cfRule type="cellIs" dxfId="111" priority="26" stopIfTrue="1" operator="greaterThan">
      <formula>0</formula>
    </cfRule>
  </conditionalFormatting>
  <conditionalFormatting sqref="AM46:AN46">
    <cfRule type="cellIs" dxfId="110" priority="25" stopIfTrue="1" operator="greaterThan">
      <formula>0</formula>
    </cfRule>
  </conditionalFormatting>
  <conditionalFormatting sqref="AI15:AI45">
    <cfRule type="cellIs" dxfId="109" priority="24" stopIfTrue="1" operator="notEqual">
      <formula>"nulle"</formula>
    </cfRule>
  </conditionalFormatting>
  <conditionalFormatting sqref="AJ15:AJ45">
    <cfRule type="cellIs" dxfId="108" priority="23" stopIfTrue="1" operator="notEqual">
      <formula>"nulle"</formula>
    </cfRule>
  </conditionalFormatting>
  <conditionalFormatting sqref="AK15:AK45">
    <cfRule type="cellIs" dxfId="107" priority="22" stopIfTrue="1" operator="notEqual">
      <formula>"nulle"</formula>
    </cfRule>
  </conditionalFormatting>
  <conditionalFormatting sqref="AL15:AL45">
    <cfRule type="cellIs" dxfId="106" priority="21" stopIfTrue="1" operator="greaterThan">
      <formula>0</formula>
    </cfRule>
  </conditionalFormatting>
  <conditionalFormatting sqref="AI15:AI45">
    <cfRule type="cellIs" dxfId="105" priority="20" stopIfTrue="1" operator="notEqual">
      <formula>"nulle"</formula>
    </cfRule>
  </conditionalFormatting>
  <conditionalFormatting sqref="AJ15:AJ45">
    <cfRule type="cellIs" dxfId="104" priority="19" stopIfTrue="1" operator="notEqual">
      <formula>"nulle"</formula>
    </cfRule>
  </conditionalFormatting>
  <conditionalFormatting sqref="AK15:AK45">
    <cfRule type="cellIs" dxfId="103" priority="18" stopIfTrue="1" operator="notEqual">
      <formula>"nulle"</formula>
    </cfRule>
  </conditionalFormatting>
  <conditionalFormatting sqref="AL46">
    <cfRule type="cellIs" dxfId="102" priority="17" stopIfTrue="1" operator="greaterThan">
      <formula>0</formula>
    </cfRule>
  </conditionalFormatting>
  <conditionalFormatting sqref="AO15:AO45">
    <cfRule type="cellIs" dxfId="101" priority="16" stopIfTrue="1" operator="equal">
      <formula>0</formula>
    </cfRule>
  </conditionalFormatting>
  <conditionalFormatting sqref="AG17">
    <cfRule type="expression" dxfId="100" priority="15" stopIfTrue="1">
      <formula>WEEKDAY($A5)=1</formula>
    </cfRule>
  </conditionalFormatting>
  <conditionalFormatting sqref="AR15:AS15 AS16 AR16:AR45 AS18:AS45">
    <cfRule type="expression" dxfId="99" priority="14" stopIfTrue="1">
      <formula>WEEKDAY($A5)=1</formula>
    </cfRule>
  </conditionalFormatting>
  <conditionalFormatting sqref="AX46">
    <cfRule type="cellIs" dxfId="98" priority="13" stopIfTrue="1" operator="greaterThan">
      <formula>35</formula>
    </cfRule>
  </conditionalFormatting>
  <conditionalFormatting sqref="AX47:AZ47 AX15:AX45">
    <cfRule type="cellIs" dxfId="97" priority="12" stopIfTrue="1" operator="greaterThan">
      <formula>0</formula>
    </cfRule>
  </conditionalFormatting>
  <conditionalFormatting sqref="AY46:AZ46">
    <cfRule type="cellIs" dxfId="96" priority="11" stopIfTrue="1" operator="greaterThan">
      <formula>0</formula>
    </cfRule>
  </conditionalFormatting>
  <conditionalFormatting sqref="AU15:AU45">
    <cfRule type="cellIs" dxfId="95" priority="10" stopIfTrue="1" operator="notEqual">
      <formula>"nulle"</formula>
    </cfRule>
  </conditionalFormatting>
  <conditionalFormatting sqref="AV15:AV45">
    <cfRule type="cellIs" dxfId="94" priority="9" stopIfTrue="1" operator="notEqual">
      <formula>"nulle"</formula>
    </cfRule>
  </conditionalFormatting>
  <conditionalFormatting sqref="AW15:AW45">
    <cfRule type="cellIs" dxfId="93" priority="8" stopIfTrue="1" operator="notEqual">
      <formula>"nulle"</formula>
    </cfRule>
  </conditionalFormatting>
  <conditionalFormatting sqref="AX15:AX45">
    <cfRule type="cellIs" dxfId="92" priority="7" stopIfTrue="1" operator="greaterThan">
      <formula>0</formula>
    </cfRule>
  </conditionalFormatting>
  <conditionalFormatting sqref="AU15:AU45">
    <cfRule type="cellIs" dxfId="91" priority="6" stopIfTrue="1" operator="notEqual">
      <formula>"nulle"</formula>
    </cfRule>
  </conditionalFormatting>
  <conditionalFormatting sqref="AV15:AV45">
    <cfRule type="cellIs" dxfId="90" priority="5" stopIfTrue="1" operator="notEqual">
      <formula>"nulle"</formula>
    </cfRule>
  </conditionalFormatting>
  <conditionalFormatting sqref="AW15:AW45">
    <cfRule type="cellIs" dxfId="89" priority="4" stopIfTrue="1" operator="notEqual">
      <formula>"nulle"</formula>
    </cfRule>
  </conditionalFormatting>
  <conditionalFormatting sqref="AX46">
    <cfRule type="cellIs" dxfId="88" priority="3" stopIfTrue="1" operator="greaterThan">
      <formula>0</formula>
    </cfRule>
  </conditionalFormatting>
  <conditionalFormatting sqref="BA15:BA45">
    <cfRule type="cellIs" dxfId="87" priority="2" stopIfTrue="1" operator="equal">
      <formula>0</formula>
    </cfRule>
  </conditionalFormatting>
  <conditionalFormatting sqref="AS17">
    <cfRule type="expression" dxfId="86" priority="1" stopIfTrue="1">
      <formula>WEEKDAY($A5)=1</formula>
    </cfRule>
  </conditionalFormatting>
  <dataValidations count="1">
    <dataValidation type="list" allowBlank="1" showInputMessage="1" showErrorMessage="1" sqref="A1">
      <formula1>AGENTS_VN</formula1>
    </dataValidation>
  </dataValidations>
  <printOptions horizontalCentered="1" verticalCentered="1"/>
  <pageMargins left="0.196850393700787" right="0.196850393700787" top="0.27559055118110198" bottom="0.27559055118110198" header="0.15748031496063" footer="0.15748031496063"/>
  <pageSetup paperSize="9" scale="57" firstPageNumber="0" orientation="portrait" cellComments="atEnd" horizontalDpi="300" verticalDpi="300" r:id="rId1"/>
  <headerFooter>
    <oddFooter>&amp;CImprimée le &amp;D</oddFooter>
  </headerFooter>
  <rowBreaks count="1" manualBreakCount="1">
    <brk id="35" max="16383" man="1"/>
  </rowBreaks>
  <colBreaks count="1" manualBreakCount="1">
    <brk id="11" max="1048575" man="1"/>
  </colBreaks>
  <ignoredErrors>
    <ignoredError sqref="V47 V46 AC47 AO47 AO46 AC46 V15:AC45 AH15:AO45 AT15:BA45" unlocked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Groupe1">
                <anchor moveWithCells="1" sizeWithCells="1">
                  <from>
                    <xdr:col>0</xdr:col>
                    <xdr:colOff>9525</xdr:colOff>
                    <xdr:row>0</xdr:row>
                    <xdr:rowOff>28575</xdr:rowOff>
                  </from>
                  <to>
                    <xdr:col>0</xdr:col>
                    <xdr:colOff>47625</xdr:colOff>
                    <xdr:row>0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1">
    <pageSetUpPr fitToPage="1"/>
  </sheetPr>
  <dimension ref="A1:BA123"/>
  <sheetViews>
    <sheetView showZeros="0" tabSelected="1" zoomScale="50" zoomScaleNormal="50" zoomScalePageLayoutView="70" workbookViewId="0"/>
  </sheetViews>
  <sheetFormatPr baseColWidth="10" defaultColWidth="10.875" defaultRowHeight="15.75" x14ac:dyDescent="0.25"/>
  <cols>
    <col min="1" max="1" width="22" style="26" customWidth="1"/>
    <col min="2" max="2" width="26.125" style="26" customWidth="1"/>
    <col min="3" max="3" width="39" style="26" hidden="1" customWidth="1"/>
    <col min="4" max="4" width="45.5" style="26" customWidth="1"/>
    <col min="5" max="5" width="37.5" style="26" customWidth="1"/>
    <col min="6" max="6" width="37.5" style="26" hidden="1" customWidth="1"/>
    <col min="7" max="7" width="31.875" style="26" customWidth="1"/>
    <col min="8" max="11" width="7" style="153" customWidth="1"/>
    <col min="12" max="14" width="8.625" style="129" customWidth="1"/>
    <col min="15" max="15" width="8.625" style="130" customWidth="1"/>
    <col min="16" max="16" width="8.625" style="154" customWidth="1"/>
    <col min="17" max="17" width="10.5" style="130" customWidth="1"/>
    <col min="18" max="18" width="10.875" style="26"/>
    <col min="19" max="19" width="10.875" style="27"/>
    <col min="20" max="20" width="18.625" style="26" bestFit="1" customWidth="1"/>
    <col min="21" max="21" width="11.5" style="26" bestFit="1" customWidth="1"/>
    <col min="22" max="22" width="32.625" style="26" customWidth="1"/>
    <col min="23" max="28" width="10.875" style="26"/>
    <col min="29" max="29" width="39.625" style="26" customWidth="1"/>
    <col min="30" max="31" width="10.875" style="26"/>
    <col min="32" max="32" width="17.125" style="130" bestFit="1" customWidth="1"/>
    <col min="33" max="33" width="10.875" style="130"/>
    <col min="34" max="34" width="25" style="130" customWidth="1"/>
    <col min="35" max="40" width="10.875" style="130"/>
    <col min="41" max="41" width="43" style="130" customWidth="1"/>
    <col min="42" max="42" width="10.875" style="130" customWidth="1"/>
    <col min="43" max="43" width="10.875" style="26"/>
    <col min="44" max="44" width="17.125" style="130" bestFit="1" customWidth="1"/>
    <col min="45" max="45" width="10.875" style="130"/>
    <col min="46" max="46" width="25" style="130" customWidth="1"/>
    <col min="47" max="52" width="10.875" style="130"/>
    <col min="53" max="53" width="43" style="130" customWidth="1"/>
    <col min="54" max="16384" width="10.875" style="26"/>
  </cols>
  <sheetData>
    <row r="1" spans="1:53" ht="20.100000000000001" customHeight="1" thickBot="1" x14ac:dyDescent="0.4">
      <c r="A1" s="350" t="s">
        <v>87</v>
      </c>
      <c r="B1" s="347"/>
      <c r="C1" s="222"/>
      <c r="D1" s="270" t="str">
        <f>VLOOKUP(A3,PERIODES!A:D,2,FALSE)</f>
        <v>Période du 21 Mars au 20 Avril 2019</v>
      </c>
      <c r="E1" s="271"/>
      <c r="F1" s="271"/>
      <c r="G1" s="272"/>
      <c r="H1" s="332" t="s">
        <v>73</v>
      </c>
      <c r="I1" s="333"/>
      <c r="J1" s="333" t="e">
        <f>VLOOKUP(#REF!,Agents!D:E,2,FALSE)</f>
        <v>#REF!</v>
      </c>
      <c r="K1" s="336"/>
      <c r="L1" s="331" t="s">
        <v>0</v>
      </c>
      <c r="M1" s="331"/>
      <c r="N1" s="331"/>
      <c r="O1" s="331"/>
      <c r="P1" s="331"/>
      <c r="Q1" s="331"/>
      <c r="T1" s="229" t="s">
        <v>10</v>
      </c>
      <c r="U1" s="229"/>
      <c r="V1" s="229"/>
      <c r="W1" s="229"/>
      <c r="X1" s="229"/>
      <c r="Y1" s="229"/>
      <c r="Z1" s="229"/>
      <c r="AA1" s="229"/>
      <c r="AB1" s="229"/>
      <c r="AC1" s="229"/>
      <c r="AF1" s="229" t="s">
        <v>10</v>
      </c>
      <c r="AG1" s="229"/>
      <c r="AH1" s="229"/>
      <c r="AI1" s="229"/>
      <c r="AJ1" s="229"/>
      <c r="AK1" s="229"/>
      <c r="AL1" s="229"/>
      <c r="AM1" s="229"/>
      <c r="AN1" s="229"/>
      <c r="AO1" s="229"/>
      <c r="AP1" s="26"/>
      <c r="AR1" s="229" t="s">
        <v>68</v>
      </c>
      <c r="AS1" s="229"/>
      <c r="AT1" s="229"/>
      <c r="AU1" s="229"/>
      <c r="AV1" s="229"/>
      <c r="AW1" s="229"/>
      <c r="AX1" s="229"/>
      <c r="AY1" s="229"/>
      <c r="AZ1" s="229"/>
      <c r="BA1" s="229"/>
    </row>
    <row r="2" spans="1:53" ht="20.100000000000001" customHeight="1" thickBot="1" x14ac:dyDescent="0.4">
      <c r="A2" s="351"/>
      <c r="B2" s="351"/>
      <c r="C2" s="223"/>
      <c r="D2" s="273"/>
      <c r="E2" s="274"/>
      <c r="F2" s="274"/>
      <c r="G2" s="275"/>
      <c r="H2" s="334"/>
      <c r="I2" s="335"/>
      <c r="J2" s="335"/>
      <c r="K2" s="337"/>
      <c r="L2" s="331"/>
      <c r="M2" s="331"/>
      <c r="N2" s="331"/>
      <c r="O2" s="331"/>
      <c r="P2" s="331"/>
      <c r="Q2" s="331"/>
      <c r="T2" s="229"/>
      <c r="U2" s="229"/>
      <c r="V2" s="229"/>
      <c r="W2" s="229"/>
      <c r="X2" s="229"/>
      <c r="Y2" s="229"/>
      <c r="Z2" s="229"/>
      <c r="AA2" s="229"/>
      <c r="AB2" s="229"/>
      <c r="AC2" s="229"/>
      <c r="AF2" s="229"/>
      <c r="AG2" s="229"/>
      <c r="AH2" s="229"/>
      <c r="AI2" s="229"/>
      <c r="AJ2" s="229"/>
      <c r="AK2" s="229"/>
      <c r="AL2" s="229"/>
      <c r="AM2" s="229"/>
      <c r="AN2" s="229"/>
      <c r="AO2" s="229"/>
      <c r="AP2" s="26"/>
      <c r="AR2" s="229"/>
      <c r="AS2" s="229"/>
      <c r="AT2" s="229"/>
      <c r="AU2" s="229"/>
      <c r="AV2" s="229"/>
      <c r="AW2" s="229"/>
      <c r="AX2" s="229"/>
      <c r="AY2" s="229"/>
      <c r="AZ2" s="229"/>
      <c r="BA2" s="229"/>
    </row>
    <row r="3" spans="1:53" ht="23.25" customHeight="1" thickBot="1" x14ac:dyDescent="0.35">
      <c r="A3" s="221">
        <v>43556</v>
      </c>
      <c r="B3" s="348"/>
      <c r="C3" s="344"/>
      <c r="D3" s="344"/>
      <c r="E3" s="345"/>
      <c r="F3" s="345"/>
      <c r="G3" s="346"/>
      <c r="H3" s="28"/>
      <c r="I3" s="29"/>
      <c r="J3" s="29"/>
      <c r="K3" s="30"/>
      <c r="L3" s="325" t="s">
        <v>52</v>
      </c>
      <c r="M3" s="327" t="s">
        <v>53</v>
      </c>
      <c r="N3" s="329" t="s">
        <v>22</v>
      </c>
      <c r="O3" s="338" t="s">
        <v>1</v>
      </c>
      <c r="P3" s="340" t="s">
        <v>2</v>
      </c>
      <c r="Q3" s="342" t="s">
        <v>3</v>
      </c>
      <c r="T3" s="31"/>
      <c r="U3" s="31"/>
      <c r="V3" s="31"/>
      <c r="W3" s="31"/>
      <c r="X3" s="31"/>
      <c r="Y3" s="31"/>
      <c r="Z3" s="31"/>
      <c r="AA3" s="31"/>
      <c r="AB3" s="31"/>
      <c r="AC3" s="31"/>
      <c r="AF3" s="31"/>
      <c r="AG3" s="31"/>
      <c r="AH3" s="31"/>
      <c r="AI3" s="31"/>
      <c r="AJ3" s="31"/>
      <c r="AK3" s="31"/>
      <c r="AL3" s="31"/>
      <c r="AM3" s="31"/>
      <c r="AN3" s="31"/>
      <c r="AO3" s="31"/>
      <c r="AP3" s="26"/>
      <c r="AR3" s="31"/>
      <c r="AS3" s="31"/>
      <c r="AT3" s="31"/>
      <c r="AU3" s="31"/>
      <c r="AV3" s="31"/>
      <c r="AW3" s="31"/>
      <c r="AX3" s="31"/>
      <c r="AY3" s="31"/>
      <c r="AZ3" s="31"/>
      <c r="BA3" s="31"/>
    </row>
    <row r="4" spans="1:53" ht="15" customHeight="1" thickBot="1" x14ac:dyDescent="0.3">
      <c r="A4" s="32" t="s">
        <v>4</v>
      </c>
      <c r="B4" s="33" t="s">
        <v>5</v>
      </c>
      <c r="C4" s="34" t="s">
        <v>6</v>
      </c>
      <c r="D4" s="35" t="s">
        <v>7</v>
      </c>
      <c r="E4" s="36" t="s">
        <v>8</v>
      </c>
      <c r="F4" s="37"/>
      <c r="G4" s="38" t="s">
        <v>9</v>
      </c>
      <c r="H4" s="39"/>
      <c r="I4" s="40"/>
      <c r="J4" s="40"/>
      <c r="K4" s="41"/>
      <c r="L4" s="326"/>
      <c r="M4" s="328"/>
      <c r="N4" s="330"/>
      <c r="O4" s="339"/>
      <c r="P4" s="341"/>
      <c r="Q4" s="343"/>
      <c r="T4" s="31"/>
      <c r="U4" s="31"/>
      <c r="V4" s="237" t="str">
        <f>D1</f>
        <v>Période du 21 Mars au 20 Avril 2019</v>
      </c>
      <c r="W4" s="238"/>
      <c r="X4" s="238"/>
      <c r="Y4" s="238"/>
      <c r="Z4" s="238"/>
      <c r="AA4" s="238"/>
      <c r="AB4" s="239"/>
      <c r="AC4" s="31"/>
      <c r="AF4" s="31"/>
      <c r="AG4" s="31"/>
      <c r="AH4" s="231" t="str">
        <f>$D1 &amp; " PRESTATION EXCEPTIONNELLE"</f>
        <v>Période du 21 Mars au 20 Avril 2019 PRESTATION EXCEPTIONNELLE</v>
      </c>
      <c r="AI4" s="232"/>
      <c r="AJ4" s="232"/>
      <c r="AK4" s="232"/>
      <c r="AL4" s="232"/>
      <c r="AM4" s="232"/>
      <c r="AN4" s="233"/>
      <c r="AO4" s="31"/>
      <c r="AP4" s="26"/>
      <c r="AR4" s="31"/>
      <c r="AS4" s="31"/>
      <c r="AT4" s="237" t="str">
        <f>$D1 &amp; " RECUPERATION"</f>
        <v>Période du 21 Mars au 20 Avril 2019 RECUPERATION</v>
      </c>
      <c r="AU4" s="238"/>
      <c r="AV4" s="238"/>
      <c r="AW4" s="238"/>
      <c r="AX4" s="238"/>
      <c r="AY4" s="238"/>
      <c r="AZ4" s="239"/>
      <c r="BA4" s="31"/>
    </row>
    <row r="5" spans="1:53" ht="20.100000000000001" customHeight="1" x14ac:dyDescent="0.3">
      <c r="A5" s="42">
        <f>B5</f>
        <v>43545</v>
      </c>
      <c r="B5" s="43">
        <f>VLOOKUP(A3,PERIODES!A:E,5,FALSE)</f>
        <v>43545</v>
      </c>
      <c r="C5" s="44" t="e">
        <f>INDEX('[3]Base de Travail Mensuelle'!$1:$1048576,MATCH($U$8,'[3]Base de Travail Mensuelle'!$A:$A,0),MATCH($B5,'[3]Base de Travail Mensuelle'!$1:$1,0))</f>
        <v>#REF!</v>
      </c>
      <c r="D5" s="45" t="e">
        <f>INDEX([3]Pointage!$1:$1048576,MATCH($U$8,[3]Pointage!$A:$A,0),MATCH(B5,[3]Pointage!$1:$1,0))</f>
        <v>#REF!</v>
      </c>
      <c r="E5" s="46" t="str">
        <f>IF(ISERROR(FIND("|",$D5,1)),IFERROR(VLOOKUP($D5,[3]RESPONSABLE!$K:$K,1,FALSE),""),LEFT($D5,FIND("|",$D5,1)-2))</f>
        <v/>
      </c>
      <c r="F5" s="47" t="e">
        <f>IF(ISERROR(FIND("|",$D5,1)),IFERROR(VLOOKUP($D5,[3]RESPONSABLE!$K:$K,1,FALSE),$D5),LEFT($D5,FIND("|",$D5,1)-2))</f>
        <v>#REF!</v>
      </c>
      <c r="G5" s="48" t="str">
        <f>IF(ISERROR(FIND("|",D5,1)),IFERROR(VLOOKUP($D5,[3]RESPONSABLE!$K:$N,4,FALSE),""),MID(D5,FIND("|",D5,1)+2,999))</f>
        <v/>
      </c>
      <c r="H5" s="49" t="str">
        <f>IFERROR(TIMEVALUE(LEFT(G5,FIND("-",G5,1)-1)),"-")</f>
        <v>-</v>
      </c>
      <c r="I5" s="50" t="str">
        <f>IFERROR(TIMEVALUE(MID(G5,FIND("-",G5,1)+1,5)),"-")</f>
        <v>-</v>
      </c>
      <c r="J5" s="50" t="str">
        <f>IFERROR(IF(ISERROR(FIND("/",G5,1)),"-",TIMEVALUE(MID(G5,FIND("/",G5,1)+2,5))),"-")</f>
        <v>-</v>
      </c>
      <c r="K5" s="51" t="str">
        <f>IFERROR(IF(ISERROR(FIND("/",G5,1)),"-",TIMEVALUE(MID(G5,FIND("/",G5,1)+8,5))),"-")</f>
        <v>-</v>
      </c>
      <c r="L5" s="52" t="str">
        <f>IF(AND(M5&gt;0,M5&lt;99),"-",IFERROR(HeureHN(H5,I5,B5,HSN_deb,HSN_fin,TRUE)+IF(J5="-",0,HeureHN(J5,K5,B5,HSN_deb,HSN_fin,TRUE)),"-"))</f>
        <v>-</v>
      </c>
      <c r="M5" s="53" t="str">
        <f>IFERROR(Heuredim(H5,I5,B5,HSN_deb,HSN_fin,TRUE)+IF(J5="-",0,Heuredim(J5,K5,B5,HSN_deb,HSN_fin,TRUE)),"-")</f>
        <v>-</v>
      </c>
      <c r="N5" s="54" t="str">
        <f>IFERROR(HeureHN(H5,I5,B5,HSNu_deb,HSNu_fin,TRUE)+IF(J5="-",0,HeureHN(J5,K5,B5,HSNu_deb,HSNu_fin,TRUE)),"-")</f>
        <v>-</v>
      </c>
      <c r="O5" s="55">
        <f t="shared" ref="O5:O35" si="0">SUM(L5:N5)</f>
        <v>0</v>
      </c>
      <c r="P5" s="56">
        <f>IFERROR(HeureHN(H5,I5,B5,HPN_deb,HPN_fin,TRUE)+IF(J5="-",0,HeureHN(J5,K5,B5,HPN_deb,HPN_fin,TRUE)),"0")+IFERROR(VLOOKUP($F5,[3]RESPONSABLE!$A:$E,5,FALSE),"0")</f>
        <v>0</v>
      </c>
      <c r="Q5" s="57">
        <f>IFERROR(VLOOKUP($F5,[3]RESPONSABLE!$A:$F,6,FALSE),0)</f>
        <v>0</v>
      </c>
      <c r="T5" s="31"/>
      <c r="U5" s="58"/>
      <c r="V5" s="240"/>
      <c r="W5" s="241"/>
      <c r="X5" s="241"/>
      <c r="Y5" s="241"/>
      <c r="Z5" s="241"/>
      <c r="AA5" s="241"/>
      <c r="AB5" s="242"/>
      <c r="AC5" s="59"/>
      <c r="AF5" s="31"/>
      <c r="AG5" s="58"/>
      <c r="AH5" s="234"/>
      <c r="AI5" s="235"/>
      <c r="AJ5" s="235"/>
      <c r="AK5" s="235"/>
      <c r="AL5" s="235"/>
      <c r="AM5" s="235"/>
      <c r="AN5" s="236"/>
      <c r="AO5" s="59"/>
      <c r="AP5" s="26"/>
      <c r="AR5" s="31"/>
      <c r="AS5" s="58"/>
      <c r="AT5" s="240"/>
      <c r="AU5" s="241"/>
      <c r="AV5" s="241"/>
      <c r="AW5" s="241"/>
      <c r="AX5" s="241"/>
      <c r="AY5" s="241"/>
      <c r="AZ5" s="242"/>
      <c r="BA5" s="59"/>
    </row>
    <row r="6" spans="1:53" ht="20.100000000000001" customHeight="1" x14ac:dyDescent="0.3">
      <c r="A6" s="60">
        <f t="shared" ref="A6:A35" si="1">B6</f>
        <v>43546</v>
      </c>
      <c r="B6" s="61">
        <f>B5+1</f>
        <v>43546</v>
      </c>
      <c r="C6" s="62" t="e">
        <f>INDEX('[3]Base de Travail Mensuelle'!$1:$1048576,MATCH($U$8,'[3]Base de Travail Mensuelle'!$A:$A,0),MATCH($B6,'[3]Base de Travail Mensuelle'!$1:$1,0))</f>
        <v>#REF!</v>
      </c>
      <c r="D6" s="63" t="e">
        <f>INDEX([3]Pointage!$1:$1048576,MATCH($U$8,[3]Pointage!$A:$A,0),MATCH(B6,[3]Pointage!$1:$1,0))</f>
        <v>#REF!</v>
      </c>
      <c r="E6" s="64" t="str">
        <f>IF(ISERROR(FIND("|",$D6,1)),IFERROR(VLOOKUP($D6,[3]RESPONSABLE!$K:$K,1,FALSE),""),LEFT($D6,FIND("|",$D6,1)-2))</f>
        <v/>
      </c>
      <c r="F6" s="65" t="e">
        <f>IF(ISERROR(FIND("|",$D6,1)),IFERROR(VLOOKUP($D6,[3]RESPONSABLE!$K:$K,1,FALSE),$D6),LEFT($D6,FIND("|",$D6,1)-2))</f>
        <v>#REF!</v>
      </c>
      <c r="G6" s="66" t="str">
        <f>IF(ISERROR(FIND("|",D6,1)),IFERROR(VLOOKUP($D6,[3]RESPONSABLE!$K:$N,4,FALSE),""),MID(D6,FIND("|",D6,1)+2,999))</f>
        <v/>
      </c>
      <c r="H6" s="67" t="str">
        <f t="shared" ref="H6:H35" si="2">IFERROR(TIMEVALUE(LEFT(G6,FIND("-",G6,1)-1)),"-")</f>
        <v>-</v>
      </c>
      <c r="I6" s="68" t="str">
        <f t="shared" ref="I6:I35" si="3">IFERROR(TIMEVALUE(MID(G6,FIND("-",G6,1)+1,5)),"-")</f>
        <v>-</v>
      </c>
      <c r="J6" s="68" t="str">
        <f t="shared" ref="J6:J35" si="4">IFERROR(IF(ISERROR(FIND("/",G6,1)),"-",TIMEVALUE(MID(G6,FIND("/",G6,1)+2,5))),"-")</f>
        <v>-</v>
      </c>
      <c r="K6" s="69" t="str">
        <f t="shared" ref="K6:K35" si="5">IFERROR(IF(ISERROR(FIND("/",G6,1)),"-",TIMEVALUE(MID(G6,FIND("/",G6,1)+8,5))),"-")</f>
        <v>-</v>
      </c>
      <c r="L6" s="70" t="str">
        <f>IF(AND(M6&gt;0,M6&lt;99),"-",IFERROR(HeureHN(H6,I6,B6,HSN_deb,HSN_fin,TRUE)+IF(J6="-",0,HeureHN(J6,K6,B6,HSN_deb,HSN_fin,TRUE)),"-"))</f>
        <v>-</v>
      </c>
      <c r="M6" s="71" t="str">
        <f>IFERROR(Heuredim(H6,I6,B6,HSN_deb,HSN_fin,TRUE)+IF(J6="-",0,Heuredim(J6,K6,B6,HSN_deb,HSN_fin,TRUE)),"-")</f>
        <v>-</v>
      </c>
      <c r="N6" s="72" t="str">
        <f>IFERROR(HeureHN(H6,I6,B6,HSNu_deb,HSNu_fin,TRUE)+IF(J6="-",0,HeureHN(J6,K6,B6,HSNu_deb,HSNu_fin,TRUE)),"-")</f>
        <v>-</v>
      </c>
      <c r="O6" s="73">
        <f t="shared" si="0"/>
        <v>0</v>
      </c>
      <c r="P6" s="56">
        <f>IFERROR(HeureHN(H6,I6,B6,HPN_deb,HPN_fin,TRUE)+IF(J6="-",0,HeureHN(J6,K6,B6,HPN_deb,HPN_fin,TRUE)),"0")+IFERROR(VLOOKUP($F6,[3]RESPONSABLE!$A:$E,5,FALSE),"0")</f>
        <v>0</v>
      </c>
      <c r="Q6" s="74">
        <f>IFERROR(VLOOKUP($F6,[3]RESPONSABLE!$A:$F,6,FALSE),0)</f>
        <v>0</v>
      </c>
      <c r="T6" s="31"/>
      <c r="U6" s="31"/>
      <c r="V6" s="230"/>
      <c r="W6" s="230"/>
      <c r="X6" s="230"/>
      <c r="Y6" s="230"/>
      <c r="Z6" s="230"/>
      <c r="AA6" s="230"/>
      <c r="AB6" s="230"/>
      <c r="AC6" s="31"/>
      <c r="AF6" s="31"/>
      <c r="AG6" s="31"/>
      <c r="AH6" s="282"/>
      <c r="AI6" s="283"/>
      <c r="AJ6" s="283"/>
      <c r="AK6" s="283"/>
      <c r="AL6" s="283"/>
      <c r="AM6" s="283"/>
      <c r="AN6" s="284"/>
      <c r="AO6" s="31"/>
      <c r="AP6" s="26"/>
      <c r="AR6" s="31"/>
      <c r="AS6" s="31"/>
      <c r="AT6" s="230"/>
      <c r="AU6" s="230"/>
      <c r="AV6" s="230"/>
      <c r="AW6" s="230"/>
      <c r="AX6" s="230"/>
      <c r="AY6" s="230"/>
      <c r="AZ6" s="230"/>
      <c r="BA6" s="31"/>
    </row>
    <row r="7" spans="1:53" ht="20.100000000000001" customHeight="1" x14ac:dyDescent="0.3">
      <c r="A7" s="60">
        <f t="shared" si="1"/>
        <v>43547</v>
      </c>
      <c r="B7" s="61">
        <f t="shared" ref="B7:B35" si="6">B6+1</f>
        <v>43547</v>
      </c>
      <c r="C7" s="62" t="e">
        <f>INDEX('[3]Base de Travail Mensuelle'!$1:$1048576,MATCH($U$8,'[3]Base de Travail Mensuelle'!$A:$A,0),MATCH($B7,'[3]Base de Travail Mensuelle'!$1:$1,0))</f>
        <v>#REF!</v>
      </c>
      <c r="D7" s="63" t="e">
        <f>INDEX([3]Pointage!$1:$1048576,MATCH($U$8,[3]Pointage!$A:$A,0),MATCH(B7,[3]Pointage!$1:$1,0))</f>
        <v>#REF!</v>
      </c>
      <c r="E7" s="64" t="str">
        <f>IF(ISERROR(FIND("|",$D7,1)),IFERROR(VLOOKUP($D7,[3]RESPONSABLE!$K:$K,1,FALSE),""),LEFT($D7,FIND("|",$D7,1)-2))</f>
        <v/>
      </c>
      <c r="F7" s="65" t="e">
        <f>IF(ISERROR(FIND("|",$D7,1)),IFERROR(VLOOKUP($D7,[3]RESPONSABLE!$K:$K,1,FALSE),$D7),LEFT($D7,FIND("|",$D7,1)-2))</f>
        <v>#REF!</v>
      </c>
      <c r="G7" s="66" t="str">
        <f>IF(ISERROR(FIND("|",D7,1)),IFERROR(VLOOKUP($D7,[3]RESPONSABLE!$K:$N,4,FALSE),""),MID(D7,FIND("|",D7,1)+2,999))</f>
        <v/>
      </c>
      <c r="H7" s="67" t="str">
        <f t="shared" si="2"/>
        <v>-</v>
      </c>
      <c r="I7" s="68" t="str">
        <f t="shared" si="3"/>
        <v>-</v>
      </c>
      <c r="J7" s="68" t="str">
        <f t="shared" si="4"/>
        <v>-</v>
      </c>
      <c r="K7" s="69" t="str">
        <f t="shared" si="5"/>
        <v>-</v>
      </c>
      <c r="L7" s="70" t="str">
        <f>IF(AND(M7&gt;0,M7&lt;99),"-",IFERROR(HeureHN(H7,I7,B7,HSN_deb,HSN_fin,TRUE)+IF(J7="-",0,HeureHN(J7,K7,B7,HSN_deb,HSN_fin,TRUE)),"-"))</f>
        <v>-</v>
      </c>
      <c r="M7" s="71" t="str">
        <f>IFERROR(Heuredim(H7,I7,B7,HSN_deb,HSN_fin,TRUE)+IF(J7="-",0,Heuredim(J7,K7,B7,HSN_deb,HSN_fin,TRUE)),"-")</f>
        <v>-</v>
      </c>
      <c r="N7" s="72" t="str">
        <f>IFERROR(HeureHN(H7,I7,B7,HSNu_deb,HSNu_fin,TRUE)+IF(J7="-",0,HeureHN(J7,K7,B7,HSNu_deb,HSNu_fin,TRUE)),"-")</f>
        <v>-</v>
      </c>
      <c r="O7" s="73">
        <f t="shared" si="0"/>
        <v>0</v>
      </c>
      <c r="P7" s="56">
        <f>IFERROR(HeureHN(H7,I7,B7,HPN_deb,HPN_fin,TRUE)+IF(J7="-",0,HeureHN(J7,K7,B7,HPN_deb,HPN_fin,TRUE)),"0")+IFERROR(VLOOKUP($F7,[3]RESPONSABLE!$A:$E,5,FALSE),"0")</f>
        <v>0</v>
      </c>
      <c r="Q7" s="74">
        <f>IFERROR(VLOOKUP($F7,[3]RESPONSABLE!$A:$F,6,FALSE),0)</f>
        <v>0</v>
      </c>
      <c r="T7" s="226" t="s">
        <v>77</v>
      </c>
      <c r="U7" s="227"/>
      <c r="V7" s="227"/>
      <c r="W7" s="228"/>
      <c r="X7" s="75"/>
      <c r="Y7" s="75"/>
      <c r="Z7" s="75"/>
      <c r="AA7" s="75"/>
      <c r="AB7" s="75"/>
      <c r="AC7" s="76"/>
      <c r="AF7" s="226" t="s">
        <v>77</v>
      </c>
      <c r="AG7" s="227"/>
      <c r="AH7" s="227"/>
      <c r="AI7" s="228"/>
      <c r="AJ7" s="75"/>
      <c r="AK7" s="75"/>
      <c r="AL7" s="75"/>
      <c r="AM7" s="75"/>
      <c r="AN7" s="75"/>
      <c r="AO7" s="76"/>
      <c r="AP7" s="26"/>
      <c r="AR7" s="226" t="s">
        <v>77</v>
      </c>
      <c r="AS7" s="227"/>
      <c r="AT7" s="227"/>
      <c r="AU7" s="228"/>
      <c r="AV7" s="75"/>
      <c r="AW7" s="75"/>
      <c r="AX7" s="75"/>
      <c r="AY7" s="75"/>
      <c r="AZ7" s="75"/>
      <c r="BA7" s="76"/>
    </row>
    <row r="8" spans="1:53" ht="20.100000000000001" customHeight="1" x14ac:dyDescent="0.3">
      <c r="A8" s="60">
        <f t="shared" si="1"/>
        <v>43548</v>
      </c>
      <c r="B8" s="61">
        <f t="shared" si="6"/>
        <v>43548</v>
      </c>
      <c r="C8" s="62" t="e">
        <f>INDEX('[3]Base de Travail Mensuelle'!$1:$1048576,MATCH($U$8,'[3]Base de Travail Mensuelle'!$A:$A,0),MATCH($B8,'[3]Base de Travail Mensuelle'!$1:$1,0))</f>
        <v>#REF!</v>
      </c>
      <c r="D8" s="63" t="e">
        <f>INDEX([3]Pointage!$1:$1048576,MATCH($U$8,[3]Pointage!$A:$A,0),MATCH(B8,[3]Pointage!$1:$1,0))</f>
        <v>#REF!</v>
      </c>
      <c r="E8" s="64" t="str">
        <f>IF(ISERROR(FIND("|",$D8,1)),IFERROR(VLOOKUP($D8,[3]RESPONSABLE!$K:$K,1,FALSE),""),LEFT($D8,FIND("|",$D8,1)-2))</f>
        <v/>
      </c>
      <c r="F8" s="65" t="e">
        <f>IF(ISERROR(FIND("|",$D8,1)),IFERROR(VLOOKUP($D8,[3]RESPONSABLE!$K:$K,1,FALSE),$D8),LEFT($D8,FIND("|",$D8,1)-2))</f>
        <v>#REF!</v>
      </c>
      <c r="G8" s="66" t="str">
        <f>IF(ISERROR(FIND("|",D8,1)),IFERROR(VLOOKUP($D8,[3]RESPONSABLE!$K:$N,4,FALSE),""),MID(D8,FIND("|",D8,1)+2,999))</f>
        <v/>
      </c>
      <c r="H8" s="67" t="str">
        <f t="shared" si="2"/>
        <v>-</v>
      </c>
      <c r="I8" s="68" t="str">
        <f t="shared" si="3"/>
        <v>-</v>
      </c>
      <c r="J8" s="68" t="str">
        <f t="shared" si="4"/>
        <v>-</v>
      </c>
      <c r="K8" s="69" t="str">
        <f t="shared" si="5"/>
        <v>-</v>
      </c>
      <c r="L8" s="70" t="str">
        <f>IF(AND(M8&gt;0,M8&lt;99),"-",IFERROR(HeureHN(H8,I8,B8,HSN_deb,HSN_fin,TRUE)+IF(J8="-",0,HeureHN(J8,K8,B8,HSN_deb,HSN_fin,TRUE)),"-"))</f>
        <v>-</v>
      </c>
      <c r="M8" s="71" t="str">
        <f>IFERROR(Heuredim(H8,I8,B8,HSN_deb,HSN_fin,TRUE)+IF(J8="-",0,Heuredim(J8,K8,B8,HSN_deb,HSN_fin,TRUE)),"-")</f>
        <v>-</v>
      </c>
      <c r="N8" s="72" t="str">
        <f>IFERROR(HeureHN(H8,I8,B8,HSNu_deb,HSNu_fin,TRUE)+IF(J8="-",0,HeureHN(J8,K8,B8,HSNu_deb,HSNu_fin,TRUE)),"-")</f>
        <v>-</v>
      </c>
      <c r="O8" s="73">
        <f t="shared" si="0"/>
        <v>0</v>
      </c>
      <c r="P8" s="56">
        <f>IFERROR(HeureHN(H8,I8,B8,HPN_deb,HPN_fin,TRUE)+IF(J8="-",0,HeureHN(J8,K8,B8,HPN_deb,HPN_fin,TRUE)),"0")+IFERROR(VLOOKUP($F8,[3]RESPONSABLE!$A:$E,5,FALSE),"0")</f>
        <v>0</v>
      </c>
      <c r="Q8" s="74">
        <f>IFERROR(VLOOKUP($F8,[3]RESPONSABLE!$A:$F,6,FALSE),0)</f>
        <v>0</v>
      </c>
      <c r="T8" s="78" t="s">
        <v>29</v>
      </c>
      <c r="U8" s="77" t="e">
        <f>MID(#REF!,FIND("|",#REF!,1)+1,99)</f>
        <v>#REF!</v>
      </c>
      <c r="V8" s="80"/>
      <c r="W8" s="75"/>
      <c r="X8" s="75"/>
      <c r="Y8" s="243" t="s">
        <v>33</v>
      </c>
      <c r="Z8" s="243"/>
      <c r="AA8" s="244" t="e">
        <f>LEFT(#REF!,LEN(#REF!)-10)</f>
        <v>#REF!</v>
      </c>
      <c r="AB8" s="245"/>
      <c r="AC8" s="246"/>
      <c r="AF8" s="78" t="s">
        <v>29</v>
      </c>
      <c r="AG8" s="77" t="e">
        <f>MID(#REF!,FIND("|",#REF!,1)+1,99)</f>
        <v>#REF!</v>
      </c>
      <c r="AH8" s="80"/>
      <c r="AI8" s="75"/>
      <c r="AJ8" s="75"/>
      <c r="AK8" s="243" t="s">
        <v>33</v>
      </c>
      <c r="AL8" s="243"/>
      <c r="AM8" s="244" t="e">
        <f>LEFT(#REF!,LEN(#REF!)-10)</f>
        <v>#REF!</v>
      </c>
      <c r="AN8" s="245"/>
      <c r="AO8" s="246"/>
      <c r="AP8" s="26"/>
      <c r="AR8" s="78" t="s">
        <v>29</v>
      </c>
      <c r="AS8" s="77" t="e">
        <f>MID(#REF!,FIND("|",#REF!,1)+1,99)</f>
        <v>#REF!</v>
      </c>
      <c r="AT8" s="80"/>
      <c r="AU8" s="75"/>
      <c r="AV8" s="75"/>
      <c r="AW8" s="243" t="s">
        <v>33</v>
      </c>
      <c r="AX8" s="243"/>
      <c r="AY8" s="244" t="e">
        <f>LEFT(#REF!,LEN(#REF!)-10)</f>
        <v>#REF!</v>
      </c>
      <c r="AZ8" s="245"/>
      <c r="BA8" s="246"/>
    </row>
    <row r="9" spans="1:53" ht="20.100000000000001" customHeight="1" x14ac:dyDescent="0.3">
      <c r="A9" s="60">
        <f t="shared" si="1"/>
        <v>43549</v>
      </c>
      <c r="B9" s="61">
        <f t="shared" si="6"/>
        <v>43549</v>
      </c>
      <c r="C9" s="62" t="e">
        <f>INDEX('[3]Base de Travail Mensuelle'!$1:$1048576,MATCH($U$8,'[3]Base de Travail Mensuelle'!$A:$A,0),MATCH($B9,'[3]Base de Travail Mensuelle'!$1:$1,0))</f>
        <v>#REF!</v>
      </c>
      <c r="D9" s="63" t="e">
        <f>INDEX([3]Pointage!$1:$1048576,MATCH($U$8,[3]Pointage!$A:$A,0),MATCH(B9,[3]Pointage!$1:$1,0))</f>
        <v>#REF!</v>
      </c>
      <c r="E9" s="64" t="str">
        <f>IF(ISERROR(FIND("|",$D9,1)),IFERROR(VLOOKUP($D9,[3]RESPONSABLE!$K:$K,1,FALSE),""),LEFT($D9,FIND("|",$D9,1)-2))</f>
        <v/>
      </c>
      <c r="F9" s="65" t="e">
        <f>IF(ISERROR(FIND("|",$D9,1)),IFERROR(VLOOKUP($D9,[3]RESPONSABLE!$K:$K,1,FALSE),$D9),LEFT($D9,FIND("|",$D9,1)-2))</f>
        <v>#REF!</v>
      </c>
      <c r="G9" s="66" t="str">
        <f>IF(ISERROR(FIND("|",D9,1)),IFERROR(VLOOKUP($D9,[3]RESPONSABLE!$K:$N,4,FALSE),""),MID(D9,FIND("|",D9,1)+2,999))</f>
        <v/>
      </c>
      <c r="H9" s="67" t="str">
        <f t="shared" si="2"/>
        <v>-</v>
      </c>
      <c r="I9" s="68" t="str">
        <f t="shared" si="3"/>
        <v>-</v>
      </c>
      <c r="J9" s="68" t="str">
        <f t="shared" si="4"/>
        <v>-</v>
      </c>
      <c r="K9" s="69" t="str">
        <f t="shared" si="5"/>
        <v>-</v>
      </c>
      <c r="L9" s="70" t="str">
        <f>IF(AND(M9&gt;0,M9&lt;99),"-",IFERROR(HeureHN(H9,I9,B9,HSN_deb,HSN_fin,TRUE)+IF(J9="-",0,HeureHN(J9,K9,B9,HSN_deb,HSN_fin,TRUE)),"-"))</f>
        <v>-</v>
      </c>
      <c r="M9" s="71" t="str">
        <f>IFERROR(Heuredim(H9,I9,B9,HSN_deb,HSN_fin,TRUE)+IF(J9="-",0,Heuredim(J9,K9,B9,HSN_deb,HSN_fin,TRUE)),"-")</f>
        <v>-</v>
      </c>
      <c r="N9" s="72" t="str">
        <f>IFERROR(HeureHN(H9,I9,B9,HSNu_deb,HSNu_fin,TRUE)+IF(J9="-",0,HeureHN(J9,K9,B9,HSNu_deb,HSNu_fin,TRUE)),"-")</f>
        <v>-</v>
      </c>
      <c r="O9" s="73">
        <f t="shared" si="0"/>
        <v>0</v>
      </c>
      <c r="P9" s="56">
        <f>IFERROR(HeureHN(H9,I9,B9,HPN_deb,HPN_fin,TRUE)+IF(J9="-",0,HeureHN(J9,K9,B9,HPN_deb,HPN_fin,TRUE)),"0")+IFERROR(VLOOKUP($F9,[3]RESPONSABLE!$A:$E,5,FALSE),"0")</f>
        <v>0</v>
      </c>
      <c r="Q9" s="74">
        <f>IFERROR(VLOOKUP($F9,[3]RESPONSABLE!$A:$F,6,FALSE),0)</f>
        <v>0</v>
      </c>
      <c r="T9" s="78" t="s">
        <v>30</v>
      </c>
      <c r="U9" s="79" t="s">
        <v>11</v>
      </c>
      <c r="V9" s="80"/>
      <c r="W9" s="75"/>
      <c r="X9" s="75"/>
      <c r="Y9" s="243" t="s">
        <v>34</v>
      </c>
      <c r="Z9" s="243"/>
      <c r="AA9" s="247" t="e">
        <f>J1</f>
        <v>#REF!</v>
      </c>
      <c r="AB9" s="247"/>
      <c r="AC9" s="247"/>
      <c r="AF9" s="78" t="s">
        <v>30</v>
      </c>
      <c r="AG9" s="79" t="s">
        <v>11</v>
      </c>
      <c r="AH9" s="80"/>
      <c r="AI9" s="75"/>
      <c r="AJ9" s="75"/>
      <c r="AK9" s="243" t="s">
        <v>34</v>
      </c>
      <c r="AL9" s="243"/>
      <c r="AM9" s="247" t="e">
        <f>J1</f>
        <v>#REF!</v>
      </c>
      <c r="AN9" s="247"/>
      <c r="AO9" s="247"/>
      <c r="AP9" s="26"/>
      <c r="AR9" s="78" t="s">
        <v>30</v>
      </c>
      <c r="AS9" s="79" t="s">
        <v>11</v>
      </c>
      <c r="AT9" s="80"/>
      <c r="AU9" s="75"/>
      <c r="AV9" s="75"/>
      <c r="AW9" s="243" t="s">
        <v>34</v>
      </c>
      <c r="AX9" s="243"/>
      <c r="AY9" s="247" t="e">
        <f>+J1</f>
        <v>#REF!</v>
      </c>
      <c r="AZ9" s="247"/>
      <c r="BA9" s="247"/>
    </row>
    <row r="10" spans="1:53" ht="20.100000000000001" customHeight="1" x14ac:dyDescent="0.3">
      <c r="A10" s="60">
        <f t="shared" si="1"/>
        <v>43550</v>
      </c>
      <c r="B10" s="61">
        <f t="shared" si="6"/>
        <v>43550</v>
      </c>
      <c r="C10" s="62" t="e">
        <f>INDEX('[3]Base de Travail Mensuelle'!$1:$1048576,MATCH($U$8,'[3]Base de Travail Mensuelle'!$A:$A,0),MATCH($B10,'[3]Base de Travail Mensuelle'!$1:$1,0))</f>
        <v>#REF!</v>
      </c>
      <c r="D10" s="63" t="e">
        <f>INDEX([3]Pointage!$1:$1048576,MATCH($U$8,[3]Pointage!$A:$A,0),MATCH(B10,[3]Pointage!$1:$1,0))</f>
        <v>#REF!</v>
      </c>
      <c r="E10" s="64" t="str">
        <f>IF(ISERROR(FIND("|",$D10,1)),IFERROR(VLOOKUP($D10,[3]RESPONSABLE!$K:$K,1,FALSE),""),LEFT($D10,FIND("|",$D10,1)-2))</f>
        <v/>
      </c>
      <c r="F10" s="65" t="e">
        <f>IF(ISERROR(FIND("|",$D10,1)),IFERROR(VLOOKUP($D10,[3]RESPONSABLE!$K:$K,1,FALSE),$D10),LEFT($D10,FIND("|",$D10,1)-2))</f>
        <v>#REF!</v>
      </c>
      <c r="G10" s="66" t="str">
        <f>IF(ISERROR(FIND("|",D10,1)),IFERROR(VLOOKUP($D10,[3]RESPONSABLE!$K:$N,4,FALSE),""),MID(D10,FIND("|",D10,1)+2,999))</f>
        <v/>
      </c>
      <c r="H10" s="67" t="str">
        <f t="shared" si="2"/>
        <v>-</v>
      </c>
      <c r="I10" s="68" t="str">
        <f t="shared" si="3"/>
        <v>-</v>
      </c>
      <c r="J10" s="68" t="str">
        <f t="shared" si="4"/>
        <v>-</v>
      </c>
      <c r="K10" s="69" t="str">
        <f t="shared" si="5"/>
        <v>-</v>
      </c>
      <c r="L10" s="70" t="str">
        <f>IF(AND(M10&gt;0,M10&lt;99),"-",IFERROR(HeureHN(H10,I10,B10,HSN_deb,HSN_fin,TRUE)+IF(J10="-",0,HeureHN(J10,K10,B10,HSN_deb,HSN_fin,TRUE)),"-"))</f>
        <v>-</v>
      </c>
      <c r="M10" s="71" t="str">
        <f>IFERROR(Heuredim(H10,I10,B10,HSN_deb,HSN_fin,TRUE)+IF(J10="-",0,Heuredim(J10,K10,B10,HSN_deb,HSN_fin,TRUE)),"-")</f>
        <v>-</v>
      </c>
      <c r="N10" s="72" t="str">
        <f>IFERROR(HeureHN(H10,I10,B10,HSNu_deb,HSNu_fin,TRUE)+IF(J10="-",0,HeureHN(J10,K10,B10,HSNu_deb,HSNu_fin,TRUE)),"-")</f>
        <v>-</v>
      </c>
      <c r="O10" s="73">
        <f t="shared" si="0"/>
        <v>0</v>
      </c>
      <c r="P10" s="56">
        <f>IFERROR(HeureHN(H10,I10,B10,HPN_deb,HPN_fin,TRUE)+IF(J10="-",0,HeureHN(J10,K10,B10,HPN_deb,HPN_fin,TRUE)),"0")+IFERROR(VLOOKUP($F10,[3]RESPONSABLE!$A:$E,5,FALSE),"0")</f>
        <v>0</v>
      </c>
      <c r="Q10" s="74">
        <f>IFERROR(VLOOKUP($F10,[3]RESPONSABLE!$A:$F,6,FALSE),0)</f>
        <v>0</v>
      </c>
      <c r="T10" s="78" t="s">
        <v>31</v>
      </c>
      <c r="U10" s="79" t="s">
        <v>12</v>
      </c>
      <c r="V10" s="80"/>
      <c r="W10" s="75"/>
      <c r="X10" s="75"/>
      <c r="Y10" s="243" t="s">
        <v>35</v>
      </c>
      <c r="Z10" s="243"/>
      <c r="AA10" s="248"/>
      <c r="AB10" s="248"/>
      <c r="AC10" s="248"/>
      <c r="AF10" s="78" t="s">
        <v>31</v>
      </c>
      <c r="AG10" s="79" t="s">
        <v>12</v>
      </c>
      <c r="AH10" s="80"/>
      <c r="AI10" s="75"/>
      <c r="AJ10" s="75"/>
      <c r="AK10" s="243" t="s">
        <v>35</v>
      </c>
      <c r="AL10" s="243"/>
      <c r="AM10" s="248"/>
      <c r="AN10" s="248"/>
      <c r="AO10" s="248"/>
      <c r="AP10" s="26"/>
      <c r="AR10" s="78" t="s">
        <v>31</v>
      </c>
      <c r="AS10" s="79" t="s">
        <v>12</v>
      </c>
      <c r="AT10" s="80"/>
      <c r="AU10" s="75"/>
      <c r="AV10" s="75"/>
      <c r="AW10" s="243" t="s">
        <v>35</v>
      </c>
      <c r="AX10" s="243"/>
      <c r="AY10" s="248"/>
      <c r="AZ10" s="248"/>
      <c r="BA10" s="248"/>
    </row>
    <row r="11" spans="1:53" ht="20.100000000000001" customHeight="1" x14ac:dyDescent="0.3">
      <c r="A11" s="60">
        <f t="shared" si="1"/>
        <v>43551</v>
      </c>
      <c r="B11" s="61">
        <f t="shared" si="6"/>
        <v>43551</v>
      </c>
      <c r="C11" s="62" t="e">
        <f>INDEX('[3]Base de Travail Mensuelle'!$1:$1048576,MATCH($U$8,'[3]Base de Travail Mensuelle'!$A:$A,0),MATCH($B11,'[3]Base de Travail Mensuelle'!$1:$1,0))</f>
        <v>#REF!</v>
      </c>
      <c r="D11" s="63" t="e">
        <f>INDEX([3]Pointage!$1:$1048576,MATCH($U$8,[3]Pointage!$A:$A,0),MATCH(B11,[3]Pointage!$1:$1,0))</f>
        <v>#REF!</v>
      </c>
      <c r="E11" s="64" t="str">
        <f>IF(ISERROR(FIND("|",$D11,1)),IFERROR(VLOOKUP($D11,[3]RESPONSABLE!$K:$K,1,FALSE),""),LEFT($D11,FIND("|",$D11,1)-2))</f>
        <v/>
      </c>
      <c r="F11" s="65" t="e">
        <f>IF(ISERROR(FIND("|",$D11,1)),IFERROR(VLOOKUP($D11,[3]RESPONSABLE!$K:$K,1,FALSE),$D11),LEFT($D11,FIND("|",$D11,1)-2))</f>
        <v>#REF!</v>
      </c>
      <c r="G11" s="66" t="str">
        <f>IF(ISERROR(FIND("|",D11,1)),IFERROR(VLOOKUP($D11,[3]RESPONSABLE!$K:$N,4,FALSE),""),MID(D11,FIND("|",D11,1)+2,999))</f>
        <v/>
      </c>
      <c r="H11" s="67" t="str">
        <f t="shared" si="2"/>
        <v>-</v>
      </c>
      <c r="I11" s="68" t="str">
        <f t="shared" si="3"/>
        <v>-</v>
      </c>
      <c r="J11" s="68" t="str">
        <f t="shared" si="4"/>
        <v>-</v>
      </c>
      <c r="K11" s="69" t="str">
        <f t="shared" si="5"/>
        <v>-</v>
      </c>
      <c r="L11" s="70" t="str">
        <f>IF(AND(M11&gt;0,M11&lt;99),"-",IFERROR(HeureHN(H11,I11,B11,HSN_deb,HSN_fin,TRUE)+IF(J11="-",0,HeureHN(J11,K11,B11,HSN_deb,HSN_fin,TRUE)),"-"))</f>
        <v>-</v>
      </c>
      <c r="M11" s="71" t="str">
        <f>IFERROR(Heuredim(H11,I11,B11,HSN_deb,HSN_fin,TRUE)+IF(J11="-",0,Heuredim(J11,K11,B11,HSN_deb,HSN_fin,TRUE)),"-")</f>
        <v>-</v>
      </c>
      <c r="N11" s="72" t="str">
        <f>IFERROR(HeureHN(H11,I11,B11,HSNu_deb,HSNu_fin,TRUE)+IF(J11="-",0,HeureHN(J11,K11,B11,HSNu_deb,HSNu_fin,TRUE)),"-")</f>
        <v>-</v>
      </c>
      <c r="O11" s="73">
        <f t="shared" si="0"/>
        <v>0</v>
      </c>
      <c r="P11" s="56">
        <f>IFERROR(HeureHN(H11,I11,B11,HPN_deb,HPN_fin,TRUE)+IF(J11="-",0,HeureHN(J11,K11,B11,HPN_deb,HPN_fin,TRUE)),"0")+IFERROR(VLOOKUP($F11,[3]RESPONSABLE!$A:$E,5,FALSE),"0")</f>
        <v>0</v>
      </c>
      <c r="Q11" s="74">
        <f>IFERROR(VLOOKUP($F11,[3]RESPONSABLE!$A:$F,6,FALSE),0)</f>
        <v>0</v>
      </c>
      <c r="T11" s="78" t="s">
        <v>32</v>
      </c>
      <c r="U11" s="79" t="s">
        <v>13</v>
      </c>
      <c r="V11" s="80"/>
      <c r="W11" s="75"/>
      <c r="X11" s="75"/>
      <c r="Y11" s="75"/>
      <c r="Z11" s="75"/>
      <c r="AA11" s="75"/>
      <c r="AB11" s="75"/>
      <c r="AC11" s="75"/>
      <c r="AF11" s="78" t="s">
        <v>32</v>
      </c>
      <c r="AG11" s="79" t="s">
        <v>13</v>
      </c>
      <c r="AH11" s="80"/>
      <c r="AI11" s="75"/>
      <c r="AJ11" s="75"/>
      <c r="AK11" s="75"/>
      <c r="AL11" s="75"/>
      <c r="AM11" s="75"/>
      <c r="AN11" s="75"/>
      <c r="AO11" s="75"/>
      <c r="AP11" s="26"/>
      <c r="AR11" s="78" t="s">
        <v>32</v>
      </c>
      <c r="AS11" s="79" t="s">
        <v>13</v>
      </c>
      <c r="AT11" s="80"/>
      <c r="AU11" s="75"/>
      <c r="AV11" s="75"/>
      <c r="AW11" s="75"/>
      <c r="AX11" s="75"/>
      <c r="AY11" s="75"/>
      <c r="AZ11" s="75"/>
      <c r="BA11" s="75"/>
    </row>
    <row r="12" spans="1:53" ht="20.100000000000001" customHeight="1" thickBot="1" x14ac:dyDescent="0.35">
      <c r="A12" s="60">
        <f t="shared" si="1"/>
        <v>43552</v>
      </c>
      <c r="B12" s="61">
        <f t="shared" si="6"/>
        <v>43552</v>
      </c>
      <c r="C12" s="62" t="e">
        <f>INDEX('[3]Base de Travail Mensuelle'!$1:$1048576,MATCH($U$8,'[3]Base de Travail Mensuelle'!$A:$A,0),MATCH($B12,'[3]Base de Travail Mensuelle'!$1:$1,0))</f>
        <v>#REF!</v>
      </c>
      <c r="D12" s="63" t="e">
        <f>INDEX([3]Pointage!$1:$1048576,MATCH($U$8,[3]Pointage!$A:$A,0),MATCH(B12,[3]Pointage!$1:$1,0))</f>
        <v>#REF!</v>
      </c>
      <c r="E12" s="64" t="str">
        <f>IF(ISERROR(FIND("|",$D12,1)),IFERROR(VLOOKUP($D12,[3]RESPONSABLE!$K:$K,1,FALSE),""),LEFT($D12,FIND("|",$D12,1)-2))</f>
        <v/>
      </c>
      <c r="F12" s="65" t="e">
        <f>IF(ISERROR(FIND("|",$D12,1)),IFERROR(VLOOKUP($D12,[3]RESPONSABLE!$K:$K,1,FALSE),$D12),LEFT($D12,FIND("|",$D12,1)-2))</f>
        <v>#REF!</v>
      </c>
      <c r="G12" s="66" t="str">
        <f>IF(ISERROR(FIND("|",D12,1)),IFERROR(VLOOKUP($D12,[3]RESPONSABLE!$K:$N,4,FALSE),""),MID(D12,FIND("|",D12,1)+2,999))</f>
        <v/>
      </c>
      <c r="H12" s="67" t="str">
        <f t="shared" si="2"/>
        <v>-</v>
      </c>
      <c r="I12" s="68" t="str">
        <f t="shared" si="3"/>
        <v>-</v>
      </c>
      <c r="J12" s="68" t="str">
        <f t="shared" si="4"/>
        <v>-</v>
      </c>
      <c r="K12" s="69" t="str">
        <f t="shared" si="5"/>
        <v>-</v>
      </c>
      <c r="L12" s="70" t="str">
        <f>IF(AND(M12&gt;0,M12&lt;99),"-",IFERROR(HeureHN(H12,I12,B12,HSN_deb,HSN_fin,TRUE)+IF(J12="-",0,HeureHN(J12,K12,B12,HSN_deb,HSN_fin,TRUE)),"-"))</f>
        <v>-</v>
      </c>
      <c r="M12" s="71" t="str">
        <f>IFERROR(Heuredim(H12,I12,B12,HSN_deb,HSN_fin,TRUE)+IF(J12="-",0,Heuredim(J12,K12,B12,HSN_deb,HSN_fin,TRUE)),"-")</f>
        <v>-</v>
      </c>
      <c r="N12" s="72" t="str">
        <f>IFERROR(HeureHN(H12,I12,B12,HSNu_deb,HSNu_fin,TRUE)+IF(J12="-",0,HeureHN(J12,K12,B12,HSNu_deb,HSNu_fin,TRUE)),"-")</f>
        <v>-</v>
      </c>
      <c r="O12" s="73">
        <f t="shared" si="0"/>
        <v>0</v>
      </c>
      <c r="P12" s="56">
        <f>IFERROR(HeureHN(H12,I12,B12,HPN_deb,HPN_fin,TRUE)+IF(J12="-",0,HeureHN(J12,K12,B12,HPN_deb,HPN_fin,TRUE)),"0")+IFERROR(VLOOKUP($F12,[3]RESPONSABLE!$A:$E,5,FALSE),"0")</f>
        <v>0</v>
      </c>
      <c r="Q12" s="74">
        <f>IFERROR(VLOOKUP($F12,[3]RESPONSABLE!$A:$F,6,FALSE),0)</f>
        <v>0</v>
      </c>
      <c r="T12" s="81"/>
      <c r="U12" s="81"/>
      <c r="V12" s="82"/>
      <c r="W12" s="82"/>
      <c r="X12" s="82"/>
      <c r="Y12" s="82"/>
      <c r="Z12" s="82"/>
      <c r="AA12" s="82"/>
      <c r="AB12" s="82"/>
      <c r="AC12" s="82"/>
      <c r="AF12" s="83"/>
      <c r="AG12" s="83"/>
      <c r="AH12" s="84"/>
      <c r="AI12" s="84"/>
      <c r="AJ12" s="84"/>
      <c r="AK12" s="84"/>
      <c r="AL12" s="84"/>
      <c r="AM12" s="84"/>
      <c r="AN12" s="84"/>
      <c r="AO12" s="84"/>
      <c r="AP12" s="26"/>
      <c r="AR12" s="83"/>
      <c r="AS12" s="83"/>
      <c r="AT12" s="84"/>
      <c r="AU12" s="84"/>
      <c r="AV12" s="84"/>
      <c r="AW12" s="84"/>
      <c r="AX12" s="84"/>
      <c r="AY12" s="84"/>
      <c r="AZ12" s="84"/>
      <c r="BA12" s="84"/>
    </row>
    <row r="13" spans="1:53" ht="20.100000000000001" customHeight="1" x14ac:dyDescent="0.3">
      <c r="A13" s="60">
        <f t="shared" si="1"/>
        <v>43553</v>
      </c>
      <c r="B13" s="61">
        <f t="shared" si="6"/>
        <v>43553</v>
      </c>
      <c r="C13" s="62" t="e">
        <f>INDEX('[3]Base de Travail Mensuelle'!$1:$1048576,MATCH($U$8,'[3]Base de Travail Mensuelle'!$A:$A,0),MATCH($B13,'[3]Base de Travail Mensuelle'!$1:$1,0))</f>
        <v>#REF!</v>
      </c>
      <c r="D13" s="63" t="e">
        <f>INDEX([3]Pointage!$1:$1048576,MATCH($U$8,[3]Pointage!$A:$A,0),MATCH(B13,[3]Pointage!$1:$1,0))</f>
        <v>#REF!</v>
      </c>
      <c r="E13" s="64" t="str">
        <f>IF(ISERROR(FIND("|",$D13,1)),IFERROR(VLOOKUP($D13,[3]RESPONSABLE!$K:$K,1,FALSE),""),LEFT($D13,FIND("|",$D13,1)-2))</f>
        <v/>
      </c>
      <c r="F13" s="65" t="e">
        <f>IF(ISERROR(FIND("|",$D13,1)),IFERROR(VLOOKUP($D13,[3]RESPONSABLE!$K:$K,1,FALSE),$D13),LEFT($D13,FIND("|",$D13,1)-2))</f>
        <v>#REF!</v>
      </c>
      <c r="G13" s="66" t="str">
        <f>IF(ISERROR(FIND("|",D13,1)),IFERROR(VLOOKUP($D13,[3]RESPONSABLE!$K:$N,4,FALSE),""),MID(D13,FIND("|",D13,1)+2,999))</f>
        <v/>
      </c>
      <c r="H13" s="67" t="str">
        <f t="shared" si="2"/>
        <v>-</v>
      </c>
      <c r="I13" s="68" t="str">
        <f t="shared" si="3"/>
        <v>-</v>
      </c>
      <c r="J13" s="68" t="str">
        <f t="shared" si="4"/>
        <v>-</v>
      </c>
      <c r="K13" s="69" t="str">
        <f t="shared" si="5"/>
        <v>-</v>
      </c>
      <c r="L13" s="70" t="str">
        <f>IF(AND(M13&gt;0,M13&lt;99),"-",IFERROR(HeureHN(H13,I13,B13,HSN_deb,HSN_fin,TRUE)+IF(J13="-",0,HeureHN(J13,K13,B13,HSN_deb,HSN_fin,TRUE)),"-"))</f>
        <v>-</v>
      </c>
      <c r="M13" s="71" t="str">
        <f>IFERROR(Heuredim(H13,I13,B13,HSN_deb,HSN_fin,TRUE)+IF(J13="-",0,Heuredim(J13,K13,B13,HSN_deb,HSN_fin,TRUE)),"-")</f>
        <v>-</v>
      </c>
      <c r="N13" s="72" t="str">
        <f>IFERROR(HeureHN(H13,I13,B13,HSNu_deb,HSNu_fin,TRUE)+IF(J13="-",0,HeureHN(J13,K13,B13,HSNu_deb,HSNu_fin,TRUE)),"-")</f>
        <v>-</v>
      </c>
      <c r="O13" s="73">
        <f t="shared" si="0"/>
        <v>0</v>
      </c>
      <c r="P13" s="56">
        <f>IFERROR(HeureHN(H13,I13,B13,HPN_deb,HPN_fin,TRUE)+IF(J13="-",0,HeureHN(J13,K13,B13,HPN_deb,HPN_fin,TRUE)),"0")+IFERROR(VLOOKUP($F13,[3]RESPONSABLE!$A:$E,5,FALSE),"0")</f>
        <v>0</v>
      </c>
      <c r="Q13" s="74">
        <f>IFERROR(VLOOKUP($F13,[3]RESPONSABLE!$A:$F,6,FALSE),0)</f>
        <v>0</v>
      </c>
      <c r="T13" s="312" t="s">
        <v>14</v>
      </c>
      <c r="U13" s="313"/>
      <c r="V13" s="316" t="s">
        <v>15</v>
      </c>
      <c r="W13" s="318" t="s">
        <v>16</v>
      </c>
      <c r="X13" s="319"/>
      <c r="Y13" s="319"/>
      <c r="Z13" s="320"/>
      <c r="AA13" s="316" t="s">
        <v>17</v>
      </c>
      <c r="AB13" s="321" t="s">
        <v>18</v>
      </c>
      <c r="AC13" s="323" t="s">
        <v>19</v>
      </c>
      <c r="AF13" s="259" t="s">
        <v>14</v>
      </c>
      <c r="AG13" s="260"/>
      <c r="AH13" s="263" t="s">
        <v>15</v>
      </c>
      <c r="AI13" s="265" t="s">
        <v>16</v>
      </c>
      <c r="AJ13" s="266"/>
      <c r="AK13" s="266"/>
      <c r="AL13" s="267"/>
      <c r="AM13" s="263" t="s">
        <v>17</v>
      </c>
      <c r="AN13" s="268" t="s">
        <v>18</v>
      </c>
      <c r="AO13" s="249" t="s">
        <v>19</v>
      </c>
      <c r="AP13" s="26"/>
      <c r="AR13" s="259" t="s">
        <v>14</v>
      </c>
      <c r="AS13" s="260"/>
      <c r="AT13" s="263" t="s">
        <v>15</v>
      </c>
      <c r="AU13" s="265" t="s">
        <v>16</v>
      </c>
      <c r="AV13" s="266"/>
      <c r="AW13" s="266"/>
      <c r="AX13" s="267"/>
      <c r="AY13" s="263" t="s">
        <v>17</v>
      </c>
      <c r="AZ13" s="268" t="s">
        <v>18</v>
      </c>
      <c r="BA13" s="249" t="s">
        <v>19</v>
      </c>
    </row>
    <row r="14" spans="1:53" ht="20.100000000000001" customHeight="1" thickBot="1" x14ac:dyDescent="0.35">
      <c r="A14" s="60">
        <f t="shared" si="1"/>
        <v>43554</v>
      </c>
      <c r="B14" s="61">
        <f t="shared" si="6"/>
        <v>43554</v>
      </c>
      <c r="C14" s="62" t="e">
        <f>INDEX('[3]Base de Travail Mensuelle'!$1:$1048576,MATCH($U$8,'[3]Base de Travail Mensuelle'!$A:$A,0),MATCH($B14,'[3]Base de Travail Mensuelle'!$1:$1,0))</f>
        <v>#REF!</v>
      </c>
      <c r="D14" s="63" t="e">
        <f>INDEX([3]Pointage!$1:$1048576,MATCH($U$8,[3]Pointage!$A:$A,0),MATCH(B14,[3]Pointage!$1:$1,0))</f>
        <v>#REF!</v>
      </c>
      <c r="E14" s="64" t="str">
        <f>IF(ISERROR(FIND("|",$D14,1)),IFERROR(VLOOKUP($D14,[3]RESPONSABLE!$K:$K,1,FALSE),""),LEFT($D14,FIND("|",$D14,1)-2))</f>
        <v/>
      </c>
      <c r="F14" s="65" t="e">
        <f>IF(ISERROR(FIND("|",$D14,1)),IFERROR(VLOOKUP($D14,[3]RESPONSABLE!$K:$K,1,FALSE),$D14),LEFT($D14,FIND("|",$D14,1)-2))</f>
        <v>#REF!</v>
      </c>
      <c r="G14" s="66" t="str">
        <f>IF(ISERROR(FIND("|",D14,1)),IFERROR(VLOOKUP($D14,[3]RESPONSABLE!$K:$N,4,FALSE),""),MID(D14,FIND("|",D14,1)+2,999))</f>
        <v/>
      </c>
      <c r="H14" s="67" t="str">
        <f t="shared" si="2"/>
        <v>-</v>
      </c>
      <c r="I14" s="68" t="str">
        <f t="shared" si="3"/>
        <v>-</v>
      </c>
      <c r="J14" s="68" t="str">
        <f t="shared" si="4"/>
        <v>-</v>
      </c>
      <c r="K14" s="69" t="str">
        <f t="shared" si="5"/>
        <v>-</v>
      </c>
      <c r="L14" s="70" t="str">
        <f>IF(AND(M14&gt;0,M14&lt;99),"-",IFERROR(HeureHN(H14,I14,B14,HSN_deb,HSN_fin,TRUE)+IF(J14="-",0,HeureHN(J14,K14,B14,HSN_deb,HSN_fin,TRUE)),"-"))</f>
        <v>-</v>
      </c>
      <c r="M14" s="71" t="str">
        <f>IFERROR(Heuredim(H14,I14,B14,HSN_deb,HSN_fin,TRUE)+IF(J14="-",0,Heuredim(J14,K14,B14,HSN_deb,HSN_fin,TRUE)),"-")</f>
        <v>-</v>
      </c>
      <c r="N14" s="72" t="str">
        <f>IFERROR(HeureHN(H14,I14,B14,HSNu_deb,HSNu_fin,TRUE)+IF(J14="-",0,HeureHN(J14,K14,B14,HSNu_deb,HSNu_fin,TRUE)),"-")</f>
        <v>-</v>
      </c>
      <c r="O14" s="73">
        <f t="shared" si="0"/>
        <v>0</v>
      </c>
      <c r="P14" s="56">
        <f>IFERROR(HeureHN(H14,I14,B14,HPN_deb,HPN_fin,TRUE)+IF(J14="-",0,HeureHN(J14,K14,B14,HPN_deb,HPN_fin,TRUE)),"0")+IFERROR(VLOOKUP($F14,[3]RESPONSABLE!$A:$E,5,FALSE),"0")</f>
        <v>0</v>
      </c>
      <c r="Q14" s="74">
        <f>IFERROR(VLOOKUP($F14,[3]RESPONSABLE!$A:$F,6,FALSE),0)</f>
        <v>0</v>
      </c>
      <c r="T14" s="314"/>
      <c r="U14" s="315"/>
      <c r="V14" s="317"/>
      <c r="W14" s="85" t="s">
        <v>20</v>
      </c>
      <c r="X14" s="86" t="s">
        <v>21</v>
      </c>
      <c r="Y14" s="87" t="s">
        <v>22</v>
      </c>
      <c r="Z14" s="88" t="s">
        <v>23</v>
      </c>
      <c r="AA14" s="317"/>
      <c r="AB14" s="322"/>
      <c r="AC14" s="324"/>
      <c r="AF14" s="261"/>
      <c r="AG14" s="262"/>
      <c r="AH14" s="264"/>
      <c r="AI14" s="89" t="s">
        <v>20</v>
      </c>
      <c r="AJ14" s="90" t="s">
        <v>21</v>
      </c>
      <c r="AK14" s="91" t="s">
        <v>22</v>
      </c>
      <c r="AL14" s="92" t="s">
        <v>23</v>
      </c>
      <c r="AM14" s="264"/>
      <c r="AN14" s="269"/>
      <c r="AO14" s="250"/>
      <c r="AP14" s="26"/>
      <c r="AR14" s="261"/>
      <c r="AS14" s="262"/>
      <c r="AT14" s="264"/>
      <c r="AU14" s="89" t="s">
        <v>20</v>
      </c>
      <c r="AV14" s="90" t="s">
        <v>21</v>
      </c>
      <c r="AW14" s="91" t="s">
        <v>22</v>
      </c>
      <c r="AX14" s="92" t="s">
        <v>23</v>
      </c>
      <c r="AY14" s="264"/>
      <c r="AZ14" s="269"/>
      <c r="BA14" s="250"/>
    </row>
    <row r="15" spans="1:53" ht="23.1" customHeight="1" x14ac:dyDescent="0.3">
      <c r="A15" s="60">
        <f t="shared" si="1"/>
        <v>43555</v>
      </c>
      <c r="B15" s="61">
        <f t="shared" si="6"/>
        <v>43555</v>
      </c>
      <c r="C15" s="62" t="e">
        <f>INDEX('[3]Base de Travail Mensuelle'!$1:$1048576,MATCH($U$8,'[3]Base de Travail Mensuelle'!$A:$A,0),MATCH($B15,'[3]Base de Travail Mensuelle'!$1:$1,0))</f>
        <v>#REF!</v>
      </c>
      <c r="D15" s="63" t="e">
        <f>INDEX([3]Pointage!$1:$1048576,MATCH($U$8,[3]Pointage!$A:$A,0),MATCH(B15,[3]Pointage!$1:$1,0))</f>
        <v>#REF!</v>
      </c>
      <c r="E15" s="64" t="str">
        <f>IF(ISERROR(FIND("|",$D15,1)),IFERROR(VLOOKUP($D15,[3]RESPONSABLE!$K:$K,1,FALSE),""),LEFT($D15,FIND("|",$D15,1)-2))</f>
        <v/>
      </c>
      <c r="F15" s="65" t="e">
        <f>IF(ISERROR(FIND("|",$D15,1)),IFERROR(VLOOKUP($D15,[3]RESPONSABLE!$K:$K,1,FALSE),$D15),LEFT($D15,FIND("|",$D15,1)-2))</f>
        <v>#REF!</v>
      </c>
      <c r="G15" s="66" t="str">
        <f>IF(ISERROR(FIND("|",D15,1)),IFERROR(VLOOKUP($D15,[3]RESPONSABLE!$K:$N,4,FALSE),""),MID(D15,FIND("|",D15,1)+2,999))</f>
        <v/>
      </c>
      <c r="H15" s="67" t="str">
        <f t="shared" si="2"/>
        <v>-</v>
      </c>
      <c r="I15" s="68" t="str">
        <f t="shared" si="3"/>
        <v>-</v>
      </c>
      <c r="J15" s="68" t="str">
        <f t="shared" si="4"/>
        <v>-</v>
      </c>
      <c r="K15" s="69" t="str">
        <f t="shared" si="5"/>
        <v>-</v>
      </c>
      <c r="L15" s="70" t="str">
        <f>IF(AND(M15&gt;0,M15&lt;99),"-",IFERROR(HeureHN(H15,I15,B15,HSN_deb,HSN_fin,TRUE)+IF(J15="-",0,HeureHN(J15,K15,B15,HSN_deb,HSN_fin,TRUE)),"-"))</f>
        <v>-</v>
      </c>
      <c r="M15" s="71" t="str">
        <f>IFERROR(Heuredim(H15,I15,B15,HSN_deb,HSN_fin,TRUE)+IF(J15="-",0,Heuredim(J15,K15,B15,HSN_deb,HSN_fin,TRUE)),"-")</f>
        <v>-</v>
      </c>
      <c r="N15" s="72" t="str">
        <f>IFERROR(HeureHN(H15,I15,B15,HSNu_deb,HSNu_fin,TRUE)+IF(J15="-",0,HeureHN(J15,K15,B15,HSNu_deb,HSNu_fin,TRUE)),"-")</f>
        <v>-</v>
      </c>
      <c r="O15" s="73">
        <f t="shared" si="0"/>
        <v>0</v>
      </c>
      <c r="P15" s="56">
        <f>IFERROR(HeureHN(H15,I15,B15,HPN_deb,HPN_fin,TRUE)+IF(J15="-",0,HeureHN(J15,K15,B15,HPN_deb,HPN_fin,TRUE)),"0")+IFERROR(VLOOKUP($F15,[3]RESPONSABLE!$A:$E,5,FALSE),"0")</f>
        <v>0</v>
      </c>
      <c r="Q15" s="74">
        <f>IFERROR(VLOOKUP($F15,[3]RESPONSABLE!$A:$F,6,FALSE),0)</f>
        <v>0</v>
      </c>
      <c r="T15" s="93">
        <f t="shared" ref="T15:T45" si="7">WEEKDAY(U15,1)</f>
        <v>5</v>
      </c>
      <c r="U15" s="94">
        <f>$B5</f>
        <v>43545</v>
      </c>
      <c r="V15" s="95" t="str">
        <f>IF(ISNUMBER(SEARCH("HS presta. Except",$E5)),"",IF(ISNUMBER(SEARCH("RECUP CREDIT",$E5)),$G5,IF(ISNUMBER(SEARCH("Presta Except",$E5)),"",$G5)))</f>
        <v/>
      </c>
      <c r="W15" s="96" t="str">
        <f>IF(ISNUMBER(SEARCH("HS presta. Except",$E5)),"",IF(ISNUMBER(SEARCH("RECUP CREDIT",$E5)),$L5,IF(ISNUMBER(SEARCH("Presta Except",$E5)),"",$L5)))</f>
        <v>-</v>
      </c>
      <c r="X15" s="97" t="str">
        <f>IF(ISNUMBER(SEARCH("HS presta. Except",$E5)),"",IF(ISNUMBER(SEARCH("RECUP CREDIT",$E5)),$M5,IF(ISNUMBER(SEARCH("Presta Except",$E5)),"",$M5)))</f>
        <v>-</v>
      </c>
      <c r="Y15" s="98" t="str">
        <f>IF(ISNUMBER(SEARCH("HS presta. Except",$E5)),"",IF(ISNUMBER(SEARCH("RECUP CREDIT",$E5)),$N5,IF(ISNUMBER(SEARCH("Presta Except",$E5)),"",$N5)))</f>
        <v>-</v>
      </c>
      <c r="Z15" s="19">
        <f>IF(ISNUMBER(SEARCH("HS presta. Except",$E5)),"",IF(ISNUMBER(SEARCH("RECUP CREDIT",$E5)),$O5,IF(ISNUMBER(SEARCH("Presta Except",$E5)),"",$O5)))</f>
        <v>0</v>
      </c>
      <c r="AA15" s="99">
        <f t="shared" ref="AA15:AA45" si="8">$P5</f>
        <v>0</v>
      </c>
      <c r="AB15" s="100">
        <f t="shared" ref="AB15:AB45" si="9">$Q5</f>
        <v>0</v>
      </c>
      <c r="AC15" s="101" t="str">
        <f>IF(ISNUMBER(SEARCH("HS presta. Except",$E5)),"",IF(ISNUMBER(SEARCH("RECUP CREDIT",$E5)),$E5,IF(ISNUMBER(SEARCH("Presta Except",$E5)),"",$E5)))</f>
        <v/>
      </c>
      <c r="AF15" s="93">
        <f t="shared" ref="AF15:AF45" si="10">WEEKDAY(AG15,1)</f>
        <v>5</v>
      </c>
      <c r="AG15" s="94">
        <f>$B5</f>
        <v>43545</v>
      </c>
      <c r="AH15" s="95" t="str">
        <f t="shared" ref="AH15:AH45" si="11">IF(ISNUMBER(SEARCH("HS presta. Except",$E5)),$G5,"")</f>
        <v/>
      </c>
      <c r="AI15" s="96" t="str">
        <f t="shared" ref="AI15:AI45" si="12">IF(ISNUMBER(SEARCH("HS presta. Except",$E5)),$L5,"")</f>
        <v/>
      </c>
      <c r="AJ15" s="97" t="str">
        <f t="shared" ref="AJ15:AJ45" si="13">IF(ISNUMBER(SEARCH("HS presta. Except",$E5)),$M5,"")</f>
        <v/>
      </c>
      <c r="AK15" s="98" t="str">
        <f t="shared" ref="AK15:AK45" si="14">IF(ISNUMBER(SEARCH("HS presta. Except",$E5)),$N5,"")</f>
        <v/>
      </c>
      <c r="AL15" s="19" t="str">
        <f t="shared" ref="AL15:AL45" si="15">IF(ISNUMBER(SEARCH("HS presta. Except",$E5)),$O5,"")</f>
        <v/>
      </c>
      <c r="AM15" s="99"/>
      <c r="AN15" s="102"/>
      <c r="AO15" s="103" t="str">
        <f t="shared" ref="AO15:AO45" si="16">IF(ISNUMBER(SEARCH("HS presta. Except",$E5)),$E5,"")</f>
        <v/>
      </c>
      <c r="AP15" s="26"/>
      <c r="AR15" s="93">
        <f t="shared" ref="AR15:AR45" si="17">WEEKDAY(AS15,1)</f>
        <v>5</v>
      </c>
      <c r="AS15" s="94">
        <f>$B5</f>
        <v>43545</v>
      </c>
      <c r="AT15" s="95" t="str">
        <f t="shared" ref="AT15:AT45" si="18">IF(ISNUMBER(SEARCH("RECUP CREDIT",$E5)),$G5,"")</f>
        <v/>
      </c>
      <c r="AU15" s="96" t="str">
        <f>IF(ISNUMBER(SEARCH("RECUP CREDIT",$E5)),$L5,"")</f>
        <v/>
      </c>
      <c r="AV15" s="97" t="str">
        <f>IF(ISNUMBER(SEARCH("RECUP CREDIT",$E5)),$M5,"")</f>
        <v/>
      </c>
      <c r="AW15" s="98" t="str">
        <f>IF(ISNUMBER(SEARCH("RECUP CREDIT",$E5)),$N5,"")</f>
        <v/>
      </c>
      <c r="AX15" s="19" t="str">
        <f>IF(ISNUMBER(SEARCH("RECUP CREDIT",$E5)),$O5,"")</f>
        <v/>
      </c>
      <c r="AY15" s="99"/>
      <c r="AZ15" s="102"/>
      <c r="BA15" s="103" t="str">
        <f>IF(ISNUMBER(SEARCH("RECUP CREDIT",$E5)),$E5,"")</f>
        <v/>
      </c>
    </row>
    <row r="16" spans="1:53" ht="23.1" customHeight="1" x14ac:dyDescent="0.3">
      <c r="A16" s="60">
        <f t="shared" si="1"/>
        <v>43556</v>
      </c>
      <c r="B16" s="61">
        <f t="shared" si="6"/>
        <v>43556</v>
      </c>
      <c r="C16" s="62" t="e">
        <f>INDEX('[3]Base de Travail Mensuelle'!$1:$1048576,MATCH($U$8,'[3]Base de Travail Mensuelle'!$A:$A,0),MATCH($B16,'[3]Base de Travail Mensuelle'!$1:$1,0))</f>
        <v>#REF!</v>
      </c>
      <c r="D16" s="63" t="e">
        <f>INDEX([3]Pointage!$1:$1048576,MATCH($U$8,[3]Pointage!$A:$A,0),MATCH(B16,[3]Pointage!$1:$1,0))</f>
        <v>#REF!</v>
      </c>
      <c r="E16" s="64" t="str">
        <f>IF(ISERROR(FIND("|",$D16,1)),IFERROR(VLOOKUP($D16,[3]RESPONSABLE!$K:$K,1,FALSE),""),LEFT($D16,FIND("|",$D16,1)-2))</f>
        <v/>
      </c>
      <c r="F16" s="65" t="e">
        <f>IF(ISERROR(FIND("|",$D16,1)),IFERROR(VLOOKUP($D16,[3]RESPONSABLE!$K:$K,1,FALSE),$D16),LEFT($D16,FIND("|",$D16,1)-2))</f>
        <v>#REF!</v>
      </c>
      <c r="G16" s="66" t="str">
        <f>IF(ISERROR(FIND("|",D16,1)),IFERROR(VLOOKUP($D16,[3]RESPONSABLE!$K:$N,4,FALSE),""),MID(D16,FIND("|",D16,1)+2,999))</f>
        <v/>
      </c>
      <c r="H16" s="67" t="str">
        <f t="shared" si="2"/>
        <v>-</v>
      </c>
      <c r="I16" s="68" t="str">
        <f t="shared" si="3"/>
        <v>-</v>
      </c>
      <c r="J16" s="68" t="str">
        <f t="shared" si="4"/>
        <v>-</v>
      </c>
      <c r="K16" s="69" t="str">
        <f t="shared" si="5"/>
        <v>-</v>
      </c>
      <c r="L16" s="70" t="str">
        <f>IF(AND(M16&gt;0,M16&lt;99),"-",IFERROR(HeureHN(H16,I16,B16,HSN_deb,HSN_fin,TRUE)+IF(J16="-",0,HeureHN(J16,K16,B16,HSN_deb,HSN_fin,TRUE)),"-"))</f>
        <v>-</v>
      </c>
      <c r="M16" s="71" t="str">
        <f>IFERROR(Heuredim(H16,I16,B16,HSN_deb,HSN_fin,TRUE)+IF(J16="-",0,Heuredim(J16,K16,B16,HSN_deb,HSN_fin,TRUE)),"-")</f>
        <v>-</v>
      </c>
      <c r="N16" s="72" t="str">
        <f>IFERROR(HeureHN(H16,I16,B16,HSNu_deb,HSNu_fin,TRUE)+IF(J16="-",0,HeureHN(J16,K16,B16,HSNu_deb,HSNu_fin,TRUE)),"-")</f>
        <v>-</v>
      </c>
      <c r="O16" s="73">
        <f t="shared" si="0"/>
        <v>0</v>
      </c>
      <c r="P16" s="56">
        <f>IFERROR(HeureHN(H16,I16,B16,HPN_deb,HPN_fin,TRUE)+IF(J16="-",0,HeureHN(J16,K16,B16,HPN_deb,HPN_fin,TRUE)),"0")+IFERROR(VLOOKUP($F16,[3]RESPONSABLE!$A:$E,5,FALSE),"0")</f>
        <v>0</v>
      </c>
      <c r="Q16" s="74">
        <f>IFERROR(VLOOKUP($F16,[3]RESPONSABLE!$A:$F,6,FALSE),0)</f>
        <v>0</v>
      </c>
      <c r="T16" s="93">
        <f t="shared" si="7"/>
        <v>6</v>
      </c>
      <c r="U16" s="94">
        <f t="shared" ref="U16:U45" si="19">$B6</f>
        <v>43546</v>
      </c>
      <c r="V16" s="95" t="str">
        <f t="shared" ref="V16:V45" si="20">IF(ISNUMBER(SEARCH("HS presta. Except",$E6)),"",IF(ISNUMBER(SEARCH("RECUP CREDIT",$E6)),$G6,IF(ISNUMBER(SEARCH("Presta Except",$E6)),"",$G6)))</f>
        <v/>
      </c>
      <c r="W16" s="96" t="str">
        <f t="shared" ref="W16:W45" si="21">IF(ISNUMBER(SEARCH("HS presta. Except",$E6)),"",IF(ISNUMBER(SEARCH("RECUP CREDIT",$E6)),$L6,IF(ISNUMBER(SEARCH("Presta Except",$E6)),"",$L6)))</f>
        <v>-</v>
      </c>
      <c r="X16" s="97" t="str">
        <f t="shared" ref="X16:X45" si="22">IF(ISNUMBER(SEARCH("HS presta. Except",$E6)),"",IF(ISNUMBER(SEARCH("RECUP CREDIT",$E6)),$M6,IF(ISNUMBER(SEARCH("Presta Except",$E6)),"",$M6)))</f>
        <v>-</v>
      </c>
      <c r="Y16" s="98" t="str">
        <f t="shared" ref="Y16:Y45" si="23">IF(ISNUMBER(SEARCH("HS presta. Except",$E6)),"",IF(ISNUMBER(SEARCH("RECUP CREDIT",$E6)),$N6,IF(ISNUMBER(SEARCH("Presta Except",$E6)),"",$N6)))</f>
        <v>-</v>
      </c>
      <c r="Z16" s="19">
        <f t="shared" ref="Z16:Z45" si="24">IF(ISNUMBER(SEARCH("HS presta. Except",$E6)),"",IF(ISNUMBER(SEARCH("RECUP CREDIT",$E6)),$O6,IF(ISNUMBER(SEARCH("Presta Except",$E6)),"",$O6)))</f>
        <v>0</v>
      </c>
      <c r="AA16" s="99">
        <f t="shared" si="8"/>
        <v>0</v>
      </c>
      <c r="AB16" s="100">
        <f t="shared" si="9"/>
        <v>0</v>
      </c>
      <c r="AC16" s="101" t="str">
        <f t="shared" ref="AC16:AC45" si="25">IF(ISNUMBER(SEARCH("HS presta. Except",$E6)),"",IF(ISNUMBER(SEARCH("RECUP CREDIT",$E6)),$E6,IF(ISNUMBER(SEARCH("Presta Except",$E6)),"",$E6)))</f>
        <v/>
      </c>
      <c r="AF16" s="93">
        <f t="shared" si="10"/>
        <v>6</v>
      </c>
      <c r="AG16" s="94">
        <f t="shared" ref="AG16:AG45" si="26">$B6</f>
        <v>43546</v>
      </c>
      <c r="AH16" s="95" t="str">
        <f t="shared" si="11"/>
        <v/>
      </c>
      <c r="AI16" s="96" t="str">
        <f t="shared" si="12"/>
        <v/>
      </c>
      <c r="AJ16" s="97" t="str">
        <f t="shared" si="13"/>
        <v/>
      </c>
      <c r="AK16" s="98" t="str">
        <f t="shared" si="14"/>
        <v/>
      </c>
      <c r="AL16" s="19" t="str">
        <f t="shared" si="15"/>
        <v/>
      </c>
      <c r="AM16" s="99"/>
      <c r="AN16" s="102"/>
      <c r="AO16" s="103" t="str">
        <f t="shared" si="16"/>
        <v/>
      </c>
      <c r="AP16" s="26"/>
      <c r="AR16" s="93">
        <f t="shared" si="17"/>
        <v>6</v>
      </c>
      <c r="AS16" s="94">
        <f t="shared" ref="AS16:AS45" si="27">$B6</f>
        <v>43546</v>
      </c>
      <c r="AT16" s="95" t="str">
        <f t="shared" si="18"/>
        <v/>
      </c>
      <c r="AU16" s="96" t="str">
        <f t="shared" ref="AU16:AU45" si="28">IF(ISNUMBER(SEARCH("RECUP CREDIT",$E6)),$L6,"")</f>
        <v/>
      </c>
      <c r="AV16" s="97" t="str">
        <f t="shared" ref="AV16:AV45" si="29">IF(ISNUMBER(SEARCH("RECUP CREDIT",$E6)),$M6,"")</f>
        <v/>
      </c>
      <c r="AW16" s="98" t="str">
        <f t="shared" ref="AW16:AW45" si="30">IF(ISNUMBER(SEARCH("RECUP CREDIT",$E6)),$N6,"")</f>
        <v/>
      </c>
      <c r="AX16" s="19" t="str">
        <f t="shared" ref="AX16:AX45" si="31">IF(ISNUMBER(SEARCH("RECUP CREDIT",$E6)),$O6,"")</f>
        <v/>
      </c>
      <c r="AY16" s="99"/>
      <c r="AZ16" s="102"/>
      <c r="BA16" s="103" t="str">
        <f t="shared" ref="BA16:BA45" si="32">IF(ISNUMBER(SEARCH("RECUP CREDIT",$E6)),$E6,"")</f>
        <v/>
      </c>
    </row>
    <row r="17" spans="1:53" ht="23.1" customHeight="1" x14ac:dyDescent="0.3">
      <c r="A17" s="60">
        <f t="shared" si="1"/>
        <v>43557</v>
      </c>
      <c r="B17" s="61">
        <f t="shared" si="6"/>
        <v>43557</v>
      </c>
      <c r="C17" s="62" t="e">
        <f>INDEX('[3]Base de Travail Mensuelle'!$1:$1048576,MATCH($U$8,'[3]Base de Travail Mensuelle'!$A:$A,0),MATCH($B17,'[3]Base de Travail Mensuelle'!$1:$1,0))</f>
        <v>#REF!</v>
      </c>
      <c r="D17" s="63" t="e">
        <f>INDEX([3]Pointage!$1:$1048576,MATCH($U$8,[3]Pointage!$A:$A,0),MATCH(B17,[3]Pointage!$1:$1,0))</f>
        <v>#REF!</v>
      </c>
      <c r="E17" s="64" t="str">
        <f>IF(ISERROR(FIND("|",$D17,1)),IFERROR(VLOOKUP($D17,[3]RESPONSABLE!$K:$K,1,FALSE),""),LEFT($D17,FIND("|",$D17,1)-2))</f>
        <v/>
      </c>
      <c r="F17" s="65" t="e">
        <f>IF(ISERROR(FIND("|",$D17,1)),IFERROR(VLOOKUP($D17,[3]RESPONSABLE!$K:$K,1,FALSE),$D17),LEFT($D17,FIND("|",$D17,1)-2))</f>
        <v>#REF!</v>
      </c>
      <c r="G17" s="66" t="str">
        <f>IF(ISERROR(FIND("|",D17,1)),IFERROR(VLOOKUP($D17,[3]RESPONSABLE!$K:$N,4,FALSE),""),MID(D17,FIND("|",D17,1)+2,999))</f>
        <v/>
      </c>
      <c r="H17" s="67" t="str">
        <f t="shared" si="2"/>
        <v>-</v>
      </c>
      <c r="I17" s="68" t="str">
        <f t="shared" si="3"/>
        <v>-</v>
      </c>
      <c r="J17" s="68" t="str">
        <f t="shared" si="4"/>
        <v>-</v>
      </c>
      <c r="K17" s="69" t="str">
        <f t="shared" si="5"/>
        <v>-</v>
      </c>
      <c r="L17" s="70" t="str">
        <f>IF(AND(M17&gt;0,M17&lt;99),"-",IFERROR(HeureHN(H17,I17,B17,HSN_deb,HSN_fin,TRUE)+IF(J17="-",0,HeureHN(J17,K17,B17,HSN_deb,HSN_fin,TRUE)),"-"))</f>
        <v>-</v>
      </c>
      <c r="M17" s="71" t="str">
        <f>IFERROR(Heuredim(H17,I17,B17,HSN_deb,HSN_fin,TRUE)+IF(J17="-",0,Heuredim(J17,K17,B17,HSN_deb,HSN_fin,TRUE)),"-")</f>
        <v>-</v>
      </c>
      <c r="N17" s="72" t="str">
        <f>IFERROR(HeureHN(H17,I17,B17,HSNu_deb,HSNu_fin,TRUE)+IF(J17="-",0,HeureHN(J17,K17,B17,HSNu_deb,HSNu_fin,TRUE)),"-")</f>
        <v>-</v>
      </c>
      <c r="O17" s="73">
        <f t="shared" si="0"/>
        <v>0</v>
      </c>
      <c r="P17" s="56">
        <f>IFERROR(HeureHN(H17,I17,B17,HPN_deb,HPN_fin,TRUE)+IF(J17="-",0,HeureHN(J17,K17,B17,HPN_deb,HPN_fin,TRUE)),"0")+IFERROR(VLOOKUP($F17,[3]RESPONSABLE!$A:$E,5,FALSE),"0")</f>
        <v>0</v>
      </c>
      <c r="Q17" s="74">
        <f>IFERROR(VLOOKUP($F17,[3]RESPONSABLE!$A:$F,6,FALSE),0)</f>
        <v>0</v>
      </c>
      <c r="T17" s="93">
        <f t="shared" si="7"/>
        <v>7</v>
      </c>
      <c r="U17" s="94">
        <f t="shared" si="19"/>
        <v>43547</v>
      </c>
      <c r="V17" s="95" t="str">
        <f t="shared" si="20"/>
        <v/>
      </c>
      <c r="W17" s="96" t="str">
        <f t="shared" si="21"/>
        <v>-</v>
      </c>
      <c r="X17" s="97" t="str">
        <f t="shared" si="22"/>
        <v>-</v>
      </c>
      <c r="Y17" s="98" t="str">
        <f t="shared" si="23"/>
        <v>-</v>
      </c>
      <c r="Z17" s="19">
        <f t="shared" si="24"/>
        <v>0</v>
      </c>
      <c r="AA17" s="99">
        <f t="shared" si="8"/>
        <v>0</v>
      </c>
      <c r="AB17" s="100">
        <f t="shared" si="9"/>
        <v>0</v>
      </c>
      <c r="AC17" s="101" t="str">
        <f t="shared" si="25"/>
        <v/>
      </c>
      <c r="AF17" s="93">
        <f t="shared" si="10"/>
        <v>7</v>
      </c>
      <c r="AG17" s="94">
        <f t="shared" si="26"/>
        <v>43547</v>
      </c>
      <c r="AH17" s="95" t="str">
        <f t="shared" si="11"/>
        <v/>
      </c>
      <c r="AI17" s="96" t="str">
        <f t="shared" si="12"/>
        <v/>
      </c>
      <c r="AJ17" s="97" t="str">
        <f t="shared" si="13"/>
        <v/>
      </c>
      <c r="AK17" s="98" t="str">
        <f t="shared" si="14"/>
        <v/>
      </c>
      <c r="AL17" s="19" t="str">
        <f t="shared" si="15"/>
        <v/>
      </c>
      <c r="AM17" s="99"/>
      <c r="AN17" s="102"/>
      <c r="AO17" s="103" t="str">
        <f t="shared" si="16"/>
        <v/>
      </c>
      <c r="AP17" s="26"/>
      <c r="AR17" s="93">
        <f t="shared" si="17"/>
        <v>7</v>
      </c>
      <c r="AS17" s="94">
        <f t="shared" si="27"/>
        <v>43547</v>
      </c>
      <c r="AT17" s="95" t="str">
        <f t="shared" si="18"/>
        <v/>
      </c>
      <c r="AU17" s="96" t="str">
        <f t="shared" si="28"/>
        <v/>
      </c>
      <c r="AV17" s="97" t="str">
        <f t="shared" si="29"/>
        <v/>
      </c>
      <c r="AW17" s="98" t="str">
        <f t="shared" si="30"/>
        <v/>
      </c>
      <c r="AX17" s="19" t="str">
        <f t="shared" si="31"/>
        <v/>
      </c>
      <c r="AY17" s="99"/>
      <c r="AZ17" s="102"/>
      <c r="BA17" s="103" t="str">
        <f t="shared" si="32"/>
        <v/>
      </c>
    </row>
    <row r="18" spans="1:53" s="104" customFormat="1" ht="23.1" customHeight="1" x14ac:dyDescent="0.3">
      <c r="A18" s="60">
        <f t="shared" si="1"/>
        <v>43558</v>
      </c>
      <c r="B18" s="61">
        <f t="shared" si="6"/>
        <v>43558</v>
      </c>
      <c r="C18" s="62" t="e">
        <f>INDEX('[3]Base de Travail Mensuelle'!$1:$1048576,MATCH($U$8,'[3]Base de Travail Mensuelle'!$A:$A,0),MATCH($B18,'[3]Base de Travail Mensuelle'!$1:$1,0))</f>
        <v>#REF!</v>
      </c>
      <c r="D18" s="63" t="e">
        <f>INDEX([3]Pointage!$1:$1048576,MATCH($U$8,[3]Pointage!$A:$A,0),MATCH(B18,[3]Pointage!$1:$1,0))</f>
        <v>#REF!</v>
      </c>
      <c r="E18" s="64" t="str">
        <f>IF(ISERROR(FIND("|",$D18,1)),IFERROR(VLOOKUP($D18,[3]RESPONSABLE!$K:$K,1,FALSE),""),LEFT($D18,FIND("|",$D18,1)-2))</f>
        <v/>
      </c>
      <c r="F18" s="65" t="e">
        <f>IF(ISERROR(FIND("|",$D18,1)),IFERROR(VLOOKUP($D18,[3]RESPONSABLE!$K:$K,1,FALSE),$D18),LEFT($D18,FIND("|",$D18,1)-2))</f>
        <v>#REF!</v>
      </c>
      <c r="G18" s="66" t="str">
        <f>IF(ISERROR(FIND("|",D18,1)),IFERROR(VLOOKUP($D18,[3]RESPONSABLE!$K:$N,4,FALSE),""),MID(D18,FIND("|",D18,1)+2,999))</f>
        <v/>
      </c>
      <c r="H18" s="67" t="str">
        <f t="shared" si="2"/>
        <v>-</v>
      </c>
      <c r="I18" s="68" t="str">
        <f t="shared" si="3"/>
        <v>-</v>
      </c>
      <c r="J18" s="68" t="str">
        <f t="shared" si="4"/>
        <v>-</v>
      </c>
      <c r="K18" s="69" t="str">
        <f t="shared" si="5"/>
        <v>-</v>
      </c>
      <c r="L18" s="70" t="str">
        <f>IF(AND(M18&gt;0,M18&lt;99),"-",IFERROR(HeureHN(H18,I18,B18,HSN_deb,HSN_fin,TRUE)+IF(J18="-",0,HeureHN(J18,K18,B18,HSN_deb,HSN_fin,TRUE)),"-"))</f>
        <v>-</v>
      </c>
      <c r="M18" s="71" t="str">
        <f>IFERROR(Heuredim(H18,I18,B18,HSN_deb,HSN_fin,TRUE)+IF(J18="-",0,Heuredim(J18,K18,B18,HSN_deb,HSN_fin,TRUE)),"-")</f>
        <v>-</v>
      </c>
      <c r="N18" s="72" t="str">
        <f>IFERROR(HeureHN(H18,I18,B18,HSNu_deb,HSNu_fin,TRUE)+IF(J18="-",0,HeureHN(J18,K18,B18,HSNu_deb,HSNu_fin,TRUE)),"-")</f>
        <v>-</v>
      </c>
      <c r="O18" s="73">
        <f t="shared" si="0"/>
        <v>0</v>
      </c>
      <c r="P18" s="56">
        <f>IFERROR(HeureHN(H18,I18,B18,HPN_deb,HPN_fin,TRUE)+IF(J18="-",0,HeureHN(J18,K18,B18,HPN_deb,HPN_fin,TRUE)),"0")+IFERROR(VLOOKUP($F18,[3]RESPONSABLE!$A:$E,5,FALSE),"0")</f>
        <v>0</v>
      </c>
      <c r="Q18" s="74">
        <f>IFERROR(VLOOKUP($F18,[3]RESPONSABLE!$A:$F,6,FALSE),0)</f>
        <v>0</v>
      </c>
      <c r="S18" s="27"/>
      <c r="T18" s="93">
        <f t="shared" si="7"/>
        <v>1</v>
      </c>
      <c r="U18" s="94">
        <f t="shared" si="19"/>
        <v>43548</v>
      </c>
      <c r="V18" s="95" t="str">
        <f t="shared" si="20"/>
        <v/>
      </c>
      <c r="W18" s="96" t="str">
        <f t="shared" si="21"/>
        <v>-</v>
      </c>
      <c r="X18" s="97" t="str">
        <f t="shared" si="22"/>
        <v>-</v>
      </c>
      <c r="Y18" s="98" t="str">
        <f t="shared" si="23"/>
        <v>-</v>
      </c>
      <c r="Z18" s="19">
        <f t="shared" si="24"/>
        <v>0</v>
      </c>
      <c r="AA18" s="99">
        <f t="shared" si="8"/>
        <v>0</v>
      </c>
      <c r="AB18" s="100">
        <f t="shared" si="9"/>
        <v>0</v>
      </c>
      <c r="AC18" s="101" t="str">
        <f t="shared" si="25"/>
        <v/>
      </c>
      <c r="AF18" s="93">
        <f t="shared" si="10"/>
        <v>1</v>
      </c>
      <c r="AG18" s="94">
        <f t="shared" si="26"/>
        <v>43548</v>
      </c>
      <c r="AH18" s="95" t="str">
        <f t="shared" si="11"/>
        <v/>
      </c>
      <c r="AI18" s="96" t="str">
        <f t="shared" si="12"/>
        <v/>
      </c>
      <c r="AJ18" s="97" t="str">
        <f t="shared" si="13"/>
        <v/>
      </c>
      <c r="AK18" s="98" t="str">
        <f t="shared" si="14"/>
        <v/>
      </c>
      <c r="AL18" s="19" t="str">
        <f t="shared" si="15"/>
        <v/>
      </c>
      <c r="AM18" s="99"/>
      <c r="AN18" s="102"/>
      <c r="AO18" s="103" t="str">
        <f t="shared" si="16"/>
        <v/>
      </c>
      <c r="AR18" s="93">
        <f t="shared" si="17"/>
        <v>1</v>
      </c>
      <c r="AS18" s="94">
        <f t="shared" si="27"/>
        <v>43548</v>
      </c>
      <c r="AT18" s="95" t="str">
        <f t="shared" si="18"/>
        <v/>
      </c>
      <c r="AU18" s="96" t="str">
        <f t="shared" si="28"/>
        <v/>
      </c>
      <c r="AV18" s="97" t="str">
        <f t="shared" si="29"/>
        <v/>
      </c>
      <c r="AW18" s="98" t="str">
        <f t="shared" si="30"/>
        <v/>
      </c>
      <c r="AX18" s="19" t="str">
        <f t="shared" si="31"/>
        <v/>
      </c>
      <c r="AY18" s="99"/>
      <c r="AZ18" s="102"/>
      <c r="BA18" s="103" t="str">
        <f t="shared" si="32"/>
        <v/>
      </c>
    </row>
    <row r="19" spans="1:53" s="104" customFormat="1" ht="23.1" customHeight="1" x14ac:dyDescent="0.3">
      <c r="A19" s="60">
        <f t="shared" si="1"/>
        <v>43559</v>
      </c>
      <c r="B19" s="61">
        <f t="shared" si="6"/>
        <v>43559</v>
      </c>
      <c r="C19" s="62" t="e">
        <f>INDEX('[3]Base de Travail Mensuelle'!$1:$1048576,MATCH($U$8,'[3]Base de Travail Mensuelle'!$A:$A,0),MATCH($B19,'[3]Base de Travail Mensuelle'!$1:$1,0))</f>
        <v>#REF!</v>
      </c>
      <c r="D19" s="63" t="e">
        <f>INDEX([3]Pointage!$1:$1048576,MATCH($U$8,[3]Pointage!$A:$A,0),MATCH(B19,[3]Pointage!$1:$1,0))</f>
        <v>#REF!</v>
      </c>
      <c r="E19" s="64" t="str">
        <f>IF(ISERROR(FIND("|",$D19,1)),IFERROR(VLOOKUP($D19,[3]RESPONSABLE!$K:$K,1,FALSE),""),LEFT($D19,FIND("|",$D19,1)-2))</f>
        <v/>
      </c>
      <c r="F19" s="65" t="e">
        <f>IF(ISERROR(FIND("|",$D19,1)),IFERROR(VLOOKUP($D19,[3]RESPONSABLE!$K:$K,1,FALSE),$D19),LEFT($D19,FIND("|",$D19,1)-2))</f>
        <v>#REF!</v>
      </c>
      <c r="G19" s="66" t="str">
        <f>IF(ISERROR(FIND("|",D19,1)),IFERROR(VLOOKUP($D19,[3]RESPONSABLE!$K:$N,4,FALSE),""),MID(D19,FIND("|",D19,1)+2,999))</f>
        <v/>
      </c>
      <c r="H19" s="67" t="str">
        <f t="shared" si="2"/>
        <v>-</v>
      </c>
      <c r="I19" s="68" t="str">
        <f t="shared" si="3"/>
        <v>-</v>
      </c>
      <c r="J19" s="68" t="str">
        <f t="shared" si="4"/>
        <v>-</v>
      </c>
      <c r="K19" s="69" t="str">
        <f t="shared" si="5"/>
        <v>-</v>
      </c>
      <c r="L19" s="70" t="str">
        <f>IF(AND(M19&gt;0,M19&lt;99),"-",IFERROR(HeureHN(H19,I19,B19,HSN_deb,HSN_fin,TRUE)+IF(J19="-",0,HeureHN(J19,K19,B19,HSN_deb,HSN_fin,TRUE)),"-"))</f>
        <v>-</v>
      </c>
      <c r="M19" s="71" t="str">
        <f>IFERROR(Heuredim(H19,I19,B19,HSN_deb,HSN_fin,TRUE)+IF(J19="-",0,Heuredim(J19,K19,B19,HSN_deb,HSN_fin,TRUE)),"-")</f>
        <v>-</v>
      </c>
      <c r="N19" s="72" t="str">
        <f>IFERROR(HeureHN(H19,I19,B19,HSNu_deb,HSNu_fin,TRUE)+IF(J19="-",0,HeureHN(J19,K19,B19,HSNu_deb,HSNu_fin,TRUE)),"-")</f>
        <v>-</v>
      </c>
      <c r="O19" s="73">
        <f t="shared" si="0"/>
        <v>0</v>
      </c>
      <c r="P19" s="56">
        <f>IFERROR(HeureHN(H19,I19,B19,HPN_deb,HPN_fin,TRUE)+IF(J19="-",0,HeureHN(J19,K19,B19,HPN_deb,HPN_fin,TRUE)),"0")+IFERROR(VLOOKUP($F19,[3]RESPONSABLE!$A:$E,5,FALSE),"0")</f>
        <v>0</v>
      </c>
      <c r="Q19" s="74">
        <f>IFERROR(VLOOKUP($F19,[3]RESPONSABLE!$A:$F,6,FALSE),0)</f>
        <v>0</v>
      </c>
      <c r="S19" s="27"/>
      <c r="T19" s="93">
        <f t="shared" si="7"/>
        <v>2</v>
      </c>
      <c r="U19" s="94">
        <f t="shared" si="19"/>
        <v>43549</v>
      </c>
      <c r="V19" s="95" t="str">
        <f t="shared" si="20"/>
        <v/>
      </c>
      <c r="W19" s="96" t="str">
        <f t="shared" si="21"/>
        <v>-</v>
      </c>
      <c r="X19" s="97" t="str">
        <f t="shared" si="22"/>
        <v>-</v>
      </c>
      <c r="Y19" s="98" t="str">
        <f t="shared" si="23"/>
        <v>-</v>
      </c>
      <c r="Z19" s="19">
        <f t="shared" si="24"/>
        <v>0</v>
      </c>
      <c r="AA19" s="99">
        <f t="shared" si="8"/>
        <v>0</v>
      </c>
      <c r="AB19" s="100">
        <f t="shared" si="9"/>
        <v>0</v>
      </c>
      <c r="AC19" s="101" t="str">
        <f t="shared" si="25"/>
        <v/>
      </c>
      <c r="AF19" s="93">
        <f t="shared" si="10"/>
        <v>2</v>
      </c>
      <c r="AG19" s="94">
        <f t="shared" si="26"/>
        <v>43549</v>
      </c>
      <c r="AH19" s="95" t="str">
        <f t="shared" si="11"/>
        <v/>
      </c>
      <c r="AI19" s="96" t="str">
        <f t="shared" si="12"/>
        <v/>
      </c>
      <c r="AJ19" s="97" t="str">
        <f t="shared" si="13"/>
        <v/>
      </c>
      <c r="AK19" s="98" t="str">
        <f t="shared" si="14"/>
        <v/>
      </c>
      <c r="AL19" s="19" t="str">
        <f t="shared" si="15"/>
        <v/>
      </c>
      <c r="AM19" s="99"/>
      <c r="AN19" s="102"/>
      <c r="AO19" s="103" t="str">
        <f t="shared" si="16"/>
        <v/>
      </c>
      <c r="AR19" s="93">
        <f t="shared" si="17"/>
        <v>2</v>
      </c>
      <c r="AS19" s="94">
        <f t="shared" si="27"/>
        <v>43549</v>
      </c>
      <c r="AT19" s="95" t="str">
        <f t="shared" si="18"/>
        <v/>
      </c>
      <c r="AU19" s="96" t="str">
        <f t="shared" si="28"/>
        <v/>
      </c>
      <c r="AV19" s="97" t="str">
        <f t="shared" si="29"/>
        <v/>
      </c>
      <c r="AW19" s="98" t="str">
        <f t="shared" si="30"/>
        <v/>
      </c>
      <c r="AX19" s="19" t="str">
        <f t="shared" si="31"/>
        <v/>
      </c>
      <c r="AY19" s="99"/>
      <c r="AZ19" s="102"/>
      <c r="BA19" s="103" t="str">
        <f t="shared" si="32"/>
        <v/>
      </c>
    </row>
    <row r="20" spans="1:53" ht="23.1" customHeight="1" x14ac:dyDescent="0.3">
      <c r="A20" s="60">
        <f t="shared" si="1"/>
        <v>43560</v>
      </c>
      <c r="B20" s="61">
        <f t="shared" si="6"/>
        <v>43560</v>
      </c>
      <c r="C20" s="62" t="e">
        <f>INDEX('[3]Base de Travail Mensuelle'!$1:$1048576,MATCH($U$8,'[3]Base de Travail Mensuelle'!$A:$A,0),MATCH($B20,'[3]Base de Travail Mensuelle'!$1:$1,0))</f>
        <v>#REF!</v>
      </c>
      <c r="D20" s="63" t="e">
        <f>INDEX([3]Pointage!$1:$1048576,MATCH($U$8,[3]Pointage!$A:$A,0),MATCH(B20,[3]Pointage!$1:$1,0))</f>
        <v>#REF!</v>
      </c>
      <c r="E20" s="64" t="str">
        <f>IF(ISERROR(FIND("|",$D20,1)),IFERROR(VLOOKUP($D20,[3]RESPONSABLE!$K:$K,1,FALSE),""),LEFT($D20,FIND("|",$D20,1)-2))</f>
        <v/>
      </c>
      <c r="F20" s="65" t="e">
        <f>IF(ISERROR(FIND("|",$D20,1)),IFERROR(VLOOKUP($D20,[3]RESPONSABLE!$K:$K,1,FALSE),$D20),LEFT($D20,FIND("|",$D20,1)-2))</f>
        <v>#REF!</v>
      </c>
      <c r="G20" s="66" t="str">
        <f>IF(ISERROR(FIND("|",D20,1)),IFERROR(VLOOKUP($D20,[3]RESPONSABLE!$K:$N,4,FALSE),""),MID(D20,FIND("|",D20,1)+2,999))</f>
        <v/>
      </c>
      <c r="H20" s="67" t="str">
        <f t="shared" si="2"/>
        <v>-</v>
      </c>
      <c r="I20" s="68" t="str">
        <f t="shared" si="3"/>
        <v>-</v>
      </c>
      <c r="J20" s="68" t="str">
        <f t="shared" si="4"/>
        <v>-</v>
      </c>
      <c r="K20" s="69" t="str">
        <f t="shared" si="5"/>
        <v>-</v>
      </c>
      <c r="L20" s="70" t="str">
        <f>IF(AND(M20&gt;0,M20&lt;99),"-",IFERROR(HeureHN(H20,I20,B20,HSN_deb,HSN_fin,TRUE)+IF(J20="-",0,HeureHN(J20,K20,B20,HSN_deb,HSN_fin,TRUE)),"-"))</f>
        <v>-</v>
      </c>
      <c r="M20" s="71" t="str">
        <f>IFERROR(Heuredim(H20,I20,B20,HSN_deb,HSN_fin,TRUE)+IF(J20="-",0,Heuredim(J20,K20,B20,HSN_deb,HSN_fin,TRUE)),"-")</f>
        <v>-</v>
      </c>
      <c r="N20" s="72" t="str">
        <f>IFERROR(HeureHN(H20,I20,B20,HSNu_deb,HSNu_fin,TRUE)+IF(J20="-",0,HeureHN(J20,K20,B20,HSNu_deb,HSNu_fin,TRUE)),"-")</f>
        <v>-</v>
      </c>
      <c r="O20" s="73">
        <f t="shared" si="0"/>
        <v>0</v>
      </c>
      <c r="P20" s="56">
        <f>IFERROR(HeureHN(H20,I20,B20,HPN_deb,HPN_fin,TRUE)+IF(J20="-",0,HeureHN(J20,K20,B20,HPN_deb,HPN_fin,TRUE)),"0")+IFERROR(VLOOKUP($F20,[3]RESPONSABLE!$A:$E,5,FALSE),"0")</f>
        <v>0</v>
      </c>
      <c r="Q20" s="74">
        <f>IFERROR(VLOOKUP($F20,[3]RESPONSABLE!$A:$F,6,FALSE),0)</f>
        <v>0</v>
      </c>
      <c r="T20" s="93">
        <f t="shared" si="7"/>
        <v>3</v>
      </c>
      <c r="U20" s="94">
        <f t="shared" si="19"/>
        <v>43550</v>
      </c>
      <c r="V20" s="95" t="str">
        <f t="shared" si="20"/>
        <v/>
      </c>
      <c r="W20" s="96" t="str">
        <f t="shared" si="21"/>
        <v>-</v>
      </c>
      <c r="X20" s="97" t="str">
        <f t="shared" si="22"/>
        <v>-</v>
      </c>
      <c r="Y20" s="98" t="str">
        <f t="shared" si="23"/>
        <v>-</v>
      </c>
      <c r="Z20" s="19">
        <f t="shared" si="24"/>
        <v>0</v>
      </c>
      <c r="AA20" s="99">
        <f t="shared" si="8"/>
        <v>0</v>
      </c>
      <c r="AB20" s="100">
        <f t="shared" si="9"/>
        <v>0</v>
      </c>
      <c r="AC20" s="101" t="str">
        <f t="shared" si="25"/>
        <v/>
      </c>
      <c r="AF20" s="93">
        <f t="shared" si="10"/>
        <v>3</v>
      </c>
      <c r="AG20" s="94">
        <f t="shared" si="26"/>
        <v>43550</v>
      </c>
      <c r="AH20" s="95" t="str">
        <f t="shared" si="11"/>
        <v/>
      </c>
      <c r="AI20" s="96" t="str">
        <f t="shared" si="12"/>
        <v/>
      </c>
      <c r="AJ20" s="97" t="str">
        <f t="shared" si="13"/>
        <v/>
      </c>
      <c r="AK20" s="98" t="str">
        <f t="shared" si="14"/>
        <v/>
      </c>
      <c r="AL20" s="19" t="str">
        <f t="shared" si="15"/>
        <v/>
      </c>
      <c r="AM20" s="99"/>
      <c r="AN20" s="102"/>
      <c r="AO20" s="103" t="str">
        <f t="shared" si="16"/>
        <v/>
      </c>
      <c r="AP20" s="26"/>
      <c r="AR20" s="93">
        <f t="shared" si="17"/>
        <v>3</v>
      </c>
      <c r="AS20" s="94">
        <f t="shared" si="27"/>
        <v>43550</v>
      </c>
      <c r="AT20" s="95" t="str">
        <f t="shared" si="18"/>
        <v/>
      </c>
      <c r="AU20" s="96" t="str">
        <f t="shared" si="28"/>
        <v/>
      </c>
      <c r="AV20" s="97" t="str">
        <f t="shared" si="29"/>
        <v/>
      </c>
      <c r="AW20" s="98" t="str">
        <f t="shared" si="30"/>
        <v/>
      </c>
      <c r="AX20" s="19" t="str">
        <f t="shared" si="31"/>
        <v/>
      </c>
      <c r="AY20" s="99"/>
      <c r="AZ20" s="102"/>
      <c r="BA20" s="103" t="str">
        <f t="shared" si="32"/>
        <v/>
      </c>
    </row>
    <row r="21" spans="1:53" ht="23.1" customHeight="1" x14ac:dyDescent="0.3">
      <c r="A21" s="60">
        <f t="shared" si="1"/>
        <v>43561</v>
      </c>
      <c r="B21" s="61">
        <f t="shared" si="6"/>
        <v>43561</v>
      </c>
      <c r="C21" s="62" t="e">
        <f>INDEX('[3]Base de Travail Mensuelle'!$1:$1048576,MATCH($U$8,'[3]Base de Travail Mensuelle'!$A:$A,0),MATCH($B21,'[3]Base de Travail Mensuelle'!$1:$1,0))</f>
        <v>#REF!</v>
      </c>
      <c r="D21" s="63" t="e">
        <f>INDEX([3]Pointage!$1:$1048576,MATCH($U$8,[3]Pointage!$A:$A,0),MATCH(B21,[3]Pointage!$1:$1,0))</f>
        <v>#REF!</v>
      </c>
      <c r="E21" s="64" t="str">
        <f>IF(ISERROR(FIND("|",$D21,1)),IFERROR(VLOOKUP($D21,[3]RESPONSABLE!$K:$K,1,FALSE),""),LEFT($D21,FIND("|",$D21,1)-2))</f>
        <v/>
      </c>
      <c r="F21" s="65" t="e">
        <f>IF(ISERROR(FIND("|",$D21,1)),IFERROR(VLOOKUP($D21,[3]RESPONSABLE!$K:$K,1,FALSE),$D21),LEFT($D21,FIND("|",$D21,1)-2))</f>
        <v>#REF!</v>
      </c>
      <c r="G21" s="66" t="str">
        <f>IF(ISERROR(FIND("|",D21,1)),IFERROR(VLOOKUP($D21,[3]RESPONSABLE!$K:$N,4,FALSE),""),MID(D21,FIND("|",D21,1)+2,999))</f>
        <v/>
      </c>
      <c r="H21" s="67" t="str">
        <f t="shared" si="2"/>
        <v>-</v>
      </c>
      <c r="I21" s="68" t="str">
        <f t="shared" si="3"/>
        <v>-</v>
      </c>
      <c r="J21" s="68" t="str">
        <f t="shared" si="4"/>
        <v>-</v>
      </c>
      <c r="K21" s="69" t="str">
        <f t="shared" si="5"/>
        <v>-</v>
      </c>
      <c r="L21" s="70" t="str">
        <f>IF(AND(M21&gt;0,M21&lt;99),"-",IFERROR(HeureHN(H21,I21,B21,HSN_deb,HSN_fin,TRUE)+IF(J21="-",0,HeureHN(J21,K21,B21,HSN_deb,HSN_fin,TRUE)),"-"))</f>
        <v>-</v>
      </c>
      <c r="M21" s="71" t="str">
        <f>IFERROR(Heuredim(H21,I21,B21,HSN_deb,HSN_fin,TRUE)+IF(J21="-",0,Heuredim(J21,K21,B21,HSN_deb,HSN_fin,TRUE)),"-")</f>
        <v>-</v>
      </c>
      <c r="N21" s="72" t="str">
        <f>IFERROR(HeureHN(H21,I21,B21,HSNu_deb,HSNu_fin,TRUE)+IF(J21="-",0,HeureHN(J21,K21,B21,HSNu_deb,HSNu_fin,TRUE)),"-")</f>
        <v>-</v>
      </c>
      <c r="O21" s="73">
        <f t="shared" si="0"/>
        <v>0</v>
      </c>
      <c r="P21" s="56">
        <f>IFERROR(HeureHN(H21,I21,B21,HPN_deb,HPN_fin,TRUE)+IF(J21="-",0,HeureHN(J21,K21,B21,HPN_deb,HPN_fin,TRUE)),"0")+IFERROR(VLOOKUP($F21,[3]RESPONSABLE!$A:$E,5,FALSE),"0")</f>
        <v>0</v>
      </c>
      <c r="Q21" s="74">
        <f>IFERROR(VLOOKUP($F21,[3]RESPONSABLE!$A:$F,6,FALSE),0)</f>
        <v>0</v>
      </c>
      <c r="T21" s="93">
        <f t="shared" si="7"/>
        <v>4</v>
      </c>
      <c r="U21" s="94">
        <f t="shared" si="19"/>
        <v>43551</v>
      </c>
      <c r="V21" s="95" t="str">
        <f t="shared" si="20"/>
        <v/>
      </c>
      <c r="W21" s="96" t="str">
        <f t="shared" si="21"/>
        <v>-</v>
      </c>
      <c r="X21" s="97" t="str">
        <f t="shared" si="22"/>
        <v>-</v>
      </c>
      <c r="Y21" s="98" t="str">
        <f t="shared" si="23"/>
        <v>-</v>
      </c>
      <c r="Z21" s="19">
        <f t="shared" si="24"/>
        <v>0</v>
      </c>
      <c r="AA21" s="99">
        <f t="shared" si="8"/>
        <v>0</v>
      </c>
      <c r="AB21" s="100">
        <f t="shared" si="9"/>
        <v>0</v>
      </c>
      <c r="AC21" s="101" t="str">
        <f t="shared" si="25"/>
        <v/>
      </c>
      <c r="AF21" s="93">
        <f t="shared" si="10"/>
        <v>4</v>
      </c>
      <c r="AG21" s="94">
        <f t="shared" si="26"/>
        <v>43551</v>
      </c>
      <c r="AH21" s="95" t="str">
        <f t="shared" si="11"/>
        <v/>
      </c>
      <c r="AI21" s="96" t="str">
        <f t="shared" si="12"/>
        <v/>
      </c>
      <c r="AJ21" s="97" t="str">
        <f t="shared" si="13"/>
        <v/>
      </c>
      <c r="AK21" s="98" t="str">
        <f t="shared" si="14"/>
        <v/>
      </c>
      <c r="AL21" s="19" t="str">
        <f t="shared" si="15"/>
        <v/>
      </c>
      <c r="AM21" s="99"/>
      <c r="AN21" s="102"/>
      <c r="AO21" s="103" t="str">
        <f t="shared" si="16"/>
        <v/>
      </c>
      <c r="AP21" s="26"/>
      <c r="AR21" s="93">
        <f t="shared" si="17"/>
        <v>4</v>
      </c>
      <c r="AS21" s="94">
        <f t="shared" si="27"/>
        <v>43551</v>
      </c>
      <c r="AT21" s="95" t="str">
        <f t="shared" si="18"/>
        <v/>
      </c>
      <c r="AU21" s="96" t="str">
        <f t="shared" si="28"/>
        <v/>
      </c>
      <c r="AV21" s="97" t="str">
        <f t="shared" si="29"/>
        <v/>
      </c>
      <c r="AW21" s="98" t="str">
        <f t="shared" si="30"/>
        <v/>
      </c>
      <c r="AX21" s="19" t="str">
        <f t="shared" si="31"/>
        <v/>
      </c>
      <c r="AY21" s="99"/>
      <c r="AZ21" s="102"/>
      <c r="BA21" s="103" t="str">
        <f t="shared" si="32"/>
        <v/>
      </c>
    </row>
    <row r="22" spans="1:53" ht="23.1" customHeight="1" x14ac:dyDescent="0.3">
      <c r="A22" s="60">
        <f t="shared" si="1"/>
        <v>43562</v>
      </c>
      <c r="B22" s="61">
        <f t="shared" si="6"/>
        <v>43562</v>
      </c>
      <c r="C22" s="62" t="e">
        <f>INDEX('[3]Base de Travail Mensuelle'!$1:$1048576,MATCH($U$8,'[3]Base de Travail Mensuelle'!$A:$A,0),MATCH($B22,'[3]Base de Travail Mensuelle'!$1:$1,0))</f>
        <v>#REF!</v>
      </c>
      <c r="D22" s="63" t="e">
        <f>INDEX([3]Pointage!$1:$1048576,MATCH($U$8,[3]Pointage!$A:$A,0),MATCH(B22,[3]Pointage!$1:$1,0))</f>
        <v>#REF!</v>
      </c>
      <c r="E22" s="64" t="str">
        <f>IF(ISERROR(FIND("|",$D22,1)),IFERROR(VLOOKUP($D22,[3]RESPONSABLE!$K:$K,1,FALSE),""),LEFT($D22,FIND("|",$D22,1)-2))</f>
        <v/>
      </c>
      <c r="F22" s="65" t="e">
        <f>IF(ISERROR(FIND("|",$D22,1)),IFERROR(VLOOKUP($D22,[3]RESPONSABLE!$K:$K,1,FALSE),$D22),LEFT($D22,FIND("|",$D22,1)-2))</f>
        <v>#REF!</v>
      </c>
      <c r="G22" s="66" t="str">
        <f>IF(ISERROR(FIND("|",D22,1)),IFERROR(VLOOKUP($D22,[3]RESPONSABLE!$K:$N,4,FALSE),""),MID(D22,FIND("|",D22,1)+2,999))</f>
        <v/>
      </c>
      <c r="H22" s="67" t="str">
        <f t="shared" si="2"/>
        <v>-</v>
      </c>
      <c r="I22" s="68" t="str">
        <f t="shared" si="3"/>
        <v>-</v>
      </c>
      <c r="J22" s="68" t="str">
        <f t="shared" si="4"/>
        <v>-</v>
      </c>
      <c r="K22" s="69" t="str">
        <f t="shared" si="5"/>
        <v>-</v>
      </c>
      <c r="L22" s="70" t="str">
        <f>IF(AND(M22&gt;0,M22&lt;99),"-",IFERROR(HeureHN(H22,I22,B22,HSN_deb,HSN_fin,TRUE)+IF(J22="-",0,HeureHN(J22,K22,B22,HSN_deb,HSN_fin,TRUE)),"-"))</f>
        <v>-</v>
      </c>
      <c r="M22" s="71" t="str">
        <f>IFERROR(Heuredim(H22,I22,B22,HSN_deb,HSN_fin,TRUE)+IF(J22="-",0,Heuredim(J22,K22,B22,HSN_deb,HSN_fin,TRUE)),"-")</f>
        <v>-</v>
      </c>
      <c r="N22" s="72" t="str">
        <f>IFERROR(HeureHN(H22,I22,B22,HSNu_deb,HSNu_fin,TRUE)+IF(J22="-",0,HeureHN(J22,K22,B22,HSNu_deb,HSNu_fin,TRUE)),"-")</f>
        <v>-</v>
      </c>
      <c r="O22" s="73">
        <f t="shared" si="0"/>
        <v>0</v>
      </c>
      <c r="P22" s="56">
        <f>IFERROR(HeureHN(H22,I22,B22,HPN_deb,HPN_fin,TRUE)+IF(J22="-",0,HeureHN(J22,K22,B22,HPN_deb,HPN_fin,TRUE)),"0")+IFERROR(VLOOKUP($F22,[3]RESPONSABLE!$A:$E,5,FALSE),"0")</f>
        <v>0</v>
      </c>
      <c r="Q22" s="74">
        <f>IFERROR(VLOOKUP($F22,[3]RESPONSABLE!$A:$F,6,FALSE),0)</f>
        <v>0</v>
      </c>
      <c r="T22" s="93">
        <f t="shared" si="7"/>
        <v>5</v>
      </c>
      <c r="U22" s="94">
        <f t="shared" si="19"/>
        <v>43552</v>
      </c>
      <c r="V22" s="95" t="str">
        <f t="shared" si="20"/>
        <v/>
      </c>
      <c r="W22" s="96" t="str">
        <f t="shared" si="21"/>
        <v>-</v>
      </c>
      <c r="X22" s="97" t="str">
        <f t="shared" si="22"/>
        <v>-</v>
      </c>
      <c r="Y22" s="98" t="str">
        <f t="shared" si="23"/>
        <v>-</v>
      </c>
      <c r="Z22" s="19">
        <f t="shared" si="24"/>
        <v>0</v>
      </c>
      <c r="AA22" s="99">
        <f t="shared" si="8"/>
        <v>0</v>
      </c>
      <c r="AB22" s="100">
        <f t="shared" si="9"/>
        <v>0</v>
      </c>
      <c r="AC22" s="101" t="str">
        <f t="shared" si="25"/>
        <v/>
      </c>
      <c r="AF22" s="93">
        <f t="shared" si="10"/>
        <v>5</v>
      </c>
      <c r="AG22" s="94">
        <f t="shared" si="26"/>
        <v>43552</v>
      </c>
      <c r="AH22" s="95" t="str">
        <f t="shared" si="11"/>
        <v/>
      </c>
      <c r="AI22" s="96" t="str">
        <f t="shared" si="12"/>
        <v/>
      </c>
      <c r="AJ22" s="97" t="str">
        <f t="shared" si="13"/>
        <v/>
      </c>
      <c r="AK22" s="98" t="str">
        <f t="shared" si="14"/>
        <v/>
      </c>
      <c r="AL22" s="19" t="str">
        <f t="shared" si="15"/>
        <v/>
      </c>
      <c r="AM22" s="99"/>
      <c r="AN22" s="102"/>
      <c r="AO22" s="103" t="str">
        <f t="shared" si="16"/>
        <v/>
      </c>
      <c r="AP22" s="26"/>
      <c r="AR22" s="93">
        <f t="shared" si="17"/>
        <v>5</v>
      </c>
      <c r="AS22" s="94">
        <f t="shared" si="27"/>
        <v>43552</v>
      </c>
      <c r="AT22" s="95" t="str">
        <f t="shared" si="18"/>
        <v/>
      </c>
      <c r="AU22" s="96" t="str">
        <f t="shared" si="28"/>
        <v/>
      </c>
      <c r="AV22" s="97" t="str">
        <f t="shared" si="29"/>
        <v/>
      </c>
      <c r="AW22" s="98" t="str">
        <f t="shared" si="30"/>
        <v/>
      </c>
      <c r="AX22" s="19" t="str">
        <f t="shared" si="31"/>
        <v/>
      </c>
      <c r="AY22" s="99"/>
      <c r="AZ22" s="102"/>
      <c r="BA22" s="103" t="str">
        <f t="shared" si="32"/>
        <v/>
      </c>
    </row>
    <row r="23" spans="1:53" ht="23.1" customHeight="1" x14ac:dyDescent="0.3">
      <c r="A23" s="60">
        <f t="shared" si="1"/>
        <v>43563</v>
      </c>
      <c r="B23" s="61">
        <f t="shared" si="6"/>
        <v>43563</v>
      </c>
      <c r="C23" s="62" t="e">
        <f>INDEX('[3]Base de Travail Mensuelle'!$1:$1048576,MATCH($U$8,'[3]Base de Travail Mensuelle'!$A:$A,0),MATCH($B23,'[3]Base de Travail Mensuelle'!$1:$1,0))</f>
        <v>#REF!</v>
      </c>
      <c r="D23" s="63" t="e">
        <f>INDEX([3]Pointage!$1:$1048576,MATCH($U$8,[3]Pointage!$A:$A,0),MATCH(B23,[3]Pointage!$1:$1,0))</f>
        <v>#REF!</v>
      </c>
      <c r="E23" s="64" t="str">
        <f>IF(ISERROR(FIND("|",$D23,1)),IFERROR(VLOOKUP($D23,[3]RESPONSABLE!$K:$K,1,FALSE),""),LEFT($D23,FIND("|",$D23,1)-2))</f>
        <v/>
      </c>
      <c r="F23" s="65" t="e">
        <f>IF(ISERROR(FIND("|",$D23,1)),IFERROR(VLOOKUP($D23,[3]RESPONSABLE!$K:$K,1,FALSE),$D23),LEFT($D23,FIND("|",$D23,1)-2))</f>
        <v>#REF!</v>
      </c>
      <c r="G23" s="66" t="str">
        <f>IF(ISERROR(FIND("|",D23,1)),IFERROR(VLOOKUP($D23,[3]RESPONSABLE!$K:$N,4,FALSE),""),MID(D23,FIND("|",D23,1)+2,999))</f>
        <v/>
      </c>
      <c r="H23" s="67" t="str">
        <f t="shared" si="2"/>
        <v>-</v>
      </c>
      <c r="I23" s="68" t="str">
        <f t="shared" si="3"/>
        <v>-</v>
      </c>
      <c r="J23" s="68" t="str">
        <f t="shared" si="4"/>
        <v>-</v>
      </c>
      <c r="K23" s="69" t="str">
        <f t="shared" si="5"/>
        <v>-</v>
      </c>
      <c r="L23" s="70" t="str">
        <f>IF(AND(M23&gt;0,M23&lt;99),"-",IFERROR(HeureHN(H23,I23,B23,HSN_deb,HSN_fin,TRUE)+IF(J23="-",0,HeureHN(J23,K23,B23,HSN_deb,HSN_fin,TRUE)),"-"))</f>
        <v>-</v>
      </c>
      <c r="M23" s="71" t="str">
        <f>IFERROR(Heuredim(H23,I23,B23,HSN_deb,HSN_fin,TRUE)+IF(J23="-",0,Heuredim(J23,K23,B23,HSN_deb,HSN_fin,TRUE)),"-")</f>
        <v>-</v>
      </c>
      <c r="N23" s="72" t="str">
        <f>IFERROR(HeureHN(H23,I23,B23,HSNu_deb,HSNu_fin,TRUE)+IF(J23="-",0,HeureHN(J23,K23,B23,HSNu_deb,HSNu_fin,TRUE)),"-")</f>
        <v>-</v>
      </c>
      <c r="O23" s="73">
        <f t="shared" si="0"/>
        <v>0</v>
      </c>
      <c r="P23" s="56">
        <f>IFERROR(HeureHN(H23,I23,B23,HPN_deb,HPN_fin,TRUE)+IF(J23="-",0,HeureHN(J23,K23,B23,HPN_deb,HPN_fin,TRUE)),"0")+IFERROR(VLOOKUP($F23,[3]RESPONSABLE!$A:$E,5,FALSE),"0")</f>
        <v>0</v>
      </c>
      <c r="Q23" s="74">
        <f>IFERROR(VLOOKUP($F23,[3]RESPONSABLE!$A:$F,6,FALSE),0)</f>
        <v>0</v>
      </c>
      <c r="T23" s="93">
        <f t="shared" si="7"/>
        <v>6</v>
      </c>
      <c r="U23" s="94">
        <f t="shared" si="19"/>
        <v>43553</v>
      </c>
      <c r="V23" s="95" t="str">
        <f t="shared" si="20"/>
        <v/>
      </c>
      <c r="W23" s="96" t="str">
        <f t="shared" si="21"/>
        <v>-</v>
      </c>
      <c r="X23" s="97" t="str">
        <f t="shared" si="22"/>
        <v>-</v>
      </c>
      <c r="Y23" s="98" t="str">
        <f t="shared" si="23"/>
        <v>-</v>
      </c>
      <c r="Z23" s="19">
        <f t="shared" si="24"/>
        <v>0</v>
      </c>
      <c r="AA23" s="99">
        <f t="shared" si="8"/>
        <v>0</v>
      </c>
      <c r="AB23" s="100">
        <f t="shared" si="9"/>
        <v>0</v>
      </c>
      <c r="AC23" s="101" t="str">
        <f t="shared" si="25"/>
        <v/>
      </c>
      <c r="AF23" s="93">
        <f t="shared" si="10"/>
        <v>6</v>
      </c>
      <c r="AG23" s="94">
        <f t="shared" si="26"/>
        <v>43553</v>
      </c>
      <c r="AH23" s="95" t="str">
        <f t="shared" si="11"/>
        <v/>
      </c>
      <c r="AI23" s="96" t="str">
        <f t="shared" si="12"/>
        <v/>
      </c>
      <c r="AJ23" s="97" t="str">
        <f t="shared" si="13"/>
        <v/>
      </c>
      <c r="AK23" s="98" t="str">
        <f t="shared" si="14"/>
        <v/>
      </c>
      <c r="AL23" s="19" t="str">
        <f t="shared" si="15"/>
        <v/>
      </c>
      <c r="AM23" s="99"/>
      <c r="AN23" s="102"/>
      <c r="AO23" s="103" t="str">
        <f t="shared" si="16"/>
        <v/>
      </c>
      <c r="AP23" s="26"/>
      <c r="AR23" s="93">
        <f t="shared" si="17"/>
        <v>6</v>
      </c>
      <c r="AS23" s="94">
        <f t="shared" si="27"/>
        <v>43553</v>
      </c>
      <c r="AT23" s="95" t="str">
        <f t="shared" si="18"/>
        <v/>
      </c>
      <c r="AU23" s="96" t="str">
        <f t="shared" si="28"/>
        <v/>
      </c>
      <c r="AV23" s="97" t="str">
        <f t="shared" si="29"/>
        <v/>
      </c>
      <c r="AW23" s="98" t="str">
        <f t="shared" si="30"/>
        <v/>
      </c>
      <c r="AX23" s="19" t="str">
        <f t="shared" si="31"/>
        <v/>
      </c>
      <c r="AY23" s="99"/>
      <c r="AZ23" s="102"/>
      <c r="BA23" s="103" t="str">
        <f t="shared" si="32"/>
        <v/>
      </c>
    </row>
    <row r="24" spans="1:53" ht="23.1" customHeight="1" x14ac:dyDescent="0.3">
      <c r="A24" s="60">
        <f t="shared" si="1"/>
        <v>43564</v>
      </c>
      <c r="B24" s="61">
        <f t="shared" si="6"/>
        <v>43564</v>
      </c>
      <c r="C24" s="62" t="e">
        <f>INDEX('[3]Base de Travail Mensuelle'!$1:$1048576,MATCH($U$8,'[3]Base de Travail Mensuelle'!$A:$A,0),MATCH($B24,'[3]Base de Travail Mensuelle'!$1:$1,0))</f>
        <v>#REF!</v>
      </c>
      <c r="D24" s="63" t="e">
        <f>INDEX([3]Pointage!$1:$1048576,MATCH($U$8,[3]Pointage!$A:$A,0),MATCH(B24,[3]Pointage!$1:$1,0))</f>
        <v>#REF!</v>
      </c>
      <c r="E24" s="64" t="str">
        <f>IF(ISERROR(FIND("|",$D24,1)),IFERROR(VLOOKUP($D24,[3]RESPONSABLE!$K:$K,1,FALSE),""),LEFT($D24,FIND("|",$D24,1)-2))</f>
        <v/>
      </c>
      <c r="F24" s="65" t="e">
        <f>IF(ISERROR(FIND("|",$D24,1)),IFERROR(VLOOKUP($D24,[3]RESPONSABLE!$K:$K,1,FALSE),$D24),LEFT($D24,FIND("|",$D24,1)-2))</f>
        <v>#REF!</v>
      </c>
      <c r="G24" s="66" t="str">
        <f>IF(ISERROR(FIND("|",D24,1)),IFERROR(VLOOKUP($D24,[3]RESPONSABLE!$K:$N,4,FALSE),""),MID(D24,FIND("|",D24,1)+2,999))</f>
        <v/>
      </c>
      <c r="H24" s="67" t="str">
        <f t="shared" si="2"/>
        <v>-</v>
      </c>
      <c r="I24" s="68" t="str">
        <f t="shared" si="3"/>
        <v>-</v>
      </c>
      <c r="J24" s="68" t="str">
        <f t="shared" si="4"/>
        <v>-</v>
      </c>
      <c r="K24" s="69" t="str">
        <f t="shared" si="5"/>
        <v>-</v>
      </c>
      <c r="L24" s="70" t="str">
        <f>IF(AND(M24&gt;0,M24&lt;99),"-",IFERROR(HeureHN(H24,I24,B24,HSN_deb,HSN_fin,TRUE)+IF(J24="-",0,HeureHN(J24,K24,B24,HSN_deb,HSN_fin,TRUE)),"-"))</f>
        <v>-</v>
      </c>
      <c r="M24" s="71" t="str">
        <f>IFERROR(Heuredim(H24,I24,B24,HSN_deb,HSN_fin,TRUE)+IF(J24="-",0,Heuredim(J24,K24,B24,HSN_deb,HSN_fin,TRUE)),"-")</f>
        <v>-</v>
      </c>
      <c r="N24" s="72" t="str">
        <f>IFERROR(HeureHN(H24,I24,B24,HSNu_deb,HSNu_fin,TRUE)+IF(J24="-",0,HeureHN(J24,K24,B24,HSNu_deb,HSNu_fin,TRUE)),"-")</f>
        <v>-</v>
      </c>
      <c r="O24" s="73">
        <f t="shared" si="0"/>
        <v>0</v>
      </c>
      <c r="P24" s="56">
        <f>IFERROR(HeureHN(H24,I24,B24,HPN_deb,HPN_fin,TRUE)+IF(J24="-",0,HeureHN(J24,K24,B24,HPN_deb,HPN_fin,TRUE)),"0")+IFERROR(VLOOKUP($F24,[3]RESPONSABLE!$A:$E,5,FALSE),"0")</f>
        <v>0</v>
      </c>
      <c r="Q24" s="74">
        <f>IFERROR(VLOOKUP($F24,[3]RESPONSABLE!$A:$F,6,FALSE),0)</f>
        <v>0</v>
      </c>
      <c r="T24" s="93">
        <f t="shared" si="7"/>
        <v>7</v>
      </c>
      <c r="U24" s="94">
        <f t="shared" si="19"/>
        <v>43554</v>
      </c>
      <c r="V24" s="95" t="str">
        <f t="shared" si="20"/>
        <v/>
      </c>
      <c r="W24" s="96" t="str">
        <f t="shared" si="21"/>
        <v>-</v>
      </c>
      <c r="X24" s="97" t="str">
        <f t="shared" si="22"/>
        <v>-</v>
      </c>
      <c r="Y24" s="98" t="str">
        <f t="shared" si="23"/>
        <v>-</v>
      </c>
      <c r="Z24" s="19">
        <f t="shared" si="24"/>
        <v>0</v>
      </c>
      <c r="AA24" s="99">
        <f t="shared" si="8"/>
        <v>0</v>
      </c>
      <c r="AB24" s="100">
        <f t="shared" si="9"/>
        <v>0</v>
      </c>
      <c r="AC24" s="101" t="str">
        <f t="shared" si="25"/>
        <v/>
      </c>
      <c r="AF24" s="93">
        <f t="shared" si="10"/>
        <v>7</v>
      </c>
      <c r="AG24" s="94">
        <f t="shared" si="26"/>
        <v>43554</v>
      </c>
      <c r="AH24" s="95" t="str">
        <f t="shared" si="11"/>
        <v/>
      </c>
      <c r="AI24" s="96" t="str">
        <f t="shared" si="12"/>
        <v/>
      </c>
      <c r="AJ24" s="97" t="str">
        <f t="shared" si="13"/>
        <v/>
      </c>
      <c r="AK24" s="98" t="str">
        <f t="shared" si="14"/>
        <v/>
      </c>
      <c r="AL24" s="19" t="str">
        <f t="shared" si="15"/>
        <v/>
      </c>
      <c r="AM24" s="99"/>
      <c r="AN24" s="102"/>
      <c r="AO24" s="103" t="str">
        <f t="shared" si="16"/>
        <v/>
      </c>
      <c r="AP24" s="26"/>
      <c r="AR24" s="93">
        <f t="shared" si="17"/>
        <v>7</v>
      </c>
      <c r="AS24" s="94">
        <f t="shared" si="27"/>
        <v>43554</v>
      </c>
      <c r="AT24" s="95" t="str">
        <f t="shared" si="18"/>
        <v/>
      </c>
      <c r="AU24" s="96" t="str">
        <f t="shared" si="28"/>
        <v/>
      </c>
      <c r="AV24" s="97" t="str">
        <f t="shared" si="29"/>
        <v/>
      </c>
      <c r="AW24" s="98" t="str">
        <f t="shared" si="30"/>
        <v/>
      </c>
      <c r="AX24" s="19" t="str">
        <f t="shared" si="31"/>
        <v/>
      </c>
      <c r="AY24" s="99"/>
      <c r="AZ24" s="102"/>
      <c r="BA24" s="103" t="str">
        <f t="shared" si="32"/>
        <v/>
      </c>
    </row>
    <row r="25" spans="1:53" ht="23.1" customHeight="1" x14ac:dyDescent="0.3">
      <c r="A25" s="60">
        <f t="shared" si="1"/>
        <v>43565</v>
      </c>
      <c r="B25" s="61">
        <f t="shared" si="6"/>
        <v>43565</v>
      </c>
      <c r="C25" s="62" t="e">
        <f>INDEX('[3]Base de Travail Mensuelle'!$1:$1048576,MATCH($U$8,'[3]Base de Travail Mensuelle'!$A:$A,0),MATCH($B25,'[3]Base de Travail Mensuelle'!$1:$1,0))</f>
        <v>#REF!</v>
      </c>
      <c r="D25" s="63" t="e">
        <f>INDEX([3]Pointage!$1:$1048576,MATCH($U$8,[3]Pointage!$A:$A,0),MATCH(B25,[3]Pointage!$1:$1,0))</f>
        <v>#REF!</v>
      </c>
      <c r="E25" s="64" t="str">
        <f>IF(ISERROR(FIND("|",$D25,1)),IFERROR(VLOOKUP($D25,[3]RESPONSABLE!$K:$K,1,FALSE),""),LEFT($D25,FIND("|",$D25,1)-2))</f>
        <v/>
      </c>
      <c r="F25" s="65" t="e">
        <f>IF(ISERROR(FIND("|",$D25,1)),IFERROR(VLOOKUP($D25,[3]RESPONSABLE!$K:$K,1,FALSE),$D25),LEFT($D25,FIND("|",$D25,1)-2))</f>
        <v>#REF!</v>
      </c>
      <c r="G25" s="66" t="str">
        <f>IF(ISERROR(FIND("|",D25,1)),IFERROR(VLOOKUP($D25,[3]RESPONSABLE!$K:$N,4,FALSE),""),MID(D25,FIND("|",D25,1)+2,999))</f>
        <v/>
      </c>
      <c r="H25" s="67" t="str">
        <f t="shared" si="2"/>
        <v>-</v>
      </c>
      <c r="I25" s="68" t="str">
        <f t="shared" si="3"/>
        <v>-</v>
      </c>
      <c r="J25" s="68" t="str">
        <f t="shared" si="4"/>
        <v>-</v>
      </c>
      <c r="K25" s="69" t="str">
        <f t="shared" si="5"/>
        <v>-</v>
      </c>
      <c r="L25" s="70" t="str">
        <f>IF(AND(M25&gt;0,M25&lt;99),"-",IFERROR(HeureHN(H25,I25,B25,HSN_deb,HSN_fin,TRUE)+IF(J25="-",0,HeureHN(J25,K25,B25,HSN_deb,HSN_fin,TRUE)),"-"))</f>
        <v>-</v>
      </c>
      <c r="M25" s="71" t="str">
        <f>IFERROR(Heuredim(H25,I25,B25,HSN_deb,HSN_fin,TRUE)+IF(J25="-",0,Heuredim(J25,K25,B25,HSN_deb,HSN_fin,TRUE)),"-")</f>
        <v>-</v>
      </c>
      <c r="N25" s="72" t="str">
        <f>IFERROR(HeureHN(H25,I25,B25,HSNu_deb,HSNu_fin,TRUE)+IF(J25="-",0,HeureHN(J25,K25,B25,HSNu_deb,HSNu_fin,TRUE)),"-")</f>
        <v>-</v>
      </c>
      <c r="O25" s="73">
        <f t="shared" si="0"/>
        <v>0</v>
      </c>
      <c r="P25" s="56">
        <f>IFERROR(HeureHN(H25,I25,B25,HPN_deb,HPN_fin,TRUE)+IF(J25="-",0,HeureHN(J25,K25,B25,HPN_deb,HPN_fin,TRUE)),"0")+IFERROR(VLOOKUP($F25,[3]RESPONSABLE!$A:$E,5,FALSE),"0")</f>
        <v>0</v>
      </c>
      <c r="Q25" s="74">
        <f>IFERROR(VLOOKUP($F25,[3]RESPONSABLE!$A:$F,6,FALSE),0)</f>
        <v>0</v>
      </c>
      <c r="T25" s="93">
        <f t="shared" si="7"/>
        <v>1</v>
      </c>
      <c r="U25" s="94">
        <f t="shared" si="19"/>
        <v>43555</v>
      </c>
      <c r="V25" s="95" t="str">
        <f t="shared" si="20"/>
        <v/>
      </c>
      <c r="W25" s="96" t="str">
        <f t="shared" si="21"/>
        <v>-</v>
      </c>
      <c r="X25" s="97" t="str">
        <f t="shared" si="22"/>
        <v>-</v>
      </c>
      <c r="Y25" s="98" t="str">
        <f t="shared" si="23"/>
        <v>-</v>
      </c>
      <c r="Z25" s="19">
        <f t="shared" si="24"/>
        <v>0</v>
      </c>
      <c r="AA25" s="99">
        <f t="shared" si="8"/>
        <v>0</v>
      </c>
      <c r="AB25" s="100">
        <f t="shared" si="9"/>
        <v>0</v>
      </c>
      <c r="AC25" s="101" t="str">
        <f t="shared" si="25"/>
        <v/>
      </c>
      <c r="AF25" s="93">
        <f t="shared" si="10"/>
        <v>1</v>
      </c>
      <c r="AG25" s="94">
        <f t="shared" si="26"/>
        <v>43555</v>
      </c>
      <c r="AH25" s="95" t="str">
        <f t="shared" si="11"/>
        <v/>
      </c>
      <c r="AI25" s="96" t="str">
        <f t="shared" si="12"/>
        <v/>
      </c>
      <c r="AJ25" s="97" t="str">
        <f t="shared" si="13"/>
        <v/>
      </c>
      <c r="AK25" s="98" t="str">
        <f t="shared" si="14"/>
        <v/>
      </c>
      <c r="AL25" s="19" t="str">
        <f t="shared" si="15"/>
        <v/>
      </c>
      <c r="AM25" s="99"/>
      <c r="AN25" s="102"/>
      <c r="AO25" s="103" t="str">
        <f t="shared" si="16"/>
        <v/>
      </c>
      <c r="AP25" s="26"/>
      <c r="AR25" s="93">
        <f t="shared" si="17"/>
        <v>1</v>
      </c>
      <c r="AS25" s="94">
        <f t="shared" si="27"/>
        <v>43555</v>
      </c>
      <c r="AT25" s="95" t="str">
        <f t="shared" si="18"/>
        <v/>
      </c>
      <c r="AU25" s="96" t="str">
        <f t="shared" si="28"/>
        <v/>
      </c>
      <c r="AV25" s="97" t="str">
        <f t="shared" si="29"/>
        <v/>
      </c>
      <c r="AW25" s="98" t="str">
        <f t="shared" si="30"/>
        <v/>
      </c>
      <c r="AX25" s="19" t="str">
        <f t="shared" si="31"/>
        <v/>
      </c>
      <c r="AY25" s="99"/>
      <c r="AZ25" s="102"/>
      <c r="BA25" s="103" t="str">
        <f t="shared" si="32"/>
        <v/>
      </c>
    </row>
    <row r="26" spans="1:53" ht="23.1" customHeight="1" x14ac:dyDescent="0.3">
      <c r="A26" s="60">
        <f t="shared" si="1"/>
        <v>43566</v>
      </c>
      <c r="B26" s="61">
        <f t="shared" si="6"/>
        <v>43566</v>
      </c>
      <c r="C26" s="62" t="e">
        <f>INDEX('[3]Base de Travail Mensuelle'!$1:$1048576,MATCH($U$8,'[3]Base de Travail Mensuelle'!$A:$A,0),MATCH($B26,'[3]Base de Travail Mensuelle'!$1:$1,0))</f>
        <v>#REF!</v>
      </c>
      <c r="D26" s="63" t="e">
        <f>INDEX([3]Pointage!$1:$1048576,MATCH($U$8,[3]Pointage!$A:$A,0),MATCH(B26,[3]Pointage!$1:$1,0))</f>
        <v>#REF!</v>
      </c>
      <c r="E26" s="64" t="str">
        <f>IF(ISERROR(FIND("|",$D26,1)),IFERROR(VLOOKUP($D26,[3]RESPONSABLE!$K:$K,1,FALSE),""),LEFT($D26,FIND("|",$D26,1)-2))</f>
        <v/>
      </c>
      <c r="F26" s="65" t="e">
        <f>IF(ISERROR(FIND("|",$D26,1)),IFERROR(VLOOKUP($D26,[3]RESPONSABLE!$K:$K,1,FALSE),$D26),LEFT($D26,FIND("|",$D26,1)-2))</f>
        <v>#REF!</v>
      </c>
      <c r="G26" s="66" t="str">
        <f>IF(ISERROR(FIND("|",D26,1)),IFERROR(VLOOKUP($D26,[3]RESPONSABLE!$K:$N,4,FALSE),""),MID(D26,FIND("|",D26,1)+2,999))</f>
        <v/>
      </c>
      <c r="H26" s="67" t="str">
        <f t="shared" si="2"/>
        <v>-</v>
      </c>
      <c r="I26" s="68" t="str">
        <f t="shared" si="3"/>
        <v>-</v>
      </c>
      <c r="J26" s="68" t="str">
        <f t="shared" si="4"/>
        <v>-</v>
      </c>
      <c r="K26" s="69" t="str">
        <f t="shared" si="5"/>
        <v>-</v>
      </c>
      <c r="L26" s="70" t="str">
        <f>IF(AND(M26&gt;0,M26&lt;99),"-",IFERROR(HeureHN(H26,I26,B26,HSN_deb,HSN_fin,TRUE)+IF(J26="-",0,HeureHN(J26,K26,B26,HSN_deb,HSN_fin,TRUE)),"-"))</f>
        <v>-</v>
      </c>
      <c r="M26" s="71" t="str">
        <f>IFERROR(Heuredim(H26,I26,B26,HSN_deb,HSN_fin,TRUE)+IF(J26="-",0,Heuredim(J26,K26,B26,HSN_deb,HSN_fin,TRUE)),"-")</f>
        <v>-</v>
      </c>
      <c r="N26" s="72" t="str">
        <f>IFERROR(HeureHN(H26,I26,B26,HSNu_deb,HSNu_fin,TRUE)+IF(J26="-",0,HeureHN(J26,K26,B26,HSNu_deb,HSNu_fin,TRUE)),"-")</f>
        <v>-</v>
      </c>
      <c r="O26" s="73">
        <f t="shared" si="0"/>
        <v>0</v>
      </c>
      <c r="P26" s="56">
        <f>IFERROR(HeureHN(H26,I26,B26,HPN_deb,HPN_fin,TRUE)+IF(J26="-",0,HeureHN(J26,K26,B26,HPN_deb,HPN_fin,TRUE)),"0")+IFERROR(VLOOKUP($F26,[3]RESPONSABLE!$A:$E,5,FALSE),"0")</f>
        <v>0</v>
      </c>
      <c r="Q26" s="74">
        <f>IFERROR(VLOOKUP($F26,[3]RESPONSABLE!$A:$F,6,FALSE),0)</f>
        <v>0</v>
      </c>
      <c r="T26" s="93">
        <f t="shared" si="7"/>
        <v>2</v>
      </c>
      <c r="U26" s="94">
        <f t="shared" si="19"/>
        <v>43556</v>
      </c>
      <c r="V26" s="95" t="str">
        <f t="shared" si="20"/>
        <v/>
      </c>
      <c r="W26" s="96" t="str">
        <f t="shared" si="21"/>
        <v>-</v>
      </c>
      <c r="X26" s="97" t="str">
        <f t="shared" si="22"/>
        <v>-</v>
      </c>
      <c r="Y26" s="98" t="str">
        <f t="shared" si="23"/>
        <v>-</v>
      </c>
      <c r="Z26" s="19">
        <f t="shared" si="24"/>
        <v>0</v>
      </c>
      <c r="AA26" s="99">
        <f t="shared" si="8"/>
        <v>0</v>
      </c>
      <c r="AB26" s="100">
        <f t="shared" si="9"/>
        <v>0</v>
      </c>
      <c r="AC26" s="101" t="str">
        <f t="shared" si="25"/>
        <v/>
      </c>
      <c r="AF26" s="93">
        <f t="shared" si="10"/>
        <v>2</v>
      </c>
      <c r="AG26" s="94">
        <f t="shared" si="26"/>
        <v>43556</v>
      </c>
      <c r="AH26" s="95" t="str">
        <f t="shared" si="11"/>
        <v/>
      </c>
      <c r="AI26" s="96" t="str">
        <f t="shared" si="12"/>
        <v/>
      </c>
      <c r="AJ26" s="97" t="str">
        <f t="shared" si="13"/>
        <v/>
      </c>
      <c r="AK26" s="98" t="str">
        <f t="shared" si="14"/>
        <v/>
      </c>
      <c r="AL26" s="19" t="str">
        <f t="shared" si="15"/>
        <v/>
      </c>
      <c r="AM26" s="99"/>
      <c r="AN26" s="102"/>
      <c r="AO26" s="103" t="str">
        <f t="shared" si="16"/>
        <v/>
      </c>
      <c r="AP26" s="26"/>
      <c r="AR26" s="93">
        <f t="shared" si="17"/>
        <v>2</v>
      </c>
      <c r="AS26" s="94">
        <f t="shared" si="27"/>
        <v>43556</v>
      </c>
      <c r="AT26" s="95" t="str">
        <f t="shared" si="18"/>
        <v/>
      </c>
      <c r="AU26" s="96" t="str">
        <f t="shared" si="28"/>
        <v/>
      </c>
      <c r="AV26" s="97" t="str">
        <f t="shared" si="29"/>
        <v/>
      </c>
      <c r="AW26" s="98" t="str">
        <f t="shared" si="30"/>
        <v/>
      </c>
      <c r="AX26" s="19" t="str">
        <f t="shared" si="31"/>
        <v/>
      </c>
      <c r="AY26" s="99"/>
      <c r="AZ26" s="102"/>
      <c r="BA26" s="103" t="str">
        <f t="shared" si="32"/>
        <v/>
      </c>
    </row>
    <row r="27" spans="1:53" ht="23.1" customHeight="1" x14ac:dyDescent="0.3">
      <c r="A27" s="60">
        <f t="shared" si="1"/>
        <v>43567</v>
      </c>
      <c r="B27" s="61">
        <f t="shared" si="6"/>
        <v>43567</v>
      </c>
      <c r="C27" s="62" t="e">
        <f>INDEX('[3]Base de Travail Mensuelle'!$1:$1048576,MATCH($U$8,'[3]Base de Travail Mensuelle'!$A:$A,0),MATCH($B27,'[3]Base de Travail Mensuelle'!$1:$1,0))</f>
        <v>#REF!</v>
      </c>
      <c r="D27" s="63" t="e">
        <f>INDEX([3]Pointage!$1:$1048576,MATCH($U$8,[3]Pointage!$A:$A,0),MATCH(B27,[3]Pointage!$1:$1,0))</f>
        <v>#REF!</v>
      </c>
      <c r="E27" s="64" t="str">
        <f>IF(ISERROR(FIND("|",$D27,1)),IFERROR(VLOOKUP($D27,[3]RESPONSABLE!$K:$K,1,FALSE),""),LEFT($D27,FIND("|",$D27,1)-2))</f>
        <v/>
      </c>
      <c r="F27" s="65" t="e">
        <f>IF(ISERROR(FIND("|",$D27,1)),IFERROR(VLOOKUP($D27,[3]RESPONSABLE!$K:$K,1,FALSE),$D27),LEFT($D27,FIND("|",$D27,1)-2))</f>
        <v>#REF!</v>
      </c>
      <c r="G27" s="66" t="str">
        <f>IF(ISERROR(FIND("|",D27,1)),IFERROR(VLOOKUP($D27,[3]RESPONSABLE!$K:$N,4,FALSE),""),MID(D27,FIND("|",D27,1)+2,999))</f>
        <v/>
      </c>
      <c r="H27" s="67" t="str">
        <f t="shared" si="2"/>
        <v>-</v>
      </c>
      <c r="I27" s="68" t="str">
        <f t="shared" si="3"/>
        <v>-</v>
      </c>
      <c r="J27" s="68" t="str">
        <f t="shared" si="4"/>
        <v>-</v>
      </c>
      <c r="K27" s="69" t="str">
        <f t="shared" si="5"/>
        <v>-</v>
      </c>
      <c r="L27" s="70" t="str">
        <f>IF(AND(M27&gt;0,M27&lt;99),"-",IFERROR(HeureHN(H27,I27,B27,HSN_deb,HSN_fin,TRUE)+IF(J27="-",0,HeureHN(J27,K27,B27,HSN_deb,HSN_fin,TRUE)),"-"))</f>
        <v>-</v>
      </c>
      <c r="M27" s="71" t="str">
        <f>IFERROR(Heuredim(H27,I27,B27,HSN_deb,HSN_fin,TRUE)+IF(J27="-",0,Heuredim(J27,K27,B27,HSN_deb,HSN_fin,TRUE)),"-")</f>
        <v>-</v>
      </c>
      <c r="N27" s="72" t="str">
        <f>IFERROR(HeureHN(H27,I27,B27,HSNu_deb,HSNu_fin,TRUE)+IF(J27="-",0,HeureHN(J27,K27,B27,HSNu_deb,HSNu_fin,TRUE)),"-")</f>
        <v>-</v>
      </c>
      <c r="O27" s="73">
        <f t="shared" si="0"/>
        <v>0</v>
      </c>
      <c r="P27" s="56">
        <f>IFERROR(HeureHN(H27,I27,B27,HPN_deb,HPN_fin,TRUE)+IF(J27="-",0,HeureHN(J27,K27,B27,HPN_deb,HPN_fin,TRUE)),"0")+IFERROR(VLOOKUP($F27,[3]RESPONSABLE!$A:$E,5,FALSE),"0")</f>
        <v>0</v>
      </c>
      <c r="Q27" s="74">
        <f>IFERROR(VLOOKUP($F27,[3]RESPONSABLE!$A:$F,6,FALSE),0)</f>
        <v>0</v>
      </c>
      <c r="T27" s="93">
        <f t="shared" si="7"/>
        <v>3</v>
      </c>
      <c r="U27" s="94">
        <f t="shared" si="19"/>
        <v>43557</v>
      </c>
      <c r="V27" s="95" t="str">
        <f t="shared" si="20"/>
        <v/>
      </c>
      <c r="W27" s="96" t="str">
        <f t="shared" si="21"/>
        <v>-</v>
      </c>
      <c r="X27" s="97" t="str">
        <f t="shared" si="22"/>
        <v>-</v>
      </c>
      <c r="Y27" s="98" t="str">
        <f t="shared" si="23"/>
        <v>-</v>
      </c>
      <c r="Z27" s="19">
        <f t="shared" si="24"/>
        <v>0</v>
      </c>
      <c r="AA27" s="99">
        <f t="shared" si="8"/>
        <v>0</v>
      </c>
      <c r="AB27" s="100">
        <f t="shared" si="9"/>
        <v>0</v>
      </c>
      <c r="AC27" s="101" t="str">
        <f t="shared" si="25"/>
        <v/>
      </c>
      <c r="AF27" s="93">
        <f t="shared" si="10"/>
        <v>3</v>
      </c>
      <c r="AG27" s="94">
        <f t="shared" si="26"/>
        <v>43557</v>
      </c>
      <c r="AH27" s="95" t="str">
        <f t="shared" si="11"/>
        <v/>
      </c>
      <c r="AI27" s="96" t="str">
        <f t="shared" si="12"/>
        <v/>
      </c>
      <c r="AJ27" s="97" t="str">
        <f t="shared" si="13"/>
        <v/>
      </c>
      <c r="AK27" s="98" t="str">
        <f t="shared" si="14"/>
        <v/>
      </c>
      <c r="AL27" s="19" t="str">
        <f t="shared" si="15"/>
        <v/>
      </c>
      <c r="AM27" s="99"/>
      <c r="AN27" s="102"/>
      <c r="AO27" s="103" t="str">
        <f t="shared" si="16"/>
        <v/>
      </c>
      <c r="AP27" s="26"/>
      <c r="AR27" s="93">
        <f t="shared" si="17"/>
        <v>3</v>
      </c>
      <c r="AS27" s="94">
        <f t="shared" si="27"/>
        <v>43557</v>
      </c>
      <c r="AT27" s="95" t="str">
        <f t="shared" si="18"/>
        <v/>
      </c>
      <c r="AU27" s="96" t="str">
        <f t="shared" si="28"/>
        <v/>
      </c>
      <c r="AV27" s="97" t="str">
        <f t="shared" si="29"/>
        <v/>
      </c>
      <c r="AW27" s="98" t="str">
        <f t="shared" si="30"/>
        <v/>
      </c>
      <c r="AX27" s="19" t="str">
        <f t="shared" si="31"/>
        <v/>
      </c>
      <c r="AY27" s="99"/>
      <c r="AZ27" s="102"/>
      <c r="BA27" s="103" t="str">
        <f t="shared" si="32"/>
        <v/>
      </c>
    </row>
    <row r="28" spans="1:53" ht="23.1" customHeight="1" x14ac:dyDescent="0.3">
      <c r="A28" s="60">
        <f t="shared" si="1"/>
        <v>43568</v>
      </c>
      <c r="B28" s="61">
        <f t="shared" si="6"/>
        <v>43568</v>
      </c>
      <c r="C28" s="62" t="e">
        <f>INDEX('[3]Base de Travail Mensuelle'!$1:$1048576,MATCH($U$8,'[3]Base de Travail Mensuelle'!$A:$A,0),MATCH($B28,'[3]Base de Travail Mensuelle'!$1:$1,0))</f>
        <v>#REF!</v>
      </c>
      <c r="D28" s="63" t="e">
        <f>INDEX([3]Pointage!$1:$1048576,MATCH($U$8,[3]Pointage!$A:$A,0),MATCH(B28,[3]Pointage!$1:$1,0))</f>
        <v>#REF!</v>
      </c>
      <c r="E28" s="64" t="str">
        <f>IF(ISERROR(FIND("|",$D28,1)),IFERROR(VLOOKUP($D28,[3]RESPONSABLE!$K:$K,1,FALSE),""),LEFT($D28,FIND("|",$D28,1)-2))</f>
        <v/>
      </c>
      <c r="F28" s="65" t="e">
        <f>IF(ISERROR(FIND("|",$D28,1)),IFERROR(VLOOKUP($D28,[3]RESPONSABLE!$K:$K,1,FALSE),$D28),LEFT($D28,FIND("|",$D28,1)-2))</f>
        <v>#REF!</v>
      </c>
      <c r="G28" s="66" t="str">
        <f>IF(ISERROR(FIND("|",D28,1)),IFERROR(VLOOKUP($D28,[3]RESPONSABLE!$K:$N,4,FALSE),""),MID(D28,FIND("|",D28,1)+2,999))</f>
        <v/>
      </c>
      <c r="H28" s="67" t="str">
        <f t="shared" si="2"/>
        <v>-</v>
      </c>
      <c r="I28" s="68" t="str">
        <f t="shared" si="3"/>
        <v>-</v>
      </c>
      <c r="J28" s="68" t="str">
        <f t="shared" si="4"/>
        <v>-</v>
      </c>
      <c r="K28" s="69" t="str">
        <f t="shared" si="5"/>
        <v>-</v>
      </c>
      <c r="L28" s="70" t="str">
        <f>IF(AND(M28&gt;0,M28&lt;99),"-",IFERROR(HeureHN(H28,I28,B28,HSN_deb,HSN_fin,TRUE)+IF(J28="-",0,HeureHN(J28,K28,B28,HSN_deb,HSN_fin,TRUE)),"-"))</f>
        <v>-</v>
      </c>
      <c r="M28" s="71" t="str">
        <f>IFERROR(Heuredim(H28,I28,B28,HSN_deb,HSN_fin,TRUE)+IF(J28="-",0,Heuredim(J28,K28,B28,HSN_deb,HSN_fin,TRUE)),"-")</f>
        <v>-</v>
      </c>
      <c r="N28" s="72" t="str">
        <f>IFERROR(HeureHN(H28,I28,B28,HSNu_deb,HSNu_fin,TRUE)+IF(J28="-",0,HeureHN(J28,K28,B28,HSNu_deb,HSNu_fin,TRUE)),"-")</f>
        <v>-</v>
      </c>
      <c r="O28" s="73">
        <f t="shared" si="0"/>
        <v>0</v>
      </c>
      <c r="P28" s="56">
        <f>IFERROR(HeureHN(H28,I28,B28,HPN_deb,HPN_fin,TRUE)+IF(J28="-",0,HeureHN(J28,K28,B28,HPN_deb,HPN_fin,TRUE)),"0")+IFERROR(VLOOKUP($F28,[3]RESPONSABLE!$A:$E,5,FALSE),"0")</f>
        <v>0</v>
      </c>
      <c r="Q28" s="74">
        <f>IFERROR(VLOOKUP($F28,[3]RESPONSABLE!$A:$F,6,FALSE),0)</f>
        <v>0</v>
      </c>
      <c r="T28" s="93">
        <f t="shared" si="7"/>
        <v>4</v>
      </c>
      <c r="U28" s="94">
        <f t="shared" si="19"/>
        <v>43558</v>
      </c>
      <c r="V28" s="95" t="str">
        <f t="shared" si="20"/>
        <v/>
      </c>
      <c r="W28" s="96" t="str">
        <f t="shared" si="21"/>
        <v>-</v>
      </c>
      <c r="X28" s="97" t="str">
        <f t="shared" si="22"/>
        <v>-</v>
      </c>
      <c r="Y28" s="98" t="str">
        <f t="shared" si="23"/>
        <v>-</v>
      </c>
      <c r="Z28" s="19">
        <f t="shared" si="24"/>
        <v>0</v>
      </c>
      <c r="AA28" s="99">
        <f t="shared" si="8"/>
        <v>0</v>
      </c>
      <c r="AB28" s="100">
        <f t="shared" si="9"/>
        <v>0</v>
      </c>
      <c r="AC28" s="101" t="str">
        <f t="shared" si="25"/>
        <v/>
      </c>
      <c r="AF28" s="93">
        <f t="shared" si="10"/>
        <v>4</v>
      </c>
      <c r="AG28" s="94">
        <f t="shared" si="26"/>
        <v>43558</v>
      </c>
      <c r="AH28" s="95" t="str">
        <f t="shared" si="11"/>
        <v/>
      </c>
      <c r="AI28" s="96" t="str">
        <f t="shared" si="12"/>
        <v/>
      </c>
      <c r="AJ28" s="97" t="str">
        <f t="shared" si="13"/>
        <v/>
      </c>
      <c r="AK28" s="98" t="str">
        <f t="shared" si="14"/>
        <v/>
      </c>
      <c r="AL28" s="19" t="str">
        <f t="shared" si="15"/>
        <v/>
      </c>
      <c r="AM28" s="99"/>
      <c r="AN28" s="102"/>
      <c r="AO28" s="103" t="str">
        <f t="shared" si="16"/>
        <v/>
      </c>
      <c r="AP28" s="26"/>
      <c r="AR28" s="93">
        <f t="shared" si="17"/>
        <v>4</v>
      </c>
      <c r="AS28" s="94">
        <f t="shared" si="27"/>
        <v>43558</v>
      </c>
      <c r="AT28" s="95" t="str">
        <f t="shared" si="18"/>
        <v/>
      </c>
      <c r="AU28" s="96" t="str">
        <f t="shared" si="28"/>
        <v/>
      </c>
      <c r="AV28" s="97" t="str">
        <f t="shared" si="29"/>
        <v/>
      </c>
      <c r="AW28" s="98" t="str">
        <f t="shared" si="30"/>
        <v/>
      </c>
      <c r="AX28" s="19" t="str">
        <f t="shared" si="31"/>
        <v/>
      </c>
      <c r="AY28" s="99"/>
      <c r="AZ28" s="102"/>
      <c r="BA28" s="103" t="str">
        <f t="shared" si="32"/>
        <v/>
      </c>
    </row>
    <row r="29" spans="1:53" ht="23.1" customHeight="1" x14ac:dyDescent="0.3">
      <c r="A29" s="60">
        <f t="shared" si="1"/>
        <v>43569</v>
      </c>
      <c r="B29" s="61">
        <f t="shared" si="6"/>
        <v>43569</v>
      </c>
      <c r="C29" s="62" t="e">
        <f>INDEX('[3]Base de Travail Mensuelle'!$1:$1048576,MATCH($U$8,'[3]Base de Travail Mensuelle'!$A:$A,0),MATCH($B29,'[3]Base de Travail Mensuelle'!$1:$1,0))</f>
        <v>#REF!</v>
      </c>
      <c r="D29" s="63" t="e">
        <f>INDEX([3]Pointage!$1:$1048576,MATCH($U$8,[3]Pointage!$A:$A,0),MATCH(B29,[3]Pointage!$1:$1,0))</f>
        <v>#REF!</v>
      </c>
      <c r="E29" s="64" t="str">
        <f>IF(ISERROR(FIND("|",$D29,1)),IFERROR(VLOOKUP($D29,[3]RESPONSABLE!$K:$K,1,FALSE),""),LEFT($D29,FIND("|",$D29,1)-2))</f>
        <v/>
      </c>
      <c r="F29" s="65" t="e">
        <f>IF(ISERROR(FIND("|",$D29,1)),IFERROR(VLOOKUP($D29,[3]RESPONSABLE!$K:$K,1,FALSE),$D29),LEFT($D29,FIND("|",$D29,1)-2))</f>
        <v>#REF!</v>
      </c>
      <c r="G29" s="66" t="str">
        <f>IF(ISERROR(FIND("|",D29,1)),IFERROR(VLOOKUP($D29,[3]RESPONSABLE!$K:$N,4,FALSE),""),MID(D29,FIND("|",D29,1)+2,999))</f>
        <v/>
      </c>
      <c r="H29" s="67" t="str">
        <f t="shared" si="2"/>
        <v>-</v>
      </c>
      <c r="I29" s="68" t="str">
        <f t="shared" si="3"/>
        <v>-</v>
      </c>
      <c r="J29" s="68" t="str">
        <f t="shared" si="4"/>
        <v>-</v>
      </c>
      <c r="K29" s="69" t="str">
        <f t="shared" si="5"/>
        <v>-</v>
      </c>
      <c r="L29" s="70" t="str">
        <f>IF(AND(M29&gt;0,M29&lt;99),"-",IFERROR(HeureHN(H29,I29,B29,HSN_deb,HSN_fin,TRUE)+IF(J29="-",0,HeureHN(J29,K29,B29,HSN_deb,HSN_fin,TRUE)),"-"))</f>
        <v>-</v>
      </c>
      <c r="M29" s="71" t="str">
        <f>IFERROR(Heuredim(H29,I29,B29,HSN_deb,HSN_fin,TRUE)+IF(J29="-",0,Heuredim(J29,K29,B29,HSN_deb,HSN_fin,TRUE)),"-")</f>
        <v>-</v>
      </c>
      <c r="N29" s="72" t="str">
        <f>IFERROR(HeureHN(H29,I29,B29,HSNu_deb,HSNu_fin,TRUE)+IF(J29="-",0,HeureHN(J29,K29,B29,HSNu_deb,HSNu_fin,TRUE)),"-")</f>
        <v>-</v>
      </c>
      <c r="O29" s="73">
        <f t="shared" si="0"/>
        <v>0</v>
      </c>
      <c r="P29" s="56">
        <f>IFERROR(HeureHN(H29,I29,B29,HPN_deb,HPN_fin,TRUE)+IF(J29="-",0,HeureHN(J29,K29,B29,HPN_deb,HPN_fin,TRUE)),"0")+IFERROR(VLOOKUP($F29,[3]RESPONSABLE!$A:$E,5,FALSE),"0")</f>
        <v>0</v>
      </c>
      <c r="Q29" s="74">
        <f>IFERROR(VLOOKUP($F29,[3]RESPONSABLE!$A:$F,6,FALSE),0)</f>
        <v>0</v>
      </c>
      <c r="T29" s="93">
        <f t="shared" si="7"/>
        <v>5</v>
      </c>
      <c r="U29" s="94">
        <f t="shared" si="19"/>
        <v>43559</v>
      </c>
      <c r="V29" s="95" t="str">
        <f t="shared" si="20"/>
        <v/>
      </c>
      <c r="W29" s="96" t="str">
        <f t="shared" si="21"/>
        <v>-</v>
      </c>
      <c r="X29" s="97" t="str">
        <f t="shared" si="22"/>
        <v>-</v>
      </c>
      <c r="Y29" s="98" t="str">
        <f t="shared" si="23"/>
        <v>-</v>
      </c>
      <c r="Z29" s="19">
        <f t="shared" si="24"/>
        <v>0</v>
      </c>
      <c r="AA29" s="99">
        <f t="shared" si="8"/>
        <v>0</v>
      </c>
      <c r="AB29" s="100">
        <f t="shared" si="9"/>
        <v>0</v>
      </c>
      <c r="AC29" s="101" t="str">
        <f t="shared" si="25"/>
        <v/>
      </c>
      <c r="AF29" s="93">
        <f t="shared" si="10"/>
        <v>5</v>
      </c>
      <c r="AG29" s="94">
        <f t="shared" si="26"/>
        <v>43559</v>
      </c>
      <c r="AH29" s="95" t="str">
        <f t="shared" si="11"/>
        <v/>
      </c>
      <c r="AI29" s="96" t="str">
        <f t="shared" si="12"/>
        <v/>
      </c>
      <c r="AJ29" s="97" t="str">
        <f t="shared" si="13"/>
        <v/>
      </c>
      <c r="AK29" s="98" t="str">
        <f t="shared" si="14"/>
        <v/>
      </c>
      <c r="AL29" s="19" t="str">
        <f t="shared" si="15"/>
        <v/>
      </c>
      <c r="AM29" s="99"/>
      <c r="AN29" s="102"/>
      <c r="AO29" s="103" t="str">
        <f t="shared" si="16"/>
        <v/>
      </c>
      <c r="AP29" s="26"/>
      <c r="AR29" s="93">
        <f t="shared" si="17"/>
        <v>5</v>
      </c>
      <c r="AS29" s="94">
        <f t="shared" si="27"/>
        <v>43559</v>
      </c>
      <c r="AT29" s="95" t="str">
        <f t="shared" si="18"/>
        <v/>
      </c>
      <c r="AU29" s="96" t="str">
        <f t="shared" si="28"/>
        <v/>
      </c>
      <c r="AV29" s="97" t="str">
        <f t="shared" si="29"/>
        <v/>
      </c>
      <c r="AW29" s="98" t="str">
        <f t="shared" si="30"/>
        <v/>
      </c>
      <c r="AX29" s="19" t="str">
        <f t="shared" si="31"/>
        <v/>
      </c>
      <c r="AY29" s="99"/>
      <c r="AZ29" s="102"/>
      <c r="BA29" s="103" t="str">
        <f t="shared" si="32"/>
        <v/>
      </c>
    </row>
    <row r="30" spans="1:53" ht="23.1" customHeight="1" x14ac:dyDescent="0.3">
      <c r="A30" s="60">
        <f t="shared" si="1"/>
        <v>43570</v>
      </c>
      <c r="B30" s="61">
        <f t="shared" si="6"/>
        <v>43570</v>
      </c>
      <c r="C30" s="62" t="e">
        <f>INDEX('[3]Base de Travail Mensuelle'!$1:$1048576,MATCH($U$8,'[3]Base de Travail Mensuelle'!$A:$A,0),MATCH($B30,'[3]Base de Travail Mensuelle'!$1:$1,0))</f>
        <v>#REF!</v>
      </c>
      <c r="D30" s="63" t="e">
        <f>INDEX([3]Pointage!$1:$1048576,MATCH($U$8,[3]Pointage!$A:$A,0),MATCH(B30,[3]Pointage!$1:$1,0))</f>
        <v>#REF!</v>
      </c>
      <c r="E30" s="64" t="str">
        <f>IF(ISERROR(FIND("|",$D30,1)),IFERROR(VLOOKUP($D30,[3]RESPONSABLE!$K:$K,1,FALSE),""),LEFT($D30,FIND("|",$D30,1)-2))</f>
        <v/>
      </c>
      <c r="F30" s="65" t="e">
        <f>IF(ISERROR(FIND("|",$D30,1)),IFERROR(VLOOKUP($D30,[3]RESPONSABLE!$K:$K,1,FALSE),$D30),LEFT($D30,FIND("|",$D30,1)-2))</f>
        <v>#REF!</v>
      </c>
      <c r="G30" s="66" t="str">
        <f>IF(ISERROR(FIND("|",D30,1)),IFERROR(VLOOKUP($D30,[3]RESPONSABLE!$K:$N,4,FALSE),""),MID(D30,FIND("|",D30,1)+2,999))</f>
        <v/>
      </c>
      <c r="H30" s="67" t="str">
        <f t="shared" si="2"/>
        <v>-</v>
      </c>
      <c r="I30" s="68" t="str">
        <f t="shared" si="3"/>
        <v>-</v>
      </c>
      <c r="J30" s="68" t="str">
        <f t="shared" si="4"/>
        <v>-</v>
      </c>
      <c r="K30" s="69" t="str">
        <f t="shared" si="5"/>
        <v>-</v>
      </c>
      <c r="L30" s="70" t="str">
        <f>IF(AND(M30&gt;0,M30&lt;99),"-",IFERROR(HeureHN(H30,I30,B30,HSN_deb,HSN_fin,TRUE)+IF(J30="-",0,HeureHN(J30,K30,B30,HSN_deb,HSN_fin,TRUE)),"-"))</f>
        <v>-</v>
      </c>
      <c r="M30" s="71" t="str">
        <f>IFERROR(Heuredim(H30,I30,B30,HSN_deb,HSN_fin,TRUE)+IF(J30="-",0,Heuredim(J30,K30,B30,HSN_deb,HSN_fin,TRUE)),"-")</f>
        <v>-</v>
      </c>
      <c r="N30" s="72" t="str">
        <f>IFERROR(HeureHN(H30,I30,B30,HSNu_deb,HSNu_fin,TRUE)+IF(J30="-",0,HeureHN(J30,K30,B30,HSNu_deb,HSNu_fin,TRUE)),"-")</f>
        <v>-</v>
      </c>
      <c r="O30" s="73">
        <f t="shared" si="0"/>
        <v>0</v>
      </c>
      <c r="P30" s="56">
        <f>IFERROR(HeureHN(H30,I30,B30,HPN_deb,HPN_fin,TRUE)+IF(J30="-",0,HeureHN(J30,K30,B30,HPN_deb,HPN_fin,TRUE)),"0")+IFERROR(VLOOKUP($F30,[3]RESPONSABLE!$A:$E,5,FALSE),"0")</f>
        <v>0</v>
      </c>
      <c r="Q30" s="74">
        <f>IFERROR(VLOOKUP($F30,[3]RESPONSABLE!$A:$F,6,FALSE),0)</f>
        <v>0</v>
      </c>
      <c r="T30" s="93">
        <f t="shared" si="7"/>
        <v>6</v>
      </c>
      <c r="U30" s="94">
        <f t="shared" si="19"/>
        <v>43560</v>
      </c>
      <c r="V30" s="95" t="str">
        <f t="shared" si="20"/>
        <v/>
      </c>
      <c r="W30" s="96" t="str">
        <f t="shared" si="21"/>
        <v>-</v>
      </c>
      <c r="X30" s="97" t="str">
        <f t="shared" si="22"/>
        <v>-</v>
      </c>
      <c r="Y30" s="98" t="str">
        <f t="shared" si="23"/>
        <v>-</v>
      </c>
      <c r="Z30" s="19">
        <f t="shared" si="24"/>
        <v>0</v>
      </c>
      <c r="AA30" s="99">
        <f t="shared" si="8"/>
        <v>0</v>
      </c>
      <c r="AB30" s="100">
        <f t="shared" si="9"/>
        <v>0</v>
      </c>
      <c r="AC30" s="101" t="str">
        <f t="shared" si="25"/>
        <v/>
      </c>
      <c r="AF30" s="93">
        <f t="shared" si="10"/>
        <v>6</v>
      </c>
      <c r="AG30" s="94">
        <f t="shared" si="26"/>
        <v>43560</v>
      </c>
      <c r="AH30" s="95" t="str">
        <f t="shared" si="11"/>
        <v/>
      </c>
      <c r="AI30" s="96" t="str">
        <f t="shared" si="12"/>
        <v/>
      </c>
      <c r="AJ30" s="97" t="str">
        <f t="shared" si="13"/>
        <v/>
      </c>
      <c r="AK30" s="98" t="str">
        <f t="shared" si="14"/>
        <v/>
      </c>
      <c r="AL30" s="19" t="str">
        <f t="shared" si="15"/>
        <v/>
      </c>
      <c r="AM30" s="99"/>
      <c r="AN30" s="102"/>
      <c r="AO30" s="103" t="str">
        <f t="shared" si="16"/>
        <v/>
      </c>
      <c r="AP30" s="26"/>
      <c r="AR30" s="93">
        <f t="shared" si="17"/>
        <v>6</v>
      </c>
      <c r="AS30" s="94">
        <f t="shared" si="27"/>
        <v>43560</v>
      </c>
      <c r="AT30" s="95" t="str">
        <f t="shared" si="18"/>
        <v/>
      </c>
      <c r="AU30" s="96" t="str">
        <f t="shared" si="28"/>
        <v/>
      </c>
      <c r="AV30" s="97" t="str">
        <f t="shared" si="29"/>
        <v/>
      </c>
      <c r="AW30" s="98" t="str">
        <f t="shared" si="30"/>
        <v/>
      </c>
      <c r="AX30" s="19" t="str">
        <f t="shared" si="31"/>
        <v/>
      </c>
      <c r="AY30" s="99"/>
      <c r="AZ30" s="102"/>
      <c r="BA30" s="103" t="str">
        <f t="shared" si="32"/>
        <v/>
      </c>
    </row>
    <row r="31" spans="1:53" ht="23.1" customHeight="1" x14ac:dyDescent="0.3">
      <c r="A31" s="60">
        <f t="shared" si="1"/>
        <v>43571</v>
      </c>
      <c r="B31" s="61">
        <f t="shared" si="6"/>
        <v>43571</v>
      </c>
      <c r="C31" s="105" t="e">
        <f>INDEX('[3]Base de Travail Mensuelle'!$1:$1048576,MATCH($U$8,'[3]Base de Travail Mensuelle'!$A:$A,0),MATCH($B31,'[3]Base de Travail Mensuelle'!$1:$1,0))</f>
        <v>#REF!</v>
      </c>
      <c r="D31" s="63" t="e">
        <f>INDEX([3]Pointage!$1:$1048576,MATCH($U$8,[3]Pointage!$A:$A,0),MATCH(B31,[3]Pointage!$1:$1,0))</f>
        <v>#REF!</v>
      </c>
      <c r="E31" s="64" t="str">
        <f>IF(ISERROR(FIND("|",$D31,1)),IFERROR(VLOOKUP($D31,[3]RESPONSABLE!$K:$K,1,FALSE),""),LEFT($D31,FIND("|",$D31,1)-2))</f>
        <v/>
      </c>
      <c r="F31" s="65" t="e">
        <f>IF(ISERROR(FIND("|",$D31,1)),IFERROR(VLOOKUP($D31,[3]RESPONSABLE!$K:$K,1,FALSE),$D31),LEFT($D31,FIND("|",$D31,1)-2))</f>
        <v>#REF!</v>
      </c>
      <c r="G31" s="66" t="str">
        <f>IF(ISERROR(FIND("|",D31,1)),IFERROR(VLOOKUP($D31,[3]RESPONSABLE!$K:$N,4,FALSE),""),MID(D31,FIND("|",D31,1)+2,999))</f>
        <v/>
      </c>
      <c r="H31" s="67" t="str">
        <f t="shared" si="2"/>
        <v>-</v>
      </c>
      <c r="I31" s="68" t="str">
        <f t="shared" si="3"/>
        <v>-</v>
      </c>
      <c r="J31" s="68" t="str">
        <f t="shared" si="4"/>
        <v>-</v>
      </c>
      <c r="K31" s="69" t="str">
        <f t="shared" si="5"/>
        <v>-</v>
      </c>
      <c r="L31" s="70" t="str">
        <f>IF(AND(M31&gt;0,M31&lt;99),"-",IFERROR(HeureHN(H31,I31,B31,HSN_deb,HSN_fin,TRUE)+IF(J31="-",0,HeureHN(J31,K31,B31,HSN_deb,HSN_fin,TRUE)),"-"))</f>
        <v>-</v>
      </c>
      <c r="M31" s="71" t="str">
        <f>IFERROR(Heuredim(H31,I31,B31,HSN_deb,HSN_fin,TRUE)+IF(J31="-",0,Heuredim(J31,K31,B31,HSN_deb,HSN_fin,TRUE)),"-")</f>
        <v>-</v>
      </c>
      <c r="N31" s="72" t="str">
        <f>IFERROR(HeureHN(H31,I31,B31,HSNu_deb,HSNu_fin,TRUE)+IF(J31="-",0,HeureHN(J31,K31,B31,HSNu_deb,HSNu_fin,TRUE)),"-")</f>
        <v>-</v>
      </c>
      <c r="O31" s="73">
        <f t="shared" si="0"/>
        <v>0</v>
      </c>
      <c r="P31" s="56">
        <f>IFERROR(HeureHN(H31,I31,B31,HPN_deb,HPN_fin,TRUE)+IF(J31="-",0,HeureHN(J31,K31,B31,HPN_deb,HPN_fin,TRUE)),"0")+IFERROR(VLOOKUP($F31,[3]RESPONSABLE!$A:$E,5,FALSE),"0")</f>
        <v>0</v>
      </c>
      <c r="Q31" s="74">
        <f>IFERROR(VLOOKUP($F31,[3]RESPONSABLE!$A:$F,6,FALSE),0)</f>
        <v>0</v>
      </c>
      <c r="T31" s="93">
        <f t="shared" si="7"/>
        <v>7</v>
      </c>
      <c r="U31" s="94">
        <f t="shared" si="19"/>
        <v>43561</v>
      </c>
      <c r="V31" s="95" t="str">
        <f t="shared" si="20"/>
        <v/>
      </c>
      <c r="W31" s="96" t="str">
        <f t="shared" si="21"/>
        <v>-</v>
      </c>
      <c r="X31" s="97" t="str">
        <f t="shared" si="22"/>
        <v>-</v>
      </c>
      <c r="Y31" s="98" t="str">
        <f t="shared" si="23"/>
        <v>-</v>
      </c>
      <c r="Z31" s="19">
        <f t="shared" si="24"/>
        <v>0</v>
      </c>
      <c r="AA31" s="99">
        <f t="shared" si="8"/>
        <v>0</v>
      </c>
      <c r="AB31" s="100">
        <f t="shared" si="9"/>
        <v>0</v>
      </c>
      <c r="AC31" s="101" t="str">
        <f t="shared" si="25"/>
        <v/>
      </c>
      <c r="AF31" s="93">
        <f t="shared" si="10"/>
        <v>7</v>
      </c>
      <c r="AG31" s="94">
        <f t="shared" si="26"/>
        <v>43561</v>
      </c>
      <c r="AH31" s="95" t="str">
        <f t="shared" si="11"/>
        <v/>
      </c>
      <c r="AI31" s="96" t="str">
        <f t="shared" si="12"/>
        <v/>
      </c>
      <c r="AJ31" s="97" t="str">
        <f t="shared" si="13"/>
        <v/>
      </c>
      <c r="AK31" s="98" t="str">
        <f t="shared" si="14"/>
        <v/>
      </c>
      <c r="AL31" s="19" t="str">
        <f t="shared" si="15"/>
        <v/>
      </c>
      <c r="AM31" s="99"/>
      <c r="AN31" s="102"/>
      <c r="AO31" s="103" t="str">
        <f t="shared" si="16"/>
        <v/>
      </c>
      <c r="AP31" s="26"/>
      <c r="AR31" s="93">
        <f t="shared" si="17"/>
        <v>7</v>
      </c>
      <c r="AS31" s="94">
        <f t="shared" si="27"/>
        <v>43561</v>
      </c>
      <c r="AT31" s="95" t="str">
        <f t="shared" si="18"/>
        <v/>
      </c>
      <c r="AU31" s="96" t="str">
        <f t="shared" si="28"/>
        <v/>
      </c>
      <c r="AV31" s="97" t="str">
        <f t="shared" si="29"/>
        <v/>
      </c>
      <c r="AW31" s="98" t="str">
        <f t="shared" si="30"/>
        <v/>
      </c>
      <c r="AX31" s="19" t="str">
        <f t="shared" si="31"/>
        <v/>
      </c>
      <c r="AY31" s="99"/>
      <c r="AZ31" s="102"/>
      <c r="BA31" s="103" t="str">
        <f t="shared" si="32"/>
        <v/>
      </c>
    </row>
    <row r="32" spans="1:53" ht="23.1" customHeight="1" x14ac:dyDescent="0.3">
      <c r="A32" s="60">
        <f t="shared" si="1"/>
        <v>43572</v>
      </c>
      <c r="B32" s="61">
        <f t="shared" si="6"/>
        <v>43572</v>
      </c>
      <c r="C32" s="62" t="e">
        <f>INDEX('[3]Base de Travail Mensuelle'!$1:$1048576,MATCH($U$8,'[3]Base de Travail Mensuelle'!$A:$A,0),MATCH($B32,'[3]Base de Travail Mensuelle'!$1:$1,0))</f>
        <v>#REF!</v>
      </c>
      <c r="D32" s="63" t="e">
        <f>INDEX([3]Pointage!$1:$1048576,MATCH($U$8,[3]Pointage!$A:$A,0),MATCH(B32,[3]Pointage!$1:$1,0))</f>
        <v>#REF!</v>
      </c>
      <c r="E32" s="64" t="str">
        <f>IF(ISERROR(FIND("|",$D32,1)),IFERROR(VLOOKUP($D32,[3]RESPONSABLE!$K:$K,1,FALSE),""),LEFT($D32,FIND("|",$D32,1)-2))</f>
        <v/>
      </c>
      <c r="F32" s="65" t="e">
        <f>IF(ISERROR(FIND("|",$D32,1)),IFERROR(VLOOKUP($D32,[3]RESPONSABLE!$K:$K,1,FALSE),$D32),LEFT($D32,FIND("|",$D32,1)-2))</f>
        <v>#REF!</v>
      </c>
      <c r="G32" s="66" t="str">
        <f>IF(ISERROR(FIND("|",D32,1)),IFERROR(VLOOKUP($D32,[3]RESPONSABLE!$K:$N,4,FALSE),""),MID(D32,FIND("|",D32,1)+2,999))</f>
        <v/>
      </c>
      <c r="H32" s="67" t="str">
        <f t="shared" si="2"/>
        <v>-</v>
      </c>
      <c r="I32" s="68" t="str">
        <f t="shared" si="3"/>
        <v>-</v>
      </c>
      <c r="J32" s="68" t="str">
        <f t="shared" si="4"/>
        <v>-</v>
      </c>
      <c r="K32" s="69" t="str">
        <f t="shared" si="5"/>
        <v>-</v>
      </c>
      <c r="L32" s="70" t="str">
        <f>IF(AND(M32&gt;0,M32&lt;99),"-",IFERROR(HeureHN(H32,I32,B32,HSN_deb,HSN_fin,TRUE)+IF(J32="-",0,HeureHN(J32,K32,B32,HSN_deb,HSN_fin,TRUE)),"-"))</f>
        <v>-</v>
      </c>
      <c r="M32" s="71" t="str">
        <f>IFERROR(Heuredim(H32,I32,B32,HSN_deb,HSN_fin,TRUE)+IF(J32="-",0,Heuredim(J32,K32,B32,HSN_deb,HSN_fin,TRUE)),"-")</f>
        <v>-</v>
      </c>
      <c r="N32" s="72" t="str">
        <f>IFERROR(HeureHN(H32,I32,B32,HSNu_deb,HSNu_fin,TRUE)+IF(J32="-",0,HeureHN(J32,K32,B32,HSNu_deb,HSNu_fin,TRUE)),"-")</f>
        <v>-</v>
      </c>
      <c r="O32" s="73">
        <f t="shared" si="0"/>
        <v>0</v>
      </c>
      <c r="P32" s="56">
        <f>IFERROR(HeureHN(H32,I32,B32,HPN_deb,HPN_fin,TRUE)+IF(J32="-",0,HeureHN(J32,K32,B32,HPN_deb,HPN_fin,TRUE)),"0")+IFERROR(VLOOKUP($F32,[3]RESPONSABLE!$A:$E,5,FALSE),"0")</f>
        <v>0</v>
      </c>
      <c r="Q32" s="74">
        <f>IFERROR(VLOOKUP($F32,[3]RESPONSABLE!$A:$F,6,FALSE),0)</f>
        <v>0</v>
      </c>
      <c r="T32" s="93">
        <f t="shared" si="7"/>
        <v>1</v>
      </c>
      <c r="U32" s="94">
        <f t="shared" si="19"/>
        <v>43562</v>
      </c>
      <c r="V32" s="95" t="str">
        <f t="shared" si="20"/>
        <v/>
      </c>
      <c r="W32" s="96" t="str">
        <f t="shared" si="21"/>
        <v>-</v>
      </c>
      <c r="X32" s="97" t="str">
        <f t="shared" si="22"/>
        <v>-</v>
      </c>
      <c r="Y32" s="98" t="str">
        <f t="shared" si="23"/>
        <v>-</v>
      </c>
      <c r="Z32" s="19">
        <f t="shared" si="24"/>
        <v>0</v>
      </c>
      <c r="AA32" s="99">
        <f t="shared" si="8"/>
        <v>0</v>
      </c>
      <c r="AB32" s="100">
        <f t="shared" si="9"/>
        <v>0</v>
      </c>
      <c r="AC32" s="101" t="str">
        <f t="shared" si="25"/>
        <v/>
      </c>
      <c r="AF32" s="93">
        <f t="shared" si="10"/>
        <v>1</v>
      </c>
      <c r="AG32" s="94">
        <f t="shared" si="26"/>
        <v>43562</v>
      </c>
      <c r="AH32" s="95" t="str">
        <f t="shared" si="11"/>
        <v/>
      </c>
      <c r="AI32" s="96" t="str">
        <f t="shared" si="12"/>
        <v/>
      </c>
      <c r="AJ32" s="97" t="str">
        <f t="shared" si="13"/>
        <v/>
      </c>
      <c r="AK32" s="98" t="str">
        <f t="shared" si="14"/>
        <v/>
      </c>
      <c r="AL32" s="19" t="str">
        <f t="shared" si="15"/>
        <v/>
      </c>
      <c r="AM32" s="99"/>
      <c r="AN32" s="102"/>
      <c r="AO32" s="103" t="str">
        <f t="shared" si="16"/>
        <v/>
      </c>
      <c r="AP32" s="26"/>
      <c r="AR32" s="93">
        <f t="shared" si="17"/>
        <v>1</v>
      </c>
      <c r="AS32" s="94">
        <f t="shared" si="27"/>
        <v>43562</v>
      </c>
      <c r="AT32" s="95" t="str">
        <f t="shared" si="18"/>
        <v/>
      </c>
      <c r="AU32" s="96" t="str">
        <f t="shared" si="28"/>
        <v/>
      </c>
      <c r="AV32" s="97" t="str">
        <f t="shared" si="29"/>
        <v/>
      </c>
      <c r="AW32" s="98" t="str">
        <f t="shared" si="30"/>
        <v/>
      </c>
      <c r="AX32" s="19" t="str">
        <f t="shared" si="31"/>
        <v/>
      </c>
      <c r="AY32" s="99"/>
      <c r="AZ32" s="102"/>
      <c r="BA32" s="103" t="str">
        <f t="shared" si="32"/>
        <v/>
      </c>
    </row>
    <row r="33" spans="1:53" ht="23.1" customHeight="1" x14ac:dyDescent="0.3">
      <c r="A33" s="60">
        <f t="shared" si="1"/>
        <v>43573</v>
      </c>
      <c r="B33" s="61">
        <f t="shared" si="6"/>
        <v>43573</v>
      </c>
      <c r="C33" s="62" t="e">
        <f>INDEX('[3]Base de Travail Mensuelle'!$1:$1048576,MATCH($U$8,'[3]Base de Travail Mensuelle'!$A:$A,0),MATCH($B33,'[3]Base de Travail Mensuelle'!$1:$1,0))</f>
        <v>#REF!</v>
      </c>
      <c r="D33" s="63" t="e">
        <f>INDEX([3]Pointage!$1:$1048576,MATCH($U$8,[3]Pointage!$A:$A,0),MATCH(B33,[3]Pointage!$1:$1,0))</f>
        <v>#REF!</v>
      </c>
      <c r="E33" s="64" t="str">
        <f>IF(ISERROR(FIND("|",$D33,1)),IFERROR(VLOOKUP($D33,[3]RESPONSABLE!$K:$K,1,FALSE),""),LEFT($D33,FIND("|",$D33,1)-2))</f>
        <v/>
      </c>
      <c r="F33" s="65" t="e">
        <f>IF(ISERROR(FIND("|",$D33,1)),IFERROR(VLOOKUP($D33,[3]RESPONSABLE!$K:$K,1,FALSE),$D33),LEFT($D33,FIND("|",$D33,1)-2))</f>
        <v>#REF!</v>
      </c>
      <c r="G33" s="66" t="str">
        <f>IF(ISERROR(FIND("|",D33,1)),IFERROR(VLOOKUP($D33,[3]RESPONSABLE!$K:$N,4,FALSE),""),MID(D33,FIND("|",D33,1)+2,999))</f>
        <v/>
      </c>
      <c r="H33" s="67" t="str">
        <f t="shared" si="2"/>
        <v>-</v>
      </c>
      <c r="I33" s="68" t="str">
        <f t="shared" si="3"/>
        <v>-</v>
      </c>
      <c r="J33" s="68" t="str">
        <f t="shared" si="4"/>
        <v>-</v>
      </c>
      <c r="K33" s="69" t="str">
        <f t="shared" si="5"/>
        <v>-</v>
      </c>
      <c r="L33" s="70" t="str">
        <f>IF(AND(M33&gt;0,M33&lt;99),"-",IFERROR(HeureHN(H33,I33,B33,HSN_deb,HSN_fin,TRUE)+IF(J33="-",0,HeureHN(J33,K33,B33,HSN_deb,HSN_fin,TRUE)),"-"))</f>
        <v>-</v>
      </c>
      <c r="M33" s="71" t="str">
        <f>IFERROR(Heuredim(H33,I33,B33,HSN_deb,HSN_fin,TRUE)+IF(J33="-",0,Heuredim(J33,K33,B33,HSN_deb,HSN_fin,TRUE)),"-")</f>
        <v>-</v>
      </c>
      <c r="N33" s="72" t="str">
        <f>IFERROR(HeureHN(H33,I33,B33,HSNu_deb,HSNu_fin,TRUE)+IF(J33="-",0,HeureHN(J33,K33,B33,HSNu_deb,HSNu_fin,TRUE)),"-")</f>
        <v>-</v>
      </c>
      <c r="O33" s="73">
        <f t="shared" si="0"/>
        <v>0</v>
      </c>
      <c r="P33" s="56">
        <f>IFERROR(HeureHN(H33,I33,B33,HPN_deb,HPN_fin,TRUE)+IF(J33="-",0,HeureHN(J33,K33,B33,HPN_deb,HPN_fin,TRUE)),"0")+IFERROR(VLOOKUP($F33,[3]RESPONSABLE!$A:$E,5,FALSE),"0")</f>
        <v>0</v>
      </c>
      <c r="Q33" s="74">
        <f>IFERROR(VLOOKUP($F33,[3]RESPONSABLE!$A:$F,6,FALSE),0)</f>
        <v>0</v>
      </c>
      <c r="T33" s="93">
        <f t="shared" si="7"/>
        <v>2</v>
      </c>
      <c r="U33" s="94">
        <f t="shared" si="19"/>
        <v>43563</v>
      </c>
      <c r="V33" s="95" t="str">
        <f t="shared" si="20"/>
        <v/>
      </c>
      <c r="W33" s="96" t="str">
        <f t="shared" si="21"/>
        <v>-</v>
      </c>
      <c r="X33" s="97" t="str">
        <f t="shared" si="22"/>
        <v>-</v>
      </c>
      <c r="Y33" s="98" t="str">
        <f t="shared" si="23"/>
        <v>-</v>
      </c>
      <c r="Z33" s="19">
        <f t="shared" si="24"/>
        <v>0</v>
      </c>
      <c r="AA33" s="99">
        <f t="shared" si="8"/>
        <v>0</v>
      </c>
      <c r="AB33" s="100">
        <f t="shared" si="9"/>
        <v>0</v>
      </c>
      <c r="AC33" s="101" t="str">
        <f t="shared" si="25"/>
        <v/>
      </c>
      <c r="AF33" s="93">
        <f t="shared" si="10"/>
        <v>2</v>
      </c>
      <c r="AG33" s="94">
        <f t="shared" si="26"/>
        <v>43563</v>
      </c>
      <c r="AH33" s="95" t="str">
        <f t="shared" si="11"/>
        <v/>
      </c>
      <c r="AI33" s="96" t="str">
        <f t="shared" si="12"/>
        <v/>
      </c>
      <c r="AJ33" s="97" t="str">
        <f t="shared" si="13"/>
        <v/>
      </c>
      <c r="AK33" s="98" t="str">
        <f t="shared" si="14"/>
        <v/>
      </c>
      <c r="AL33" s="19" t="str">
        <f t="shared" si="15"/>
        <v/>
      </c>
      <c r="AM33" s="99"/>
      <c r="AN33" s="102"/>
      <c r="AO33" s="103" t="str">
        <f t="shared" si="16"/>
        <v/>
      </c>
      <c r="AP33" s="26"/>
      <c r="AR33" s="93">
        <f t="shared" si="17"/>
        <v>2</v>
      </c>
      <c r="AS33" s="94">
        <f t="shared" si="27"/>
        <v>43563</v>
      </c>
      <c r="AT33" s="95" t="str">
        <f t="shared" si="18"/>
        <v/>
      </c>
      <c r="AU33" s="96" t="str">
        <f t="shared" si="28"/>
        <v/>
      </c>
      <c r="AV33" s="97" t="str">
        <f t="shared" si="29"/>
        <v/>
      </c>
      <c r="AW33" s="98" t="str">
        <f t="shared" si="30"/>
        <v/>
      </c>
      <c r="AX33" s="19" t="str">
        <f t="shared" si="31"/>
        <v/>
      </c>
      <c r="AY33" s="99"/>
      <c r="AZ33" s="102"/>
      <c r="BA33" s="103" t="str">
        <f t="shared" si="32"/>
        <v/>
      </c>
    </row>
    <row r="34" spans="1:53" ht="23.1" customHeight="1" x14ac:dyDescent="0.3">
      <c r="A34" s="60">
        <f t="shared" si="1"/>
        <v>43574</v>
      </c>
      <c r="B34" s="61">
        <f t="shared" si="6"/>
        <v>43574</v>
      </c>
      <c r="C34" s="62" t="e">
        <f>INDEX('[3]Base de Travail Mensuelle'!$1:$1048576,MATCH($U$8,'[3]Base de Travail Mensuelle'!$A:$A,0),MATCH($B34,'[3]Base de Travail Mensuelle'!$1:$1,0))</f>
        <v>#REF!</v>
      </c>
      <c r="D34" s="63" t="e">
        <f>INDEX([3]Pointage!$1:$1048576,MATCH($U$8,[3]Pointage!$A:$A,0),MATCH(B34,[3]Pointage!$1:$1,0))</f>
        <v>#REF!</v>
      </c>
      <c r="E34" s="64" t="str">
        <f>IF(ISERROR(FIND("|",$D34,1)),IFERROR(VLOOKUP($D34,[3]RESPONSABLE!$K:$K,1,FALSE),""),LEFT($D34,FIND("|",$D34,1)-2))</f>
        <v/>
      </c>
      <c r="F34" s="65" t="e">
        <f>IF(ISERROR(FIND("|",$D34,1)),IFERROR(VLOOKUP($D34,[3]RESPONSABLE!$K:$K,1,FALSE),$D34),LEFT($D34,FIND("|",$D34,1)-2))</f>
        <v>#REF!</v>
      </c>
      <c r="G34" s="66" t="str">
        <f>IF(ISERROR(FIND("|",D34,1)),IFERROR(VLOOKUP($D34,[3]RESPONSABLE!$K:$N,4,FALSE),""),MID(D34,FIND("|",D34,1)+2,999))</f>
        <v/>
      </c>
      <c r="H34" s="67" t="str">
        <f t="shared" si="2"/>
        <v>-</v>
      </c>
      <c r="I34" s="68" t="str">
        <f t="shared" si="3"/>
        <v>-</v>
      </c>
      <c r="J34" s="68" t="str">
        <f t="shared" si="4"/>
        <v>-</v>
      </c>
      <c r="K34" s="69" t="str">
        <f t="shared" si="5"/>
        <v>-</v>
      </c>
      <c r="L34" s="70" t="str">
        <f>IF(AND(M34&gt;0,M34&lt;99),"-",IFERROR(HeureHN(H34,I34,B34,HSN_deb,HSN_fin,TRUE)+IF(J34="-",0,HeureHN(J34,K34,B34,HSN_deb,HSN_fin,TRUE)),"-"))</f>
        <v>-</v>
      </c>
      <c r="M34" s="71" t="str">
        <f>IFERROR(Heuredim(H34,I34,B34,HSN_deb,HSN_fin,TRUE)+IF(J34="-",0,Heuredim(J34,K34,B34,HSN_deb,HSN_fin,TRUE)),"-")</f>
        <v>-</v>
      </c>
      <c r="N34" s="72" t="str">
        <f>IFERROR(HeureHN(H34,I34,B34,HSNu_deb,HSNu_fin,TRUE)+IF(J34="-",0,HeureHN(J34,K34,B34,HSNu_deb,HSNu_fin,TRUE)),"-")</f>
        <v>-</v>
      </c>
      <c r="O34" s="73">
        <f t="shared" si="0"/>
        <v>0</v>
      </c>
      <c r="P34" s="56">
        <f>IFERROR(HeureHN(H34,I34,B34,HPN_deb,HPN_fin,TRUE)+IF(J34="-",0,HeureHN(J34,K34,B34,HPN_deb,HPN_fin,TRUE)),"0")+IFERROR(VLOOKUP($F34,[3]RESPONSABLE!$A:$E,5,FALSE),"0")</f>
        <v>0</v>
      </c>
      <c r="Q34" s="74">
        <f>IFERROR(VLOOKUP($F34,[3]RESPONSABLE!$A:$F,6,FALSE),0)</f>
        <v>0</v>
      </c>
      <c r="T34" s="93">
        <f t="shared" si="7"/>
        <v>3</v>
      </c>
      <c r="U34" s="94">
        <f t="shared" si="19"/>
        <v>43564</v>
      </c>
      <c r="V34" s="95" t="str">
        <f t="shared" si="20"/>
        <v/>
      </c>
      <c r="W34" s="96" t="str">
        <f t="shared" si="21"/>
        <v>-</v>
      </c>
      <c r="X34" s="97" t="str">
        <f t="shared" si="22"/>
        <v>-</v>
      </c>
      <c r="Y34" s="98" t="str">
        <f t="shared" si="23"/>
        <v>-</v>
      </c>
      <c r="Z34" s="19">
        <f t="shared" si="24"/>
        <v>0</v>
      </c>
      <c r="AA34" s="99">
        <f t="shared" si="8"/>
        <v>0</v>
      </c>
      <c r="AB34" s="100">
        <f t="shared" si="9"/>
        <v>0</v>
      </c>
      <c r="AC34" s="101" t="str">
        <f t="shared" si="25"/>
        <v/>
      </c>
      <c r="AF34" s="93">
        <f t="shared" si="10"/>
        <v>3</v>
      </c>
      <c r="AG34" s="94">
        <f t="shared" si="26"/>
        <v>43564</v>
      </c>
      <c r="AH34" s="95" t="str">
        <f t="shared" si="11"/>
        <v/>
      </c>
      <c r="AI34" s="96" t="str">
        <f t="shared" si="12"/>
        <v/>
      </c>
      <c r="AJ34" s="97" t="str">
        <f t="shared" si="13"/>
        <v/>
      </c>
      <c r="AK34" s="98" t="str">
        <f t="shared" si="14"/>
        <v/>
      </c>
      <c r="AL34" s="19" t="str">
        <f t="shared" si="15"/>
        <v/>
      </c>
      <c r="AM34" s="99"/>
      <c r="AN34" s="102"/>
      <c r="AO34" s="103" t="str">
        <f t="shared" si="16"/>
        <v/>
      </c>
      <c r="AP34" s="26"/>
      <c r="AR34" s="93">
        <f t="shared" si="17"/>
        <v>3</v>
      </c>
      <c r="AS34" s="94">
        <f t="shared" si="27"/>
        <v>43564</v>
      </c>
      <c r="AT34" s="95" t="str">
        <f t="shared" si="18"/>
        <v/>
      </c>
      <c r="AU34" s="96" t="str">
        <f t="shared" si="28"/>
        <v/>
      </c>
      <c r="AV34" s="97" t="str">
        <f t="shared" si="29"/>
        <v/>
      </c>
      <c r="AW34" s="98" t="str">
        <f t="shared" si="30"/>
        <v/>
      </c>
      <c r="AX34" s="19" t="str">
        <f t="shared" si="31"/>
        <v/>
      </c>
      <c r="AY34" s="99"/>
      <c r="AZ34" s="102"/>
      <c r="BA34" s="103" t="str">
        <f t="shared" si="32"/>
        <v/>
      </c>
    </row>
    <row r="35" spans="1:53" ht="23.1" customHeight="1" thickBot="1" x14ac:dyDescent="0.35">
      <c r="A35" s="106">
        <f t="shared" si="1"/>
        <v>43575</v>
      </c>
      <c r="B35" s="107">
        <f t="shared" si="6"/>
        <v>43575</v>
      </c>
      <c r="C35" s="108" t="e">
        <f>INDEX('[3]Base de Travail Mensuelle'!$1:$1048576,MATCH($U$8,'[3]Base de Travail Mensuelle'!$A:$A,0),MATCH($B35,'[3]Base de Travail Mensuelle'!$1:$1,0))</f>
        <v>#REF!</v>
      </c>
      <c r="D35" s="109" t="e">
        <f>INDEX([3]Pointage!$1:$1048576,MATCH($U$8,[3]Pointage!$A:$A,0),MATCH(B35,[3]Pointage!$1:$1,0))</f>
        <v>#REF!</v>
      </c>
      <c r="E35" s="110" t="str">
        <f>IF(ISERROR(FIND("|",$D35,1)),IFERROR(VLOOKUP($D35,[3]RESPONSABLE!$K:$K,1,FALSE),""),LEFT($D35,FIND("|",$D35,1)-2))</f>
        <v/>
      </c>
      <c r="F35" s="111" t="e">
        <f>IF(ISERROR(FIND("|",$D35,1)),IFERROR(VLOOKUP($D35,[3]RESPONSABLE!$K:$K,1,FALSE),$D35),LEFT($D35,FIND("|",$D35,1)-2))</f>
        <v>#REF!</v>
      </c>
      <c r="G35" s="112" t="str">
        <f>IF(ISERROR(FIND("|",D35,1)),IFERROR(VLOOKUP($D35,[3]RESPONSABLE!$K:$N,4,FALSE),""),MID(D35,FIND("|",D35,1)+2,999))</f>
        <v/>
      </c>
      <c r="H35" s="113" t="str">
        <f t="shared" si="2"/>
        <v>-</v>
      </c>
      <c r="I35" s="114" t="str">
        <f t="shared" si="3"/>
        <v>-</v>
      </c>
      <c r="J35" s="114" t="str">
        <f t="shared" si="4"/>
        <v>-</v>
      </c>
      <c r="K35" s="115" t="str">
        <f t="shared" si="5"/>
        <v>-</v>
      </c>
      <c r="L35" s="116" t="str">
        <f>IF(AND(M35&gt;0,M35&lt;99),"-",IFERROR(HeureHN(H35,I35,B35,HSN_deb,HSN_fin,TRUE)+IF(J35="-",0,HeureHN(J35,K35,B35,HSN_deb,HSN_fin,TRUE)),"-"))</f>
        <v>-</v>
      </c>
      <c r="M35" s="117" t="str">
        <f>IFERROR(Heuredim(H35,I35,B35,HSN_deb,HSN_fin,TRUE)+IF(J35="-",0,Heuredim(J35,K35,B35,HSN_deb,HSN_fin,TRUE)),"-")</f>
        <v>-</v>
      </c>
      <c r="N35" s="118" t="str">
        <f>IFERROR(HeureHN(H35,I35,B35,HSNu_deb,HSNu_fin,TRUE)+IF(J35="-",0,HeureHN(J35,K35,B35,HSNu_deb,HSNu_fin,TRUE)),"-")</f>
        <v>-</v>
      </c>
      <c r="O35" s="119">
        <f t="shared" si="0"/>
        <v>0</v>
      </c>
      <c r="P35" s="120">
        <f>IFERROR(HeureHN(H35,I35,B35,HPN_deb,HPN_fin,TRUE)+IF(J35="-",0,HeureHN(J35,K35,B35,HPN_deb,HPN_fin,TRUE)),"0")+IFERROR(VLOOKUP($F35,[3]RESPONSABLE!$A:$E,5,FALSE),"0")</f>
        <v>0</v>
      </c>
      <c r="Q35" s="121">
        <f>IFERROR(VLOOKUP($F35,[3]RESPONSABLE!$A:$F,6,FALSE),0)</f>
        <v>0</v>
      </c>
      <c r="T35" s="93">
        <f t="shared" si="7"/>
        <v>4</v>
      </c>
      <c r="U35" s="94">
        <f t="shared" si="19"/>
        <v>43565</v>
      </c>
      <c r="V35" s="95" t="str">
        <f t="shared" si="20"/>
        <v/>
      </c>
      <c r="W35" s="96" t="str">
        <f t="shared" si="21"/>
        <v>-</v>
      </c>
      <c r="X35" s="97" t="str">
        <f t="shared" si="22"/>
        <v>-</v>
      </c>
      <c r="Y35" s="98" t="str">
        <f t="shared" si="23"/>
        <v>-</v>
      </c>
      <c r="Z35" s="19">
        <f t="shared" si="24"/>
        <v>0</v>
      </c>
      <c r="AA35" s="99">
        <f t="shared" si="8"/>
        <v>0</v>
      </c>
      <c r="AB35" s="100">
        <f t="shared" si="9"/>
        <v>0</v>
      </c>
      <c r="AC35" s="101" t="str">
        <f t="shared" si="25"/>
        <v/>
      </c>
      <c r="AF35" s="93">
        <f t="shared" si="10"/>
        <v>4</v>
      </c>
      <c r="AG35" s="94">
        <f t="shared" si="26"/>
        <v>43565</v>
      </c>
      <c r="AH35" s="95" t="str">
        <f t="shared" si="11"/>
        <v/>
      </c>
      <c r="AI35" s="96" t="str">
        <f t="shared" si="12"/>
        <v/>
      </c>
      <c r="AJ35" s="97" t="str">
        <f t="shared" si="13"/>
        <v/>
      </c>
      <c r="AK35" s="98" t="str">
        <f t="shared" si="14"/>
        <v/>
      </c>
      <c r="AL35" s="19" t="str">
        <f t="shared" si="15"/>
        <v/>
      </c>
      <c r="AM35" s="99"/>
      <c r="AN35" s="102"/>
      <c r="AO35" s="103" t="str">
        <f t="shared" si="16"/>
        <v/>
      </c>
      <c r="AP35" s="26"/>
      <c r="AR35" s="93">
        <f t="shared" si="17"/>
        <v>4</v>
      </c>
      <c r="AS35" s="94">
        <f t="shared" si="27"/>
        <v>43565</v>
      </c>
      <c r="AT35" s="95" t="str">
        <f t="shared" si="18"/>
        <v/>
      </c>
      <c r="AU35" s="96" t="str">
        <f t="shared" si="28"/>
        <v/>
      </c>
      <c r="AV35" s="97" t="str">
        <f t="shared" si="29"/>
        <v/>
      </c>
      <c r="AW35" s="98" t="str">
        <f t="shared" si="30"/>
        <v/>
      </c>
      <c r="AX35" s="19" t="str">
        <f t="shared" si="31"/>
        <v/>
      </c>
      <c r="AY35" s="99"/>
      <c r="AZ35" s="102"/>
      <c r="BA35" s="103" t="str">
        <f t="shared" si="32"/>
        <v/>
      </c>
    </row>
    <row r="36" spans="1:53" ht="23.1" customHeight="1" thickBot="1" x14ac:dyDescent="0.3">
      <c r="A36" s="27"/>
      <c r="B36" s="27"/>
      <c r="C36" s="27"/>
      <c r="D36" s="27"/>
      <c r="E36" s="27"/>
      <c r="F36" s="27"/>
      <c r="G36" s="27"/>
      <c r="H36" s="122"/>
      <c r="I36" s="122"/>
      <c r="J36" s="122"/>
      <c r="K36" s="122"/>
      <c r="L36" s="123">
        <f t="shared" ref="L36:P36" si="33">SUM(L5:L35)</f>
        <v>0</v>
      </c>
      <c r="M36" s="124">
        <f t="shared" si="33"/>
        <v>0</v>
      </c>
      <c r="N36" s="124">
        <f t="shared" si="33"/>
        <v>0</v>
      </c>
      <c r="O36" s="125">
        <f t="shared" si="33"/>
        <v>0</v>
      </c>
      <c r="P36" s="126">
        <f t="shared" si="33"/>
        <v>0</v>
      </c>
      <c r="Q36" s="127">
        <f>SUM(Q5:Q35)</f>
        <v>0</v>
      </c>
      <c r="T36" s="93">
        <f t="shared" si="7"/>
        <v>5</v>
      </c>
      <c r="U36" s="94">
        <f t="shared" si="19"/>
        <v>43566</v>
      </c>
      <c r="V36" s="95" t="str">
        <f t="shared" si="20"/>
        <v/>
      </c>
      <c r="W36" s="96" t="str">
        <f t="shared" si="21"/>
        <v>-</v>
      </c>
      <c r="X36" s="97" t="str">
        <f t="shared" si="22"/>
        <v>-</v>
      </c>
      <c r="Y36" s="98" t="str">
        <f t="shared" si="23"/>
        <v>-</v>
      </c>
      <c r="Z36" s="19">
        <f t="shared" si="24"/>
        <v>0</v>
      </c>
      <c r="AA36" s="99">
        <f t="shared" si="8"/>
        <v>0</v>
      </c>
      <c r="AB36" s="100">
        <f t="shared" si="9"/>
        <v>0</v>
      </c>
      <c r="AC36" s="101" t="str">
        <f t="shared" si="25"/>
        <v/>
      </c>
      <c r="AF36" s="93">
        <f t="shared" si="10"/>
        <v>5</v>
      </c>
      <c r="AG36" s="94">
        <f t="shared" si="26"/>
        <v>43566</v>
      </c>
      <c r="AH36" s="95" t="str">
        <f t="shared" si="11"/>
        <v/>
      </c>
      <c r="AI36" s="96" t="str">
        <f t="shared" si="12"/>
        <v/>
      </c>
      <c r="AJ36" s="97" t="str">
        <f t="shared" si="13"/>
        <v/>
      </c>
      <c r="AK36" s="98" t="str">
        <f t="shared" si="14"/>
        <v/>
      </c>
      <c r="AL36" s="19" t="str">
        <f t="shared" si="15"/>
        <v/>
      </c>
      <c r="AM36" s="99"/>
      <c r="AN36" s="102"/>
      <c r="AO36" s="103" t="str">
        <f t="shared" si="16"/>
        <v/>
      </c>
      <c r="AP36" s="26"/>
      <c r="AR36" s="93">
        <f t="shared" si="17"/>
        <v>5</v>
      </c>
      <c r="AS36" s="94">
        <f t="shared" si="27"/>
        <v>43566</v>
      </c>
      <c r="AT36" s="95" t="str">
        <f t="shared" si="18"/>
        <v/>
      </c>
      <c r="AU36" s="96" t="str">
        <f t="shared" si="28"/>
        <v/>
      </c>
      <c r="AV36" s="97" t="str">
        <f t="shared" si="29"/>
        <v/>
      </c>
      <c r="AW36" s="98" t="str">
        <f t="shared" si="30"/>
        <v/>
      </c>
      <c r="AX36" s="19" t="str">
        <f t="shared" si="31"/>
        <v/>
      </c>
      <c r="AY36" s="99"/>
      <c r="AZ36" s="102"/>
      <c r="BA36" s="103" t="str">
        <f t="shared" si="32"/>
        <v/>
      </c>
    </row>
    <row r="37" spans="1:53" ht="23.1" customHeight="1" x14ac:dyDescent="0.25">
      <c r="A37" s="27"/>
      <c r="B37" s="27"/>
      <c r="C37" s="27"/>
      <c r="D37" s="27"/>
      <c r="E37" s="27"/>
      <c r="F37" s="27"/>
      <c r="G37" s="27"/>
      <c r="H37" s="122"/>
      <c r="I37" s="122"/>
      <c r="J37" s="122"/>
      <c r="K37" s="122"/>
      <c r="L37" s="128"/>
      <c r="M37" s="128"/>
      <c r="N37" s="128"/>
      <c r="O37" s="128"/>
      <c r="P37" s="128"/>
      <c r="Q37" s="128"/>
      <c r="T37" s="93">
        <f t="shared" si="7"/>
        <v>6</v>
      </c>
      <c r="U37" s="94">
        <f t="shared" si="19"/>
        <v>43567</v>
      </c>
      <c r="V37" s="95" t="str">
        <f t="shared" si="20"/>
        <v/>
      </c>
      <c r="W37" s="96" t="str">
        <f t="shared" si="21"/>
        <v>-</v>
      </c>
      <c r="X37" s="97" t="str">
        <f t="shared" si="22"/>
        <v>-</v>
      </c>
      <c r="Y37" s="98" t="str">
        <f t="shared" si="23"/>
        <v>-</v>
      </c>
      <c r="Z37" s="19">
        <f t="shared" si="24"/>
        <v>0</v>
      </c>
      <c r="AA37" s="99">
        <f t="shared" si="8"/>
        <v>0</v>
      </c>
      <c r="AB37" s="100">
        <f t="shared" si="9"/>
        <v>0</v>
      </c>
      <c r="AC37" s="101" t="str">
        <f t="shared" si="25"/>
        <v/>
      </c>
      <c r="AF37" s="93">
        <f t="shared" si="10"/>
        <v>6</v>
      </c>
      <c r="AG37" s="94">
        <f t="shared" si="26"/>
        <v>43567</v>
      </c>
      <c r="AH37" s="95" t="str">
        <f t="shared" si="11"/>
        <v/>
      </c>
      <c r="AI37" s="96" t="str">
        <f t="shared" si="12"/>
        <v/>
      </c>
      <c r="AJ37" s="97" t="str">
        <f t="shared" si="13"/>
        <v/>
      </c>
      <c r="AK37" s="98" t="str">
        <f t="shared" si="14"/>
        <v/>
      </c>
      <c r="AL37" s="19" t="str">
        <f t="shared" si="15"/>
        <v/>
      </c>
      <c r="AM37" s="99"/>
      <c r="AN37" s="102"/>
      <c r="AO37" s="103" t="str">
        <f t="shared" si="16"/>
        <v/>
      </c>
      <c r="AP37" s="26"/>
      <c r="AR37" s="93">
        <f t="shared" si="17"/>
        <v>6</v>
      </c>
      <c r="AS37" s="94">
        <f t="shared" si="27"/>
        <v>43567</v>
      </c>
      <c r="AT37" s="95" t="str">
        <f t="shared" si="18"/>
        <v/>
      </c>
      <c r="AU37" s="96" t="str">
        <f t="shared" si="28"/>
        <v/>
      </c>
      <c r="AV37" s="97" t="str">
        <f t="shared" si="29"/>
        <v/>
      </c>
      <c r="AW37" s="98" t="str">
        <f t="shared" si="30"/>
        <v/>
      </c>
      <c r="AX37" s="19" t="str">
        <f t="shared" si="31"/>
        <v/>
      </c>
      <c r="AY37" s="99"/>
      <c r="AZ37" s="102"/>
      <c r="BA37" s="103" t="str">
        <f t="shared" si="32"/>
        <v/>
      </c>
    </row>
    <row r="38" spans="1:53" ht="23.1" customHeight="1" x14ac:dyDescent="0.25">
      <c r="A38" s="27"/>
      <c r="B38" s="27"/>
      <c r="C38" s="27"/>
      <c r="D38" s="27"/>
      <c r="E38" s="27"/>
      <c r="F38" s="27"/>
      <c r="G38" s="27"/>
      <c r="H38" s="122"/>
      <c r="I38" s="122"/>
      <c r="J38" s="122"/>
      <c r="K38" s="122"/>
      <c r="L38" s="128"/>
      <c r="M38" s="128"/>
      <c r="N38" s="128"/>
      <c r="O38" s="128"/>
      <c r="P38" s="128"/>
      <c r="Q38" s="128"/>
      <c r="T38" s="93">
        <f t="shared" si="7"/>
        <v>7</v>
      </c>
      <c r="U38" s="94">
        <f t="shared" si="19"/>
        <v>43568</v>
      </c>
      <c r="V38" s="95" t="str">
        <f t="shared" si="20"/>
        <v/>
      </c>
      <c r="W38" s="96" t="str">
        <f t="shared" si="21"/>
        <v>-</v>
      </c>
      <c r="X38" s="97" t="str">
        <f t="shared" si="22"/>
        <v>-</v>
      </c>
      <c r="Y38" s="98" t="str">
        <f t="shared" si="23"/>
        <v>-</v>
      </c>
      <c r="Z38" s="19">
        <f t="shared" si="24"/>
        <v>0</v>
      </c>
      <c r="AA38" s="99">
        <f t="shared" si="8"/>
        <v>0</v>
      </c>
      <c r="AB38" s="100">
        <f t="shared" si="9"/>
        <v>0</v>
      </c>
      <c r="AC38" s="101" t="str">
        <f t="shared" si="25"/>
        <v/>
      </c>
      <c r="AF38" s="93">
        <f t="shared" si="10"/>
        <v>7</v>
      </c>
      <c r="AG38" s="94">
        <f t="shared" si="26"/>
        <v>43568</v>
      </c>
      <c r="AH38" s="95" t="str">
        <f t="shared" si="11"/>
        <v/>
      </c>
      <c r="AI38" s="96" t="str">
        <f t="shared" si="12"/>
        <v/>
      </c>
      <c r="AJ38" s="97" t="str">
        <f t="shared" si="13"/>
        <v/>
      </c>
      <c r="AK38" s="98" t="str">
        <f t="shared" si="14"/>
        <v/>
      </c>
      <c r="AL38" s="19" t="str">
        <f t="shared" si="15"/>
        <v/>
      </c>
      <c r="AM38" s="99"/>
      <c r="AN38" s="102"/>
      <c r="AO38" s="103" t="str">
        <f t="shared" si="16"/>
        <v/>
      </c>
      <c r="AP38" s="26"/>
      <c r="AR38" s="93">
        <f t="shared" si="17"/>
        <v>7</v>
      </c>
      <c r="AS38" s="94">
        <f t="shared" si="27"/>
        <v>43568</v>
      </c>
      <c r="AT38" s="95" t="str">
        <f t="shared" si="18"/>
        <v/>
      </c>
      <c r="AU38" s="96" t="str">
        <f t="shared" si="28"/>
        <v/>
      </c>
      <c r="AV38" s="97" t="str">
        <f t="shared" si="29"/>
        <v/>
      </c>
      <c r="AW38" s="98" t="str">
        <f t="shared" si="30"/>
        <v/>
      </c>
      <c r="AX38" s="19" t="str">
        <f t="shared" si="31"/>
        <v/>
      </c>
      <c r="AY38" s="99"/>
      <c r="AZ38" s="102"/>
      <c r="BA38" s="103" t="str">
        <f t="shared" si="32"/>
        <v/>
      </c>
    </row>
    <row r="39" spans="1:53" ht="23.1" customHeight="1" x14ac:dyDescent="0.25">
      <c r="A39" s="27"/>
      <c r="B39" s="27"/>
      <c r="C39" s="27"/>
      <c r="D39" s="27"/>
      <c r="E39" s="27"/>
      <c r="F39" s="27"/>
      <c r="G39" s="27"/>
      <c r="H39" s="122"/>
      <c r="I39" s="122"/>
      <c r="J39" s="122"/>
      <c r="K39" s="122"/>
      <c r="L39" s="128"/>
      <c r="M39" s="128"/>
      <c r="N39" s="128"/>
      <c r="O39" s="128"/>
      <c r="P39" s="128"/>
      <c r="Q39" s="128"/>
      <c r="T39" s="93">
        <f t="shared" si="7"/>
        <v>1</v>
      </c>
      <c r="U39" s="94">
        <f t="shared" si="19"/>
        <v>43569</v>
      </c>
      <c r="V39" s="95" t="str">
        <f t="shared" si="20"/>
        <v/>
      </c>
      <c r="W39" s="96" t="str">
        <f t="shared" si="21"/>
        <v>-</v>
      </c>
      <c r="X39" s="97" t="str">
        <f t="shared" si="22"/>
        <v>-</v>
      </c>
      <c r="Y39" s="98" t="str">
        <f t="shared" si="23"/>
        <v>-</v>
      </c>
      <c r="Z39" s="19">
        <f t="shared" si="24"/>
        <v>0</v>
      </c>
      <c r="AA39" s="99">
        <f t="shared" si="8"/>
        <v>0</v>
      </c>
      <c r="AB39" s="100">
        <f t="shared" si="9"/>
        <v>0</v>
      </c>
      <c r="AC39" s="101" t="str">
        <f t="shared" si="25"/>
        <v/>
      </c>
      <c r="AF39" s="93">
        <f t="shared" si="10"/>
        <v>1</v>
      </c>
      <c r="AG39" s="94">
        <f t="shared" si="26"/>
        <v>43569</v>
      </c>
      <c r="AH39" s="95" t="str">
        <f t="shared" si="11"/>
        <v/>
      </c>
      <c r="AI39" s="96" t="str">
        <f t="shared" si="12"/>
        <v/>
      </c>
      <c r="AJ39" s="97" t="str">
        <f t="shared" si="13"/>
        <v/>
      </c>
      <c r="AK39" s="98" t="str">
        <f t="shared" si="14"/>
        <v/>
      </c>
      <c r="AL39" s="19" t="str">
        <f t="shared" si="15"/>
        <v/>
      </c>
      <c r="AM39" s="99"/>
      <c r="AN39" s="102"/>
      <c r="AO39" s="103" t="str">
        <f t="shared" si="16"/>
        <v/>
      </c>
      <c r="AP39" s="26"/>
      <c r="AR39" s="93">
        <f t="shared" si="17"/>
        <v>1</v>
      </c>
      <c r="AS39" s="94">
        <f t="shared" si="27"/>
        <v>43569</v>
      </c>
      <c r="AT39" s="95" t="str">
        <f t="shared" si="18"/>
        <v/>
      </c>
      <c r="AU39" s="96" t="str">
        <f t="shared" si="28"/>
        <v/>
      </c>
      <c r="AV39" s="97" t="str">
        <f t="shared" si="29"/>
        <v/>
      </c>
      <c r="AW39" s="98" t="str">
        <f t="shared" si="30"/>
        <v/>
      </c>
      <c r="AX39" s="19" t="str">
        <f t="shared" si="31"/>
        <v/>
      </c>
      <c r="AY39" s="99"/>
      <c r="AZ39" s="102"/>
      <c r="BA39" s="103" t="str">
        <f t="shared" si="32"/>
        <v/>
      </c>
    </row>
    <row r="40" spans="1:53" ht="23.1" customHeight="1" x14ac:dyDescent="0.25">
      <c r="A40" s="27"/>
      <c r="B40" s="27"/>
      <c r="C40" s="27"/>
      <c r="D40" s="27"/>
      <c r="E40" s="27"/>
      <c r="F40" s="27"/>
      <c r="G40" s="27"/>
      <c r="H40" s="122"/>
      <c r="I40" s="122"/>
      <c r="J40" s="122"/>
      <c r="K40" s="122"/>
      <c r="O40" s="129"/>
      <c r="P40" s="129"/>
      <c r="Q40" s="129"/>
      <c r="T40" s="93">
        <f t="shared" si="7"/>
        <v>2</v>
      </c>
      <c r="U40" s="94">
        <f t="shared" si="19"/>
        <v>43570</v>
      </c>
      <c r="V40" s="95" t="str">
        <f t="shared" si="20"/>
        <v/>
      </c>
      <c r="W40" s="96" t="str">
        <f t="shared" si="21"/>
        <v>-</v>
      </c>
      <c r="X40" s="97" t="str">
        <f t="shared" si="22"/>
        <v>-</v>
      </c>
      <c r="Y40" s="98" t="str">
        <f t="shared" si="23"/>
        <v>-</v>
      </c>
      <c r="Z40" s="19">
        <f t="shared" si="24"/>
        <v>0</v>
      </c>
      <c r="AA40" s="99">
        <f t="shared" si="8"/>
        <v>0</v>
      </c>
      <c r="AB40" s="100">
        <f t="shared" si="9"/>
        <v>0</v>
      </c>
      <c r="AC40" s="101" t="str">
        <f t="shared" si="25"/>
        <v/>
      </c>
      <c r="AF40" s="93">
        <f t="shared" si="10"/>
        <v>2</v>
      </c>
      <c r="AG40" s="94">
        <f t="shared" si="26"/>
        <v>43570</v>
      </c>
      <c r="AH40" s="95" t="str">
        <f t="shared" si="11"/>
        <v/>
      </c>
      <c r="AI40" s="96" t="str">
        <f t="shared" si="12"/>
        <v/>
      </c>
      <c r="AJ40" s="97" t="str">
        <f t="shared" si="13"/>
        <v/>
      </c>
      <c r="AK40" s="98" t="str">
        <f t="shared" si="14"/>
        <v/>
      </c>
      <c r="AL40" s="19" t="str">
        <f t="shared" si="15"/>
        <v/>
      </c>
      <c r="AM40" s="99"/>
      <c r="AN40" s="102"/>
      <c r="AO40" s="103" t="str">
        <f t="shared" si="16"/>
        <v/>
      </c>
      <c r="AP40" s="26"/>
      <c r="AR40" s="93">
        <f t="shared" si="17"/>
        <v>2</v>
      </c>
      <c r="AS40" s="94">
        <f t="shared" si="27"/>
        <v>43570</v>
      </c>
      <c r="AT40" s="95" t="str">
        <f t="shared" si="18"/>
        <v/>
      </c>
      <c r="AU40" s="96" t="str">
        <f t="shared" si="28"/>
        <v/>
      </c>
      <c r="AV40" s="97" t="str">
        <f t="shared" si="29"/>
        <v/>
      </c>
      <c r="AW40" s="98" t="str">
        <f t="shared" si="30"/>
        <v/>
      </c>
      <c r="AX40" s="19" t="str">
        <f t="shared" si="31"/>
        <v/>
      </c>
      <c r="AY40" s="99"/>
      <c r="AZ40" s="102"/>
      <c r="BA40" s="103" t="str">
        <f t="shared" si="32"/>
        <v/>
      </c>
    </row>
    <row r="41" spans="1:53" ht="23.1" customHeight="1" x14ac:dyDescent="0.25">
      <c r="A41" s="130"/>
      <c r="B41" s="130"/>
      <c r="C41" s="130"/>
      <c r="D41" s="130"/>
      <c r="E41" s="130"/>
      <c r="F41" s="130"/>
      <c r="G41" s="130"/>
      <c r="H41" s="129"/>
      <c r="I41" s="129"/>
      <c r="J41" s="129"/>
      <c r="K41" s="129"/>
      <c r="O41" s="129"/>
      <c r="P41" s="129"/>
      <c r="Q41" s="129"/>
      <c r="T41" s="93">
        <f t="shared" si="7"/>
        <v>3</v>
      </c>
      <c r="U41" s="94">
        <f t="shared" si="19"/>
        <v>43571</v>
      </c>
      <c r="V41" s="95" t="str">
        <f t="shared" si="20"/>
        <v/>
      </c>
      <c r="W41" s="96" t="str">
        <f t="shared" si="21"/>
        <v>-</v>
      </c>
      <c r="X41" s="97" t="str">
        <f t="shared" si="22"/>
        <v>-</v>
      </c>
      <c r="Y41" s="98" t="str">
        <f t="shared" si="23"/>
        <v>-</v>
      </c>
      <c r="Z41" s="19">
        <f t="shared" si="24"/>
        <v>0</v>
      </c>
      <c r="AA41" s="99">
        <f t="shared" si="8"/>
        <v>0</v>
      </c>
      <c r="AB41" s="100">
        <f t="shared" si="9"/>
        <v>0</v>
      </c>
      <c r="AC41" s="101" t="str">
        <f t="shared" si="25"/>
        <v/>
      </c>
      <c r="AF41" s="93">
        <f t="shared" si="10"/>
        <v>3</v>
      </c>
      <c r="AG41" s="94">
        <f t="shared" si="26"/>
        <v>43571</v>
      </c>
      <c r="AH41" s="95" t="str">
        <f t="shared" si="11"/>
        <v/>
      </c>
      <c r="AI41" s="96" t="str">
        <f t="shared" si="12"/>
        <v/>
      </c>
      <c r="AJ41" s="97" t="str">
        <f t="shared" si="13"/>
        <v/>
      </c>
      <c r="AK41" s="98" t="str">
        <f t="shared" si="14"/>
        <v/>
      </c>
      <c r="AL41" s="19" t="str">
        <f t="shared" si="15"/>
        <v/>
      </c>
      <c r="AM41" s="99"/>
      <c r="AN41" s="102"/>
      <c r="AO41" s="103" t="str">
        <f t="shared" si="16"/>
        <v/>
      </c>
      <c r="AP41" s="26"/>
      <c r="AR41" s="93">
        <f t="shared" si="17"/>
        <v>3</v>
      </c>
      <c r="AS41" s="94">
        <f t="shared" si="27"/>
        <v>43571</v>
      </c>
      <c r="AT41" s="95" t="str">
        <f t="shared" si="18"/>
        <v/>
      </c>
      <c r="AU41" s="96" t="str">
        <f t="shared" si="28"/>
        <v/>
      </c>
      <c r="AV41" s="97" t="str">
        <f t="shared" si="29"/>
        <v/>
      </c>
      <c r="AW41" s="98" t="str">
        <f t="shared" si="30"/>
        <v/>
      </c>
      <c r="AX41" s="19" t="str">
        <f t="shared" si="31"/>
        <v/>
      </c>
      <c r="AY41" s="99"/>
      <c r="AZ41" s="102"/>
      <c r="BA41" s="103" t="str">
        <f t="shared" si="32"/>
        <v/>
      </c>
    </row>
    <row r="42" spans="1:53" ht="23.1" customHeight="1" x14ac:dyDescent="0.25">
      <c r="A42" s="130"/>
      <c r="B42" s="130"/>
      <c r="C42" s="130"/>
      <c r="D42" s="130"/>
      <c r="E42" s="130"/>
      <c r="F42" s="130"/>
      <c r="G42" s="130"/>
      <c r="H42" s="129"/>
      <c r="I42" s="129"/>
      <c r="J42" s="129"/>
      <c r="K42" s="129"/>
      <c r="O42" s="129"/>
      <c r="P42" s="129"/>
      <c r="Q42" s="129"/>
      <c r="T42" s="93">
        <f t="shared" si="7"/>
        <v>4</v>
      </c>
      <c r="U42" s="94">
        <f t="shared" si="19"/>
        <v>43572</v>
      </c>
      <c r="V42" s="95" t="str">
        <f t="shared" si="20"/>
        <v/>
      </c>
      <c r="W42" s="96" t="str">
        <f t="shared" si="21"/>
        <v>-</v>
      </c>
      <c r="X42" s="97" t="str">
        <f t="shared" si="22"/>
        <v>-</v>
      </c>
      <c r="Y42" s="98" t="str">
        <f t="shared" si="23"/>
        <v>-</v>
      </c>
      <c r="Z42" s="19">
        <f t="shared" si="24"/>
        <v>0</v>
      </c>
      <c r="AA42" s="99">
        <f t="shared" si="8"/>
        <v>0</v>
      </c>
      <c r="AB42" s="100">
        <f t="shared" si="9"/>
        <v>0</v>
      </c>
      <c r="AC42" s="101" t="str">
        <f t="shared" si="25"/>
        <v/>
      </c>
      <c r="AF42" s="93">
        <f t="shared" si="10"/>
        <v>4</v>
      </c>
      <c r="AG42" s="94">
        <f t="shared" si="26"/>
        <v>43572</v>
      </c>
      <c r="AH42" s="95" t="str">
        <f t="shared" si="11"/>
        <v/>
      </c>
      <c r="AI42" s="96" t="str">
        <f t="shared" si="12"/>
        <v/>
      </c>
      <c r="AJ42" s="97" t="str">
        <f t="shared" si="13"/>
        <v/>
      </c>
      <c r="AK42" s="98" t="str">
        <f t="shared" si="14"/>
        <v/>
      </c>
      <c r="AL42" s="19" t="str">
        <f t="shared" si="15"/>
        <v/>
      </c>
      <c r="AM42" s="99"/>
      <c r="AN42" s="102"/>
      <c r="AO42" s="103" t="str">
        <f t="shared" si="16"/>
        <v/>
      </c>
      <c r="AP42" s="26"/>
      <c r="AR42" s="93">
        <f t="shared" si="17"/>
        <v>4</v>
      </c>
      <c r="AS42" s="94">
        <f t="shared" si="27"/>
        <v>43572</v>
      </c>
      <c r="AT42" s="95" t="str">
        <f t="shared" si="18"/>
        <v/>
      </c>
      <c r="AU42" s="96" t="str">
        <f t="shared" si="28"/>
        <v/>
      </c>
      <c r="AV42" s="97" t="str">
        <f t="shared" si="29"/>
        <v/>
      </c>
      <c r="AW42" s="98" t="str">
        <f t="shared" si="30"/>
        <v/>
      </c>
      <c r="AX42" s="19" t="str">
        <f t="shared" si="31"/>
        <v/>
      </c>
      <c r="AY42" s="99"/>
      <c r="AZ42" s="102"/>
      <c r="BA42" s="103" t="str">
        <f t="shared" si="32"/>
        <v/>
      </c>
    </row>
    <row r="43" spans="1:53" ht="23.1" customHeight="1" x14ac:dyDescent="0.25">
      <c r="A43" s="130"/>
      <c r="B43" s="130"/>
      <c r="C43" s="130"/>
      <c r="D43" s="130"/>
      <c r="E43" s="130"/>
      <c r="F43" s="130"/>
      <c r="G43" s="130"/>
      <c r="H43" s="129"/>
      <c r="I43" s="129"/>
      <c r="J43" s="129"/>
      <c r="K43" s="129"/>
      <c r="O43" s="129"/>
      <c r="P43" s="129"/>
      <c r="Q43" s="129"/>
      <c r="T43" s="93">
        <f t="shared" si="7"/>
        <v>5</v>
      </c>
      <c r="U43" s="94">
        <f t="shared" si="19"/>
        <v>43573</v>
      </c>
      <c r="V43" s="95" t="str">
        <f t="shared" si="20"/>
        <v/>
      </c>
      <c r="W43" s="96" t="str">
        <f t="shared" si="21"/>
        <v>-</v>
      </c>
      <c r="X43" s="97" t="str">
        <f t="shared" si="22"/>
        <v>-</v>
      </c>
      <c r="Y43" s="98" t="str">
        <f t="shared" si="23"/>
        <v>-</v>
      </c>
      <c r="Z43" s="19">
        <f t="shared" si="24"/>
        <v>0</v>
      </c>
      <c r="AA43" s="99">
        <f t="shared" si="8"/>
        <v>0</v>
      </c>
      <c r="AB43" s="100">
        <f t="shared" si="9"/>
        <v>0</v>
      </c>
      <c r="AC43" s="101" t="str">
        <f t="shared" si="25"/>
        <v/>
      </c>
      <c r="AF43" s="93">
        <f t="shared" si="10"/>
        <v>5</v>
      </c>
      <c r="AG43" s="94">
        <f t="shared" si="26"/>
        <v>43573</v>
      </c>
      <c r="AH43" s="95" t="str">
        <f t="shared" si="11"/>
        <v/>
      </c>
      <c r="AI43" s="96" t="str">
        <f t="shared" si="12"/>
        <v/>
      </c>
      <c r="AJ43" s="97" t="str">
        <f t="shared" si="13"/>
        <v/>
      </c>
      <c r="AK43" s="98" t="str">
        <f t="shared" si="14"/>
        <v/>
      </c>
      <c r="AL43" s="19" t="str">
        <f t="shared" si="15"/>
        <v/>
      </c>
      <c r="AM43" s="99"/>
      <c r="AN43" s="102"/>
      <c r="AO43" s="103" t="str">
        <f t="shared" si="16"/>
        <v/>
      </c>
      <c r="AP43" s="26"/>
      <c r="AR43" s="93">
        <f t="shared" si="17"/>
        <v>5</v>
      </c>
      <c r="AS43" s="94">
        <f t="shared" si="27"/>
        <v>43573</v>
      </c>
      <c r="AT43" s="95" t="str">
        <f t="shared" si="18"/>
        <v/>
      </c>
      <c r="AU43" s="96" t="str">
        <f t="shared" si="28"/>
        <v/>
      </c>
      <c r="AV43" s="97" t="str">
        <f t="shared" si="29"/>
        <v/>
      </c>
      <c r="AW43" s="98" t="str">
        <f t="shared" si="30"/>
        <v/>
      </c>
      <c r="AX43" s="19" t="str">
        <f t="shared" si="31"/>
        <v/>
      </c>
      <c r="AY43" s="99"/>
      <c r="AZ43" s="102"/>
      <c r="BA43" s="103" t="str">
        <f t="shared" si="32"/>
        <v/>
      </c>
    </row>
    <row r="44" spans="1:53" ht="23.1" customHeight="1" x14ac:dyDescent="0.25">
      <c r="A44" s="130"/>
      <c r="B44" s="130"/>
      <c r="C44" s="130"/>
      <c r="D44" s="130"/>
      <c r="E44" s="130"/>
      <c r="F44" s="130"/>
      <c r="G44" s="130"/>
      <c r="H44" s="129"/>
      <c r="I44" s="129"/>
      <c r="J44" s="129"/>
      <c r="K44" s="129"/>
      <c r="O44" s="129"/>
      <c r="P44" s="129"/>
      <c r="Q44" s="129"/>
      <c r="T44" s="93">
        <f t="shared" si="7"/>
        <v>6</v>
      </c>
      <c r="U44" s="94">
        <f t="shared" si="19"/>
        <v>43574</v>
      </c>
      <c r="V44" s="95" t="str">
        <f t="shared" si="20"/>
        <v/>
      </c>
      <c r="W44" s="96" t="str">
        <f t="shared" si="21"/>
        <v>-</v>
      </c>
      <c r="X44" s="97" t="str">
        <f t="shared" si="22"/>
        <v>-</v>
      </c>
      <c r="Y44" s="98" t="str">
        <f t="shared" si="23"/>
        <v>-</v>
      </c>
      <c r="Z44" s="19">
        <f t="shared" si="24"/>
        <v>0</v>
      </c>
      <c r="AA44" s="99">
        <f t="shared" si="8"/>
        <v>0</v>
      </c>
      <c r="AB44" s="100">
        <f t="shared" si="9"/>
        <v>0</v>
      </c>
      <c r="AC44" s="101" t="str">
        <f t="shared" si="25"/>
        <v/>
      </c>
      <c r="AF44" s="93">
        <f t="shared" si="10"/>
        <v>6</v>
      </c>
      <c r="AG44" s="94">
        <f t="shared" si="26"/>
        <v>43574</v>
      </c>
      <c r="AH44" s="95" t="str">
        <f t="shared" si="11"/>
        <v/>
      </c>
      <c r="AI44" s="96" t="str">
        <f t="shared" si="12"/>
        <v/>
      </c>
      <c r="AJ44" s="97" t="str">
        <f t="shared" si="13"/>
        <v/>
      </c>
      <c r="AK44" s="98" t="str">
        <f t="shared" si="14"/>
        <v/>
      </c>
      <c r="AL44" s="19" t="str">
        <f t="shared" si="15"/>
        <v/>
      </c>
      <c r="AM44" s="99"/>
      <c r="AN44" s="102"/>
      <c r="AO44" s="103" t="str">
        <f t="shared" si="16"/>
        <v/>
      </c>
      <c r="AP44" s="26"/>
      <c r="AR44" s="93">
        <f t="shared" si="17"/>
        <v>6</v>
      </c>
      <c r="AS44" s="94">
        <f t="shared" si="27"/>
        <v>43574</v>
      </c>
      <c r="AT44" s="95" t="str">
        <f t="shared" si="18"/>
        <v/>
      </c>
      <c r="AU44" s="96" t="str">
        <f t="shared" si="28"/>
        <v/>
      </c>
      <c r="AV44" s="97" t="str">
        <f t="shared" si="29"/>
        <v/>
      </c>
      <c r="AW44" s="98" t="str">
        <f t="shared" si="30"/>
        <v/>
      </c>
      <c r="AX44" s="19" t="str">
        <f t="shared" si="31"/>
        <v/>
      </c>
      <c r="AY44" s="99"/>
      <c r="AZ44" s="102"/>
      <c r="BA44" s="103" t="str">
        <f t="shared" si="32"/>
        <v/>
      </c>
    </row>
    <row r="45" spans="1:53" ht="23.1" customHeight="1" thickBot="1" x14ac:dyDescent="0.3">
      <c r="A45" s="130"/>
      <c r="B45" s="130"/>
      <c r="C45" s="130"/>
      <c r="D45" s="130"/>
      <c r="E45" s="130"/>
      <c r="F45" s="130"/>
      <c r="G45" s="130"/>
      <c r="H45" s="129"/>
      <c r="I45" s="129"/>
      <c r="J45" s="129"/>
      <c r="K45" s="129"/>
      <c r="O45" s="129"/>
      <c r="P45" s="129"/>
      <c r="Q45" s="129"/>
      <c r="T45" s="93">
        <f t="shared" si="7"/>
        <v>7</v>
      </c>
      <c r="U45" s="94">
        <f t="shared" si="19"/>
        <v>43575</v>
      </c>
      <c r="V45" s="95" t="str">
        <f t="shared" si="20"/>
        <v/>
      </c>
      <c r="W45" s="96" t="str">
        <f t="shared" si="21"/>
        <v>-</v>
      </c>
      <c r="X45" s="97" t="str">
        <f t="shared" si="22"/>
        <v>-</v>
      </c>
      <c r="Y45" s="98" t="str">
        <f t="shared" si="23"/>
        <v>-</v>
      </c>
      <c r="Z45" s="19">
        <f t="shared" si="24"/>
        <v>0</v>
      </c>
      <c r="AA45" s="99">
        <f t="shared" si="8"/>
        <v>0</v>
      </c>
      <c r="AB45" s="100">
        <f t="shared" si="9"/>
        <v>0</v>
      </c>
      <c r="AC45" s="101" t="str">
        <f t="shared" si="25"/>
        <v/>
      </c>
      <c r="AF45" s="93">
        <f t="shared" si="10"/>
        <v>7</v>
      </c>
      <c r="AG45" s="94">
        <f t="shared" si="26"/>
        <v>43575</v>
      </c>
      <c r="AH45" s="95" t="str">
        <f t="shared" si="11"/>
        <v/>
      </c>
      <c r="AI45" s="96" t="str">
        <f t="shared" si="12"/>
        <v/>
      </c>
      <c r="AJ45" s="97" t="str">
        <f t="shared" si="13"/>
        <v/>
      </c>
      <c r="AK45" s="98" t="str">
        <f t="shared" si="14"/>
        <v/>
      </c>
      <c r="AL45" s="19" t="str">
        <f t="shared" si="15"/>
        <v/>
      </c>
      <c r="AM45" s="99"/>
      <c r="AN45" s="102"/>
      <c r="AO45" s="103" t="str">
        <f t="shared" si="16"/>
        <v/>
      </c>
      <c r="AP45" s="26"/>
      <c r="AR45" s="93">
        <f t="shared" si="17"/>
        <v>7</v>
      </c>
      <c r="AS45" s="94">
        <f t="shared" si="27"/>
        <v>43575</v>
      </c>
      <c r="AT45" s="95" t="str">
        <f t="shared" si="18"/>
        <v/>
      </c>
      <c r="AU45" s="96" t="str">
        <f t="shared" si="28"/>
        <v/>
      </c>
      <c r="AV45" s="97" t="str">
        <f t="shared" si="29"/>
        <v/>
      </c>
      <c r="AW45" s="98" t="str">
        <f t="shared" si="30"/>
        <v/>
      </c>
      <c r="AX45" s="19" t="str">
        <f t="shared" si="31"/>
        <v/>
      </c>
      <c r="AY45" s="99"/>
      <c r="AZ45" s="102"/>
      <c r="BA45" s="103" t="str">
        <f t="shared" si="32"/>
        <v/>
      </c>
    </row>
    <row r="46" spans="1:53" ht="23.1" customHeight="1" x14ac:dyDescent="0.25">
      <c r="A46" s="130"/>
      <c r="B46" s="130"/>
      <c r="C46" s="130"/>
      <c r="D46" s="130"/>
      <c r="E46" s="130"/>
      <c r="F46" s="130"/>
      <c r="G46" s="130"/>
      <c r="H46" s="129"/>
      <c r="I46" s="129"/>
      <c r="J46" s="129"/>
      <c r="K46" s="129"/>
      <c r="O46" s="129"/>
      <c r="P46" s="129"/>
      <c r="Q46" s="129"/>
      <c r="T46" s="251" t="s">
        <v>24</v>
      </c>
      <c r="U46" s="252"/>
      <c r="V46" s="131"/>
      <c r="W46" s="132">
        <f t="shared" ref="W46:AB46" si="34">SUBTOTAL(109,W15:W45)</f>
        <v>0</v>
      </c>
      <c r="X46" s="133">
        <f t="shared" si="34"/>
        <v>0</v>
      </c>
      <c r="Y46" s="134">
        <f t="shared" si="34"/>
        <v>0</v>
      </c>
      <c r="Z46" s="20">
        <f t="shared" si="34"/>
        <v>0</v>
      </c>
      <c r="AA46" s="21">
        <f t="shared" si="34"/>
        <v>0</v>
      </c>
      <c r="AB46" s="24">
        <f t="shared" si="34"/>
        <v>0</v>
      </c>
      <c r="AC46" s="135"/>
      <c r="AF46" s="251" t="s">
        <v>24</v>
      </c>
      <c r="AG46" s="252"/>
      <c r="AH46" s="131"/>
      <c r="AI46" s="132">
        <f t="shared" ref="AI46:AN46" si="35">SUBTOTAL(109,AI15:AI45)</f>
        <v>0</v>
      </c>
      <c r="AJ46" s="133">
        <f t="shared" si="35"/>
        <v>0</v>
      </c>
      <c r="AK46" s="134">
        <f t="shared" si="35"/>
        <v>0</v>
      </c>
      <c r="AL46" s="20">
        <f t="shared" si="35"/>
        <v>0</v>
      </c>
      <c r="AM46" s="21">
        <f t="shared" si="35"/>
        <v>0</v>
      </c>
      <c r="AN46" s="22">
        <f t="shared" si="35"/>
        <v>0</v>
      </c>
      <c r="AO46" s="136"/>
      <c r="AP46" s="26"/>
      <c r="AR46" s="251" t="s">
        <v>24</v>
      </c>
      <c r="AS46" s="252"/>
      <c r="AT46" s="131"/>
      <c r="AU46" s="132">
        <f t="shared" ref="AU46:AZ46" si="36">SUBTOTAL(109,AU15:AU45)</f>
        <v>0</v>
      </c>
      <c r="AV46" s="133">
        <f t="shared" si="36"/>
        <v>0</v>
      </c>
      <c r="AW46" s="134">
        <f t="shared" si="36"/>
        <v>0</v>
      </c>
      <c r="AX46" s="20">
        <f t="shared" si="36"/>
        <v>0</v>
      </c>
      <c r="AY46" s="21">
        <f t="shared" si="36"/>
        <v>0</v>
      </c>
      <c r="AZ46" s="22">
        <f t="shared" si="36"/>
        <v>0</v>
      </c>
      <c r="BA46" s="136"/>
    </row>
    <row r="47" spans="1:53" ht="23.1" customHeight="1" thickBot="1" x14ac:dyDescent="0.3">
      <c r="A47" s="130"/>
      <c r="B47" s="130"/>
      <c r="C47" s="130"/>
      <c r="D47" s="130"/>
      <c r="E47" s="130"/>
      <c r="F47" s="130"/>
      <c r="G47" s="130"/>
      <c r="H47" s="129"/>
      <c r="I47" s="129"/>
      <c r="J47" s="129"/>
      <c r="K47" s="129"/>
      <c r="O47" s="129"/>
      <c r="P47" s="129"/>
      <c r="Q47" s="129"/>
      <c r="T47" s="308" t="s">
        <v>25</v>
      </c>
      <c r="U47" s="309"/>
      <c r="V47" s="137"/>
      <c r="W47" s="138"/>
      <c r="X47" s="139"/>
      <c r="Y47" s="139"/>
      <c r="Z47" s="23">
        <f>Z46</f>
        <v>0</v>
      </c>
      <c r="AA47" s="140"/>
      <c r="AB47" s="140"/>
      <c r="AC47" s="141"/>
      <c r="AF47" s="308" t="s">
        <v>25</v>
      </c>
      <c r="AG47" s="309"/>
      <c r="AH47" s="137"/>
      <c r="AI47" s="143"/>
      <c r="AJ47" s="23"/>
      <c r="AK47" s="23"/>
      <c r="AL47" s="23">
        <f>AL46</f>
        <v>0</v>
      </c>
      <c r="AM47" s="23"/>
      <c r="AN47" s="140"/>
      <c r="AO47" s="142"/>
      <c r="AP47" s="26"/>
      <c r="AR47" s="253" t="s">
        <v>69</v>
      </c>
      <c r="AS47" s="254"/>
      <c r="AT47" s="255"/>
      <c r="AU47" s="256">
        <f>(AW46*2)/7+(AV46*1.8)/7+AU46/7</f>
        <v>0</v>
      </c>
      <c r="AV47" s="257"/>
      <c r="AW47" s="258"/>
      <c r="AX47" s="23">
        <f>AX46</f>
        <v>0</v>
      </c>
      <c r="AY47" s="23"/>
      <c r="AZ47" s="140"/>
      <c r="BA47" s="142"/>
    </row>
    <row r="48" spans="1:53" ht="24.75" customHeight="1" x14ac:dyDescent="0.25">
      <c r="A48" s="130"/>
      <c r="B48" s="130"/>
      <c r="C48" s="130"/>
      <c r="D48" s="130"/>
      <c r="E48" s="130"/>
      <c r="F48" s="130"/>
      <c r="G48" s="130"/>
      <c r="H48" s="129"/>
      <c r="I48" s="129"/>
      <c r="J48" s="129"/>
      <c r="K48" s="129"/>
      <c r="O48" s="129"/>
      <c r="P48" s="129"/>
      <c r="Q48" s="129"/>
      <c r="T48" s="144"/>
      <c r="U48" s="144"/>
      <c r="V48" s="145"/>
      <c r="W48" s="145"/>
      <c r="X48" s="145"/>
      <c r="Y48" s="145"/>
      <c r="Z48" s="145"/>
      <c r="AA48" s="145"/>
      <c r="AB48" s="145"/>
      <c r="AC48" s="145"/>
      <c r="AF48" s="146"/>
      <c r="AG48" s="146"/>
      <c r="AH48" s="147"/>
      <c r="AI48" s="147"/>
      <c r="AJ48" s="147"/>
      <c r="AK48" s="147"/>
      <c r="AL48" s="147"/>
      <c r="AM48" s="147"/>
      <c r="AN48" s="147"/>
      <c r="AO48" s="147"/>
      <c r="AP48" s="26"/>
      <c r="AR48" s="146"/>
      <c r="AS48" s="146"/>
      <c r="AT48" s="147"/>
      <c r="AU48" s="147"/>
      <c r="AV48" s="147"/>
      <c r="AW48" s="147"/>
      <c r="AX48" s="147"/>
      <c r="AY48" s="147"/>
      <c r="AZ48" s="147"/>
      <c r="BA48" s="147"/>
    </row>
    <row r="49" spans="1:53" ht="24.75" customHeight="1" x14ac:dyDescent="0.25">
      <c r="A49" s="130"/>
      <c r="B49" s="130"/>
      <c r="C49" s="130"/>
      <c r="D49" s="130"/>
      <c r="E49" s="130"/>
      <c r="F49" s="130"/>
      <c r="G49" s="130"/>
      <c r="H49" s="129"/>
      <c r="I49" s="129"/>
      <c r="J49" s="129"/>
      <c r="K49" s="129"/>
      <c r="O49" s="129"/>
      <c r="P49" s="129"/>
      <c r="Q49" s="129"/>
      <c r="T49" s="148"/>
      <c r="U49" s="148"/>
      <c r="V49" s="149"/>
      <c r="W49" s="149"/>
      <c r="X49" s="149"/>
      <c r="Y49" s="150"/>
      <c r="Z49" s="149"/>
      <c r="AA49" s="79" t="s">
        <v>26</v>
      </c>
      <c r="AB49" s="149"/>
      <c r="AC49" s="149"/>
      <c r="AF49" s="151"/>
      <c r="AG49" s="151"/>
      <c r="AH49" s="152"/>
      <c r="AI49" s="152"/>
      <c r="AJ49" s="152"/>
      <c r="AK49" s="31"/>
      <c r="AL49" s="152"/>
      <c r="AM49" s="79" t="s">
        <v>26</v>
      </c>
      <c r="AN49" s="152"/>
      <c r="AO49" s="152"/>
      <c r="AP49" s="26"/>
      <c r="AR49" s="151"/>
      <c r="AS49" s="151"/>
      <c r="AT49" s="152"/>
      <c r="AU49" s="152"/>
      <c r="AV49" s="152"/>
      <c r="AW49" s="31"/>
      <c r="AX49" s="152"/>
      <c r="AY49" s="79" t="s">
        <v>26</v>
      </c>
      <c r="AZ49" s="152"/>
      <c r="BA49" s="152"/>
    </row>
    <row r="50" spans="1:53" ht="24.75" customHeight="1" x14ac:dyDescent="0.25">
      <c r="A50" s="130"/>
      <c r="B50" s="130"/>
      <c r="C50" s="130"/>
      <c r="D50" s="130"/>
      <c r="E50" s="130"/>
      <c r="F50" s="130"/>
      <c r="G50" s="130"/>
      <c r="H50" s="129"/>
      <c r="I50" s="129"/>
      <c r="J50" s="129"/>
      <c r="K50" s="129"/>
      <c r="O50" s="129"/>
      <c r="P50" s="129"/>
      <c r="Q50" s="129"/>
      <c r="T50" s="148"/>
      <c r="U50" s="148"/>
      <c r="V50" s="149"/>
      <c r="W50" s="149"/>
      <c r="X50" s="149"/>
      <c r="Y50" s="150"/>
      <c r="Z50" s="149"/>
      <c r="AA50" s="79" t="s">
        <v>27</v>
      </c>
      <c r="AB50" s="149"/>
      <c r="AC50" s="149"/>
      <c r="AF50" s="151"/>
      <c r="AG50" s="151"/>
      <c r="AH50" s="152"/>
      <c r="AI50" s="152"/>
      <c r="AJ50" s="152"/>
      <c r="AK50" s="31"/>
      <c r="AL50" s="152"/>
      <c r="AM50" s="79" t="s">
        <v>27</v>
      </c>
      <c r="AN50" s="152"/>
      <c r="AO50" s="152"/>
      <c r="AP50" s="26"/>
      <c r="AR50" s="151"/>
      <c r="AS50" s="151"/>
      <c r="AT50" s="152"/>
      <c r="AU50" s="152"/>
      <c r="AV50" s="152"/>
      <c r="AW50" s="31"/>
      <c r="AX50" s="152"/>
      <c r="AY50" s="79" t="s">
        <v>27</v>
      </c>
      <c r="AZ50" s="152"/>
      <c r="BA50" s="152"/>
    </row>
    <row r="51" spans="1:53" ht="24.75" customHeight="1" x14ac:dyDescent="0.25">
      <c r="A51" s="130"/>
      <c r="B51" s="130"/>
      <c r="C51" s="130"/>
      <c r="D51" s="130"/>
      <c r="E51" s="130"/>
      <c r="F51" s="130"/>
      <c r="G51" s="130"/>
      <c r="H51" s="129"/>
      <c r="I51" s="129"/>
      <c r="J51" s="129"/>
      <c r="K51" s="129"/>
      <c r="O51" s="129"/>
      <c r="P51" s="129"/>
      <c r="Q51" s="129"/>
      <c r="T51" s="148"/>
      <c r="U51" s="148"/>
      <c r="V51" s="149"/>
      <c r="W51" s="149"/>
      <c r="X51" s="149"/>
      <c r="Y51" s="150"/>
      <c r="Z51" s="149"/>
      <c r="AA51" s="79" t="s">
        <v>70</v>
      </c>
      <c r="AB51" s="149"/>
      <c r="AC51" s="149"/>
      <c r="AF51" s="151"/>
      <c r="AG51" s="151"/>
      <c r="AH51" s="152"/>
      <c r="AI51" s="152"/>
      <c r="AJ51" s="152"/>
      <c r="AK51" s="31"/>
      <c r="AL51" s="152"/>
      <c r="AM51" s="79" t="s">
        <v>36</v>
      </c>
      <c r="AN51" s="152"/>
      <c r="AO51" s="152"/>
      <c r="AP51" s="26"/>
      <c r="AR51" s="151"/>
      <c r="AS51" s="151"/>
      <c r="AT51" s="152"/>
      <c r="AU51" s="152"/>
      <c r="AV51" s="152"/>
      <c r="AW51" s="31"/>
      <c r="AX51" s="152"/>
      <c r="AY51" s="79" t="s">
        <v>36</v>
      </c>
      <c r="AZ51" s="152"/>
      <c r="BA51" s="152"/>
    </row>
    <row r="52" spans="1:53" ht="24.75" customHeight="1" x14ac:dyDescent="0.25">
      <c r="A52" s="130"/>
      <c r="B52" s="130"/>
      <c r="C52" s="130"/>
      <c r="D52" s="130"/>
      <c r="E52" s="130"/>
      <c r="F52" s="130"/>
      <c r="G52" s="130"/>
      <c r="H52" s="129"/>
      <c r="I52" s="129"/>
      <c r="J52" s="129"/>
      <c r="K52" s="129"/>
      <c r="O52" s="129"/>
      <c r="P52" s="129"/>
      <c r="Q52" s="129"/>
      <c r="T52" s="150"/>
      <c r="U52" s="150"/>
      <c r="V52" s="150"/>
      <c r="W52" s="150"/>
      <c r="X52" s="150"/>
      <c r="Y52" s="150"/>
      <c r="Z52" s="150"/>
      <c r="AA52" s="150"/>
      <c r="AB52" s="150"/>
      <c r="AC52" s="150"/>
      <c r="AF52" s="31"/>
      <c r="AG52" s="31"/>
      <c r="AH52" s="31"/>
      <c r="AI52" s="31"/>
      <c r="AJ52" s="31"/>
      <c r="AK52" s="31"/>
      <c r="AL52" s="31"/>
      <c r="AM52" s="31"/>
      <c r="AN52" s="31"/>
      <c r="AO52" s="31"/>
      <c r="AP52" s="26"/>
      <c r="AR52" s="31"/>
      <c r="AS52" s="31"/>
      <c r="AT52" s="31"/>
      <c r="AU52" s="31"/>
      <c r="AV52" s="31"/>
      <c r="AW52" s="31"/>
      <c r="AX52" s="31"/>
      <c r="AY52" s="31"/>
      <c r="AZ52" s="31"/>
      <c r="BA52" s="31"/>
    </row>
    <row r="53" spans="1:53" ht="24.75" customHeight="1" x14ac:dyDescent="0.25">
      <c r="A53" s="130"/>
      <c r="B53" s="130"/>
      <c r="C53" s="130"/>
      <c r="D53" s="130"/>
      <c r="E53" s="130"/>
      <c r="F53" s="130"/>
      <c r="G53" s="130"/>
      <c r="H53" s="129"/>
      <c r="I53" s="129"/>
      <c r="J53" s="129"/>
      <c r="K53" s="129"/>
      <c r="O53" s="129"/>
      <c r="P53" s="129"/>
      <c r="Q53" s="129"/>
      <c r="T53" s="150"/>
      <c r="U53" s="150"/>
      <c r="V53" s="150"/>
      <c r="W53" s="150"/>
      <c r="X53" s="150"/>
      <c r="Y53" s="150"/>
      <c r="Z53" s="150"/>
      <c r="AA53" s="150"/>
      <c r="AB53" s="150"/>
      <c r="AC53" s="150"/>
      <c r="AF53" s="229"/>
      <c r="AG53" s="229"/>
      <c r="AH53" s="229"/>
      <c r="AI53" s="229"/>
      <c r="AJ53" s="229"/>
      <c r="AK53" s="229"/>
      <c r="AL53" s="229"/>
      <c r="AM53" s="229"/>
      <c r="AN53" s="229"/>
      <c r="AO53" s="229"/>
      <c r="AP53" s="26"/>
      <c r="AR53" s="229"/>
      <c r="AS53" s="229"/>
      <c r="AT53" s="229"/>
      <c r="AU53" s="229"/>
      <c r="AV53" s="229"/>
      <c r="AW53" s="229"/>
      <c r="AX53" s="229"/>
      <c r="AY53" s="229"/>
      <c r="AZ53" s="229"/>
      <c r="BA53" s="229"/>
    </row>
    <row r="54" spans="1:53" ht="24.75" customHeight="1" x14ac:dyDescent="0.25">
      <c r="A54" s="130"/>
      <c r="B54" s="130"/>
      <c r="C54" s="130"/>
      <c r="D54" s="130"/>
      <c r="E54" s="130"/>
      <c r="F54" s="130"/>
      <c r="G54" s="130"/>
      <c r="H54" s="129"/>
      <c r="I54" s="129"/>
      <c r="J54" s="129"/>
      <c r="K54" s="129"/>
      <c r="O54" s="129"/>
      <c r="P54" s="129"/>
      <c r="Q54" s="129"/>
      <c r="T54" s="150"/>
      <c r="U54" s="150"/>
      <c r="V54" s="150"/>
      <c r="W54" s="150"/>
      <c r="X54" s="150"/>
      <c r="Y54" s="150"/>
      <c r="Z54" s="150"/>
      <c r="AA54" s="150"/>
      <c r="AB54" s="150"/>
      <c r="AC54" s="150"/>
      <c r="AF54" s="229"/>
      <c r="AG54" s="229"/>
      <c r="AH54" s="229"/>
      <c r="AI54" s="229"/>
      <c r="AJ54" s="229"/>
      <c r="AK54" s="229"/>
      <c r="AL54" s="229"/>
      <c r="AM54" s="229"/>
      <c r="AN54" s="229"/>
      <c r="AO54" s="229"/>
      <c r="AP54" s="26"/>
      <c r="AR54" s="229"/>
      <c r="AS54" s="229"/>
      <c r="AT54" s="229"/>
      <c r="AU54" s="229"/>
      <c r="AV54" s="229"/>
      <c r="AW54" s="229"/>
      <c r="AX54" s="229"/>
      <c r="AY54" s="229"/>
      <c r="AZ54" s="229"/>
      <c r="BA54" s="229"/>
    </row>
    <row r="55" spans="1:53" ht="24.75" customHeight="1" x14ac:dyDescent="0.25">
      <c r="A55" s="130"/>
      <c r="B55" s="130"/>
      <c r="C55" s="130"/>
      <c r="D55" s="130"/>
      <c r="E55" s="130"/>
      <c r="F55" s="130"/>
      <c r="G55" s="130"/>
      <c r="H55" s="129"/>
      <c r="I55" s="129"/>
      <c r="J55" s="129"/>
      <c r="K55" s="129"/>
      <c r="O55" s="129"/>
      <c r="P55" s="129"/>
      <c r="Q55" s="129"/>
      <c r="T55" s="311" t="s">
        <v>28</v>
      </c>
      <c r="U55" s="311"/>
      <c r="V55" s="311"/>
      <c r="W55" s="311"/>
      <c r="X55" s="311"/>
      <c r="Y55" s="311"/>
      <c r="Z55" s="311"/>
      <c r="AA55" s="311"/>
      <c r="AB55" s="311"/>
      <c r="AC55" s="311"/>
      <c r="AF55" s="229" t="s">
        <v>28</v>
      </c>
      <c r="AG55" s="229"/>
      <c r="AH55" s="229"/>
      <c r="AI55" s="229"/>
      <c r="AJ55" s="229"/>
      <c r="AK55" s="229"/>
      <c r="AL55" s="229"/>
      <c r="AM55" s="229"/>
      <c r="AN55" s="229"/>
      <c r="AO55" s="229"/>
      <c r="AP55" s="26"/>
      <c r="AR55" s="229" t="s">
        <v>28</v>
      </c>
      <c r="AS55" s="229"/>
      <c r="AT55" s="229"/>
      <c r="AU55" s="229"/>
      <c r="AV55" s="229"/>
      <c r="AW55" s="229"/>
      <c r="AX55" s="229"/>
      <c r="AY55" s="229"/>
      <c r="AZ55" s="229"/>
      <c r="BA55" s="229"/>
    </row>
    <row r="56" spans="1:53" ht="24.75" customHeight="1" x14ac:dyDescent="0.25">
      <c r="A56" s="130"/>
      <c r="B56" s="130"/>
      <c r="C56" s="130"/>
      <c r="D56" s="130"/>
      <c r="E56" s="130"/>
      <c r="F56" s="130"/>
      <c r="G56" s="130"/>
      <c r="H56" s="129"/>
      <c r="I56" s="129"/>
      <c r="J56" s="129"/>
      <c r="K56" s="129"/>
      <c r="O56" s="129"/>
      <c r="P56" s="129"/>
      <c r="Q56" s="129"/>
    </row>
    <row r="57" spans="1:53" ht="24.75" customHeight="1" x14ac:dyDescent="0.25">
      <c r="A57" s="130"/>
      <c r="B57" s="130"/>
      <c r="C57" s="130"/>
      <c r="D57" s="130"/>
      <c r="E57" s="130"/>
      <c r="F57" s="130"/>
      <c r="G57" s="130"/>
      <c r="H57" s="129"/>
      <c r="I57" s="129"/>
      <c r="J57" s="129"/>
      <c r="K57" s="129"/>
      <c r="O57" s="129"/>
      <c r="P57" s="129"/>
      <c r="Q57" s="129"/>
    </row>
    <row r="58" spans="1:53" ht="24.75" customHeight="1" x14ac:dyDescent="0.25">
      <c r="A58" s="130"/>
      <c r="B58" s="130"/>
      <c r="C58" s="130"/>
      <c r="D58" s="130"/>
      <c r="E58" s="130"/>
      <c r="F58" s="130"/>
      <c r="G58" s="130"/>
      <c r="H58" s="129"/>
      <c r="I58" s="129"/>
      <c r="J58" s="129"/>
      <c r="K58" s="129"/>
      <c r="O58" s="129"/>
      <c r="P58" s="129"/>
      <c r="Q58" s="129"/>
    </row>
    <row r="59" spans="1:53" ht="24.75" customHeight="1" x14ac:dyDescent="0.25">
      <c r="A59" s="130"/>
      <c r="B59" s="130"/>
      <c r="C59" s="130"/>
      <c r="D59" s="130"/>
      <c r="E59" s="130"/>
      <c r="F59" s="130"/>
      <c r="G59" s="130"/>
      <c r="H59" s="129"/>
      <c r="I59" s="129"/>
      <c r="J59" s="129"/>
      <c r="K59" s="129"/>
      <c r="O59" s="129"/>
      <c r="P59" s="129"/>
      <c r="Q59" s="129"/>
    </row>
    <row r="60" spans="1:53" ht="24.75" customHeight="1" x14ac:dyDescent="0.25">
      <c r="A60" s="130"/>
      <c r="B60" s="130"/>
      <c r="C60" s="130"/>
      <c r="D60" s="130"/>
      <c r="E60" s="130"/>
      <c r="F60" s="130"/>
      <c r="G60" s="130"/>
      <c r="H60" s="129"/>
      <c r="I60" s="129"/>
      <c r="J60" s="129"/>
      <c r="K60" s="129"/>
      <c r="O60" s="129"/>
      <c r="P60" s="129"/>
      <c r="Q60" s="129"/>
    </row>
    <row r="61" spans="1:53" ht="24.75" customHeight="1" x14ac:dyDescent="0.25">
      <c r="A61" s="130"/>
      <c r="B61" s="130"/>
      <c r="C61" s="130"/>
      <c r="D61" s="130"/>
      <c r="E61" s="130"/>
      <c r="F61" s="130"/>
      <c r="G61" s="130"/>
      <c r="H61" s="129"/>
      <c r="I61" s="129"/>
      <c r="J61" s="129"/>
      <c r="K61" s="129"/>
      <c r="O61" s="129"/>
      <c r="P61" s="129"/>
      <c r="Q61" s="129"/>
    </row>
    <row r="62" spans="1:53" ht="24.75" customHeight="1" x14ac:dyDescent="0.25">
      <c r="A62" s="130"/>
      <c r="B62" s="130"/>
      <c r="C62" s="130"/>
      <c r="D62" s="130"/>
      <c r="E62" s="130"/>
      <c r="F62" s="130"/>
      <c r="G62" s="130"/>
      <c r="H62" s="129"/>
      <c r="I62" s="129"/>
      <c r="J62" s="129"/>
      <c r="K62" s="129"/>
      <c r="O62" s="129"/>
      <c r="P62" s="129"/>
      <c r="Q62" s="129"/>
    </row>
    <row r="63" spans="1:53" ht="24.75" customHeight="1" x14ac:dyDescent="0.25">
      <c r="A63" s="130"/>
      <c r="B63" s="130"/>
      <c r="C63" s="130"/>
      <c r="D63" s="130"/>
      <c r="E63" s="130"/>
      <c r="F63" s="130"/>
      <c r="G63" s="130"/>
      <c r="H63" s="129"/>
      <c r="I63" s="129"/>
      <c r="J63" s="129"/>
      <c r="K63" s="129"/>
      <c r="O63" s="129"/>
      <c r="P63" s="129"/>
      <c r="Q63" s="129"/>
    </row>
    <row r="64" spans="1:53" ht="24.75" customHeight="1" x14ac:dyDescent="0.25">
      <c r="A64" s="130"/>
      <c r="B64" s="130"/>
      <c r="C64" s="130"/>
      <c r="D64" s="130"/>
      <c r="E64" s="130"/>
      <c r="F64" s="130"/>
      <c r="G64" s="130"/>
      <c r="H64" s="129"/>
      <c r="I64" s="129"/>
      <c r="J64" s="129"/>
      <c r="K64" s="129"/>
      <c r="O64" s="129"/>
      <c r="P64" s="129"/>
      <c r="Q64" s="129"/>
    </row>
    <row r="65" spans="1:53" ht="24.75" customHeight="1" x14ac:dyDescent="0.25">
      <c r="A65" s="130"/>
      <c r="B65" s="130"/>
      <c r="C65" s="130"/>
      <c r="D65" s="130"/>
      <c r="E65" s="130"/>
      <c r="F65" s="130"/>
      <c r="G65" s="130"/>
      <c r="H65" s="129"/>
      <c r="I65" s="129"/>
      <c r="J65" s="129"/>
      <c r="K65" s="129"/>
      <c r="O65" s="129"/>
      <c r="P65" s="129"/>
      <c r="Q65" s="129"/>
    </row>
    <row r="66" spans="1:53" ht="24.75" customHeight="1" x14ac:dyDescent="0.25">
      <c r="A66" s="130"/>
      <c r="B66" s="130"/>
      <c r="C66" s="130"/>
      <c r="D66" s="130"/>
      <c r="E66" s="130"/>
      <c r="F66" s="130"/>
      <c r="G66" s="130"/>
      <c r="H66" s="129"/>
      <c r="I66" s="129"/>
      <c r="J66" s="129"/>
      <c r="K66" s="129"/>
      <c r="O66" s="129"/>
      <c r="P66" s="129"/>
      <c r="Q66" s="129"/>
    </row>
    <row r="67" spans="1:53" ht="24.75" customHeight="1" x14ac:dyDescent="0.25">
      <c r="A67" s="130"/>
      <c r="B67" s="130"/>
      <c r="C67" s="130"/>
      <c r="D67" s="130"/>
      <c r="E67" s="130"/>
      <c r="F67" s="130"/>
      <c r="G67" s="130"/>
      <c r="H67" s="129"/>
      <c r="I67" s="129"/>
      <c r="J67" s="129"/>
      <c r="K67" s="129"/>
      <c r="O67" s="129"/>
      <c r="P67" s="129"/>
      <c r="Q67" s="129"/>
    </row>
    <row r="68" spans="1:53" ht="24.75" customHeight="1" x14ac:dyDescent="0.25">
      <c r="A68" s="130"/>
      <c r="B68" s="130"/>
      <c r="C68" s="130"/>
      <c r="D68" s="130"/>
      <c r="E68" s="130"/>
      <c r="F68" s="130"/>
      <c r="G68" s="130"/>
      <c r="H68" s="129"/>
      <c r="I68" s="129"/>
      <c r="J68" s="129"/>
      <c r="K68" s="129"/>
      <c r="O68" s="129"/>
      <c r="P68" s="129"/>
      <c r="Q68" s="129"/>
      <c r="AR68" s="26"/>
      <c r="AS68" s="26"/>
      <c r="AT68" s="26"/>
      <c r="AU68" s="26"/>
      <c r="AV68" s="26"/>
      <c r="AW68" s="26"/>
      <c r="AX68" s="26"/>
      <c r="AY68" s="26"/>
      <c r="AZ68" s="26"/>
      <c r="BA68" s="26"/>
    </row>
    <row r="69" spans="1:53" ht="12.75" x14ac:dyDescent="0.2">
      <c r="A69" s="130"/>
      <c r="B69" s="130"/>
      <c r="C69" s="130"/>
      <c r="D69" s="130"/>
      <c r="E69" s="130"/>
      <c r="F69" s="130"/>
      <c r="G69" s="130"/>
      <c r="H69" s="130"/>
      <c r="I69" s="130"/>
      <c r="J69" s="130"/>
      <c r="K69" s="130"/>
      <c r="L69" s="130"/>
      <c r="M69" s="130"/>
      <c r="N69" s="130"/>
      <c r="P69" s="130"/>
      <c r="R69" s="130"/>
      <c r="S69" s="130"/>
      <c r="T69" s="130"/>
      <c r="U69" s="130"/>
      <c r="V69" s="130"/>
      <c r="W69" s="130"/>
      <c r="X69" s="130"/>
      <c r="Y69" s="130"/>
      <c r="Z69" s="130"/>
      <c r="AA69" s="130"/>
      <c r="AB69" s="130"/>
      <c r="AC69" s="130"/>
      <c r="AD69" s="130"/>
      <c r="AE69" s="130"/>
      <c r="AR69" s="26"/>
      <c r="AS69" s="26"/>
      <c r="AT69" s="26"/>
      <c r="AU69" s="26"/>
      <c r="AV69" s="26"/>
      <c r="AW69" s="26"/>
      <c r="AX69" s="26"/>
      <c r="AY69" s="26"/>
      <c r="AZ69" s="26"/>
      <c r="BA69" s="26"/>
    </row>
    <row r="70" spans="1:53" ht="12.75" x14ac:dyDescent="0.2">
      <c r="A70" s="130"/>
      <c r="B70" s="130"/>
      <c r="C70" s="130"/>
      <c r="D70" s="130"/>
      <c r="E70" s="130"/>
      <c r="F70" s="130"/>
      <c r="G70" s="130"/>
      <c r="H70" s="130"/>
      <c r="I70" s="130"/>
      <c r="J70" s="130"/>
      <c r="K70" s="130"/>
      <c r="L70" s="130"/>
      <c r="M70" s="130"/>
      <c r="N70" s="130"/>
      <c r="P70" s="130"/>
      <c r="R70" s="130"/>
      <c r="S70" s="130"/>
      <c r="T70" s="130"/>
      <c r="U70" s="130"/>
      <c r="V70" s="130"/>
      <c r="W70" s="130"/>
      <c r="X70" s="130"/>
      <c r="Y70" s="130"/>
      <c r="Z70" s="130"/>
      <c r="AA70" s="130"/>
      <c r="AB70" s="130"/>
      <c r="AC70" s="130"/>
      <c r="AD70" s="130"/>
      <c r="AE70" s="130"/>
      <c r="AR70" s="26"/>
      <c r="AS70" s="26"/>
      <c r="AT70" s="26"/>
      <c r="AU70" s="26"/>
      <c r="AV70" s="26"/>
      <c r="AW70" s="26"/>
      <c r="AX70" s="26"/>
      <c r="AY70" s="26"/>
      <c r="AZ70" s="26"/>
      <c r="BA70" s="26"/>
    </row>
    <row r="71" spans="1:53" ht="12.75" x14ac:dyDescent="0.2">
      <c r="A71" s="130"/>
      <c r="B71" s="130"/>
      <c r="C71" s="130"/>
      <c r="D71" s="130"/>
      <c r="E71" s="130"/>
      <c r="F71" s="130"/>
      <c r="G71" s="130"/>
      <c r="H71" s="130"/>
      <c r="I71" s="130"/>
      <c r="J71" s="130"/>
      <c r="K71" s="130"/>
      <c r="L71" s="130"/>
      <c r="M71" s="130"/>
      <c r="N71" s="130"/>
      <c r="P71" s="130"/>
      <c r="R71" s="130"/>
      <c r="S71" s="130"/>
      <c r="T71" s="130"/>
      <c r="U71" s="130"/>
      <c r="V71" s="130"/>
      <c r="W71" s="130"/>
      <c r="X71" s="130"/>
      <c r="Y71" s="130"/>
      <c r="Z71" s="130"/>
      <c r="AA71" s="130"/>
      <c r="AB71" s="130"/>
      <c r="AC71" s="130"/>
      <c r="AD71" s="130"/>
      <c r="AE71" s="130"/>
      <c r="AR71" s="26"/>
      <c r="AS71" s="26"/>
      <c r="AT71" s="26"/>
      <c r="AU71" s="26"/>
      <c r="AV71" s="26"/>
      <c r="AW71" s="26"/>
      <c r="AX71" s="26"/>
      <c r="AY71" s="26"/>
      <c r="AZ71" s="26"/>
      <c r="BA71" s="26"/>
    </row>
    <row r="72" spans="1:53" ht="12.75" x14ac:dyDescent="0.2">
      <c r="A72" s="130"/>
      <c r="B72" s="130"/>
      <c r="C72" s="130"/>
      <c r="D72" s="130"/>
      <c r="E72" s="130"/>
      <c r="F72" s="130"/>
      <c r="G72" s="130"/>
      <c r="H72" s="130"/>
      <c r="I72" s="130"/>
      <c r="J72" s="130"/>
      <c r="K72" s="130"/>
      <c r="L72" s="130"/>
      <c r="M72" s="130"/>
      <c r="N72" s="130"/>
      <c r="P72" s="130"/>
      <c r="R72" s="130"/>
      <c r="S72" s="130"/>
      <c r="T72" s="130"/>
      <c r="U72" s="130"/>
      <c r="V72" s="130"/>
      <c r="W72" s="130"/>
      <c r="X72" s="130"/>
      <c r="Y72" s="130"/>
      <c r="Z72" s="130"/>
      <c r="AA72" s="130"/>
      <c r="AB72" s="130"/>
      <c r="AC72" s="130"/>
      <c r="AD72" s="130"/>
      <c r="AE72" s="130"/>
      <c r="AR72" s="26"/>
      <c r="AS72" s="26"/>
      <c r="AT72" s="26"/>
      <c r="AU72" s="26"/>
      <c r="AV72" s="26"/>
      <c r="AW72" s="26"/>
      <c r="AX72" s="26"/>
      <c r="AY72" s="26"/>
      <c r="AZ72" s="26"/>
      <c r="BA72" s="26"/>
    </row>
    <row r="73" spans="1:53" ht="12.75" x14ac:dyDescent="0.2">
      <c r="A73" s="130"/>
      <c r="B73" s="130"/>
      <c r="C73" s="130"/>
      <c r="D73" s="130"/>
      <c r="E73" s="130"/>
      <c r="F73" s="130"/>
      <c r="G73" s="130"/>
      <c r="H73" s="130"/>
      <c r="I73" s="130"/>
      <c r="J73" s="130"/>
      <c r="K73" s="130"/>
      <c r="L73" s="130"/>
      <c r="M73" s="130"/>
      <c r="N73" s="130"/>
      <c r="P73" s="130"/>
      <c r="R73" s="130"/>
      <c r="S73" s="130"/>
      <c r="T73" s="130"/>
      <c r="U73" s="130"/>
      <c r="V73" s="130"/>
      <c r="W73" s="130"/>
      <c r="X73" s="130"/>
      <c r="Y73" s="130"/>
      <c r="Z73" s="130"/>
      <c r="AA73" s="130"/>
      <c r="AB73" s="130"/>
      <c r="AC73" s="130"/>
      <c r="AD73" s="130"/>
      <c r="AE73" s="130"/>
      <c r="AR73" s="26"/>
      <c r="AS73" s="26"/>
      <c r="AT73" s="26"/>
      <c r="AU73" s="26"/>
      <c r="AV73" s="26"/>
      <c r="AW73" s="26"/>
      <c r="AX73" s="26"/>
      <c r="AY73" s="26"/>
      <c r="AZ73" s="26"/>
      <c r="BA73" s="26"/>
    </row>
    <row r="74" spans="1:53" ht="12.75" x14ac:dyDescent="0.2">
      <c r="A74" s="130"/>
      <c r="B74" s="130"/>
      <c r="C74" s="130"/>
      <c r="D74" s="130"/>
      <c r="E74" s="130"/>
      <c r="F74" s="130"/>
      <c r="G74" s="130"/>
      <c r="H74" s="130"/>
      <c r="I74" s="130"/>
      <c r="J74" s="130"/>
      <c r="K74" s="130"/>
      <c r="L74" s="130"/>
      <c r="M74" s="130"/>
      <c r="N74" s="130"/>
      <c r="P74" s="130"/>
      <c r="R74" s="130"/>
      <c r="S74" s="130"/>
      <c r="T74" s="130"/>
      <c r="U74" s="130"/>
      <c r="V74" s="130"/>
      <c r="W74" s="130"/>
      <c r="X74" s="130"/>
      <c r="Y74" s="130"/>
      <c r="Z74" s="130"/>
      <c r="AA74" s="130"/>
      <c r="AB74" s="130"/>
      <c r="AC74" s="130"/>
      <c r="AD74" s="130"/>
      <c r="AE74" s="130"/>
      <c r="AR74" s="26"/>
      <c r="AS74" s="26"/>
      <c r="AT74" s="26"/>
      <c r="AU74" s="26"/>
      <c r="AV74" s="26"/>
      <c r="AW74" s="26"/>
      <c r="AX74" s="26"/>
      <c r="AY74" s="26"/>
      <c r="AZ74" s="26"/>
      <c r="BA74" s="26"/>
    </row>
    <row r="75" spans="1:53" ht="12.75" x14ac:dyDescent="0.2">
      <c r="A75" s="130"/>
      <c r="B75" s="130"/>
      <c r="C75" s="130"/>
      <c r="D75" s="130"/>
      <c r="E75" s="130"/>
      <c r="F75" s="130"/>
      <c r="G75" s="130"/>
      <c r="H75" s="130"/>
      <c r="I75" s="130"/>
      <c r="J75" s="130"/>
      <c r="K75" s="130"/>
      <c r="L75" s="130"/>
      <c r="M75" s="130"/>
      <c r="N75" s="130"/>
      <c r="P75" s="130"/>
      <c r="R75" s="130"/>
      <c r="S75" s="130"/>
      <c r="T75" s="130"/>
      <c r="U75" s="130"/>
      <c r="V75" s="130"/>
      <c r="W75" s="130"/>
      <c r="X75" s="130"/>
      <c r="Y75" s="130"/>
      <c r="Z75" s="130"/>
      <c r="AA75" s="130"/>
      <c r="AB75" s="130"/>
      <c r="AC75" s="130"/>
      <c r="AD75" s="130"/>
      <c r="AE75" s="130"/>
      <c r="AR75" s="26"/>
      <c r="AS75" s="26"/>
      <c r="AT75" s="26"/>
      <c r="AU75" s="26"/>
      <c r="AV75" s="26"/>
      <c r="AW75" s="26"/>
      <c r="AX75" s="26"/>
      <c r="AY75" s="26"/>
      <c r="AZ75" s="26"/>
      <c r="BA75" s="26"/>
    </row>
    <row r="76" spans="1:53" ht="12.75" x14ac:dyDescent="0.2">
      <c r="A76" s="130"/>
      <c r="B76" s="130"/>
      <c r="C76" s="130"/>
      <c r="D76" s="130"/>
      <c r="E76" s="130"/>
      <c r="F76" s="130"/>
      <c r="G76" s="130"/>
      <c r="H76" s="130"/>
      <c r="I76" s="130"/>
      <c r="J76" s="130"/>
      <c r="K76" s="130"/>
      <c r="L76" s="130"/>
      <c r="M76" s="130"/>
      <c r="N76" s="130"/>
      <c r="P76" s="130"/>
      <c r="R76" s="130"/>
      <c r="S76" s="130"/>
      <c r="T76" s="130"/>
      <c r="U76" s="130"/>
      <c r="V76" s="130"/>
      <c r="W76" s="130"/>
      <c r="X76" s="130"/>
      <c r="Y76" s="130"/>
      <c r="Z76" s="130"/>
      <c r="AA76" s="130"/>
      <c r="AB76" s="130"/>
      <c r="AC76" s="130"/>
      <c r="AD76" s="130"/>
      <c r="AE76" s="130"/>
      <c r="AR76" s="26"/>
      <c r="AS76" s="26"/>
      <c r="AT76" s="26"/>
      <c r="AU76" s="26"/>
      <c r="AV76" s="26"/>
      <c r="AW76" s="26"/>
      <c r="AX76" s="26"/>
      <c r="AY76" s="26"/>
      <c r="AZ76" s="26"/>
      <c r="BA76" s="26"/>
    </row>
    <row r="77" spans="1:53" ht="12.75" x14ac:dyDescent="0.2">
      <c r="A77" s="130"/>
      <c r="B77" s="130"/>
      <c r="C77" s="130"/>
      <c r="D77" s="130"/>
      <c r="E77" s="130"/>
      <c r="F77" s="130"/>
      <c r="G77" s="130"/>
      <c r="H77" s="130"/>
      <c r="I77" s="130"/>
      <c r="J77" s="130"/>
      <c r="K77" s="130"/>
      <c r="L77" s="130"/>
      <c r="M77" s="130"/>
      <c r="N77" s="130"/>
      <c r="P77" s="130"/>
      <c r="R77" s="130"/>
      <c r="S77" s="130"/>
      <c r="T77" s="130"/>
      <c r="U77" s="130"/>
      <c r="V77" s="130"/>
      <c r="W77" s="130"/>
      <c r="X77" s="130"/>
      <c r="Y77" s="130"/>
      <c r="Z77" s="130"/>
      <c r="AA77" s="130"/>
      <c r="AB77" s="130"/>
      <c r="AC77" s="130"/>
      <c r="AD77" s="130"/>
      <c r="AE77" s="130"/>
      <c r="AR77" s="26"/>
      <c r="AS77" s="26"/>
      <c r="AT77" s="26"/>
      <c r="AU77" s="26"/>
      <c r="AV77" s="26"/>
      <c r="AW77" s="26"/>
      <c r="AX77" s="26"/>
      <c r="AY77" s="26"/>
      <c r="AZ77" s="26"/>
      <c r="BA77" s="26"/>
    </row>
    <row r="78" spans="1:53" ht="12.75" x14ac:dyDescent="0.2">
      <c r="A78" s="130"/>
      <c r="B78" s="130"/>
      <c r="C78" s="130"/>
      <c r="D78" s="130"/>
      <c r="E78" s="130"/>
      <c r="F78" s="130"/>
      <c r="G78" s="130"/>
      <c r="H78" s="130"/>
      <c r="I78" s="130"/>
      <c r="J78" s="130"/>
      <c r="K78" s="130"/>
      <c r="L78" s="130"/>
      <c r="M78" s="130"/>
      <c r="N78" s="130"/>
      <c r="P78" s="130"/>
      <c r="R78" s="130"/>
      <c r="S78" s="130"/>
      <c r="T78" s="130"/>
      <c r="U78" s="130"/>
      <c r="V78" s="130"/>
      <c r="W78" s="130"/>
      <c r="X78" s="130"/>
      <c r="Y78" s="130"/>
      <c r="Z78" s="130"/>
      <c r="AA78" s="130"/>
      <c r="AB78" s="130"/>
      <c r="AC78" s="130"/>
      <c r="AD78" s="130"/>
      <c r="AE78" s="130"/>
      <c r="AR78" s="26"/>
      <c r="AS78" s="26"/>
      <c r="AT78" s="26"/>
      <c r="AU78" s="26"/>
      <c r="AV78" s="26"/>
      <c r="AW78" s="26"/>
      <c r="AX78" s="26"/>
      <c r="AY78" s="26"/>
      <c r="AZ78" s="26"/>
      <c r="BA78" s="26"/>
    </row>
    <row r="79" spans="1:53" ht="12.75" x14ac:dyDescent="0.2">
      <c r="A79" s="130"/>
      <c r="B79" s="130"/>
      <c r="C79" s="130"/>
      <c r="D79" s="130"/>
      <c r="E79" s="130"/>
      <c r="F79" s="130"/>
      <c r="G79" s="130"/>
      <c r="H79" s="130"/>
      <c r="I79" s="130"/>
      <c r="J79" s="130"/>
      <c r="K79" s="130"/>
      <c r="L79" s="130"/>
      <c r="M79" s="130"/>
      <c r="N79" s="130"/>
      <c r="P79" s="130"/>
      <c r="R79" s="130"/>
      <c r="S79" s="130"/>
      <c r="T79" s="130"/>
      <c r="U79" s="130"/>
      <c r="V79" s="130"/>
      <c r="W79" s="130"/>
      <c r="X79" s="130"/>
      <c r="Y79" s="130"/>
      <c r="Z79" s="130"/>
      <c r="AA79" s="130"/>
      <c r="AB79" s="130"/>
      <c r="AC79" s="130"/>
      <c r="AD79" s="130"/>
      <c r="AE79" s="130"/>
      <c r="AR79" s="26"/>
      <c r="AS79" s="26"/>
      <c r="AT79" s="26"/>
      <c r="AU79" s="26"/>
      <c r="AV79" s="26"/>
      <c r="AW79" s="26"/>
      <c r="AX79" s="26"/>
      <c r="AY79" s="26"/>
      <c r="AZ79" s="26"/>
      <c r="BA79" s="26"/>
    </row>
    <row r="80" spans="1:53" ht="12.75" x14ac:dyDescent="0.2">
      <c r="A80" s="130"/>
      <c r="B80" s="130"/>
      <c r="C80" s="130"/>
      <c r="D80" s="130"/>
      <c r="E80" s="130"/>
      <c r="F80" s="130"/>
      <c r="G80" s="130"/>
      <c r="H80" s="130"/>
      <c r="I80" s="130"/>
      <c r="J80" s="130"/>
      <c r="K80" s="130"/>
      <c r="L80" s="130"/>
      <c r="M80" s="130"/>
      <c r="N80" s="130"/>
      <c r="P80" s="130"/>
      <c r="R80" s="130"/>
      <c r="S80" s="130"/>
      <c r="T80" s="130"/>
      <c r="U80" s="130"/>
      <c r="V80" s="130"/>
      <c r="W80" s="130"/>
      <c r="X80" s="130"/>
      <c r="Y80" s="130"/>
      <c r="Z80" s="130"/>
      <c r="AA80" s="130"/>
      <c r="AB80" s="130"/>
      <c r="AC80" s="130"/>
      <c r="AD80" s="130"/>
      <c r="AE80" s="130"/>
      <c r="AR80" s="26"/>
      <c r="AS80" s="26"/>
      <c r="AT80" s="26"/>
      <c r="AU80" s="26"/>
      <c r="AV80" s="26"/>
      <c r="AW80" s="26"/>
      <c r="AX80" s="26"/>
      <c r="AY80" s="26"/>
      <c r="AZ80" s="26"/>
      <c r="BA80" s="26"/>
    </row>
    <row r="81" spans="1:53" ht="12.75" x14ac:dyDescent="0.2">
      <c r="A81" s="130"/>
      <c r="B81" s="130"/>
      <c r="C81" s="130"/>
      <c r="D81" s="130"/>
      <c r="E81" s="130"/>
      <c r="F81" s="130"/>
      <c r="G81" s="130"/>
      <c r="H81" s="130"/>
      <c r="I81" s="130"/>
      <c r="J81" s="130"/>
      <c r="K81" s="130"/>
      <c r="L81" s="130"/>
      <c r="M81" s="130"/>
      <c r="N81" s="130"/>
      <c r="P81" s="130"/>
      <c r="R81" s="130"/>
      <c r="S81" s="130"/>
      <c r="T81" s="130"/>
      <c r="U81" s="130"/>
      <c r="V81" s="130"/>
      <c r="W81" s="130"/>
      <c r="X81" s="130"/>
      <c r="Y81" s="130"/>
      <c r="Z81" s="130"/>
      <c r="AA81" s="130"/>
      <c r="AB81" s="130"/>
      <c r="AC81" s="130"/>
      <c r="AD81" s="130"/>
      <c r="AE81" s="130"/>
      <c r="AR81" s="26"/>
      <c r="AS81" s="26"/>
      <c r="AT81" s="26"/>
      <c r="AU81" s="26"/>
      <c r="AV81" s="26"/>
      <c r="AW81" s="26"/>
      <c r="AX81" s="26"/>
      <c r="AY81" s="26"/>
      <c r="AZ81" s="26"/>
      <c r="BA81" s="26"/>
    </row>
    <row r="82" spans="1:53" ht="12.75" x14ac:dyDescent="0.2">
      <c r="A82" s="130"/>
      <c r="B82" s="130"/>
      <c r="C82" s="130"/>
      <c r="D82" s="130"/>
      <c r="E82" s="130"/>
      <c r="F82" s="130"/>
      <c r="G82" s="130"/>
      <c r="H82" s="130"/>
      <c r="I82" s="130"/>
      <c r="J82" s="130"/>
      <c r="K82" s="130"/>
      <c r="L82" s="130"/>
      <c r="M82" s="130"/>
      <c r="N82" s="130"/>
      <c r="P82" s="130"/>
      <c r="R82" s="130"/>
      <c r="S82" s="130"/>
      <c r="T82" s="130"/>
      <c r="U82" s="130"/>
      <c r="V82" s="130"/>
      <c r="W82" s="130"/>
      <c r="X82" s="130"/>
      <c r="Y82" s="130"/>
      <c r="Z82" s="130"/>
      <c r="AA82" s="130"/>
      <c r="AB82" s="130"/>
      <c r="AC82" s="130"/>
      <c r="AD82" s="130"/>
      <c r="AE82" s="130"/>
      <c r="AR82" s="26"/>
      <c r="AS82" s="26"/>
      <c r="AT82" s="26"/>
      <c r="AU82" s="26"/>
      <c r="AV82" s="26"/>
      <c r="AW82" s="26"/>
      <c r="AX82" s="26"/>
      <c r="AY82" s="26"/>
      <c r="AZ82" s="26"/>
      <c r="BA82" s="26"/>
    </row>
    <row r="83" spans="1:53" ht="12.75" x14ac:dyDescent="0.2">
      <c r="A83" s="130"/>
      <c r="B83" s="130"/>
      <c r="C83" s="130"/>
      <c r="D83" s="130"/>
      <c r="E83" s="130"/>
      <c r="F83" s="130"/>
      <c r="G83" s="130"/>
      <c r="H83" s="130"/>
      <c r="I83" s="130"/>
      <c r="J83" s="130"/>
      <c r="K83" s="130"/>
      <c r="L83" s="130"/>
      <c r="M83" s="130"/>
      <c r="N83" s="130"/>
      <c r="P83" s="130"/>
      <c r="R83" s="130"/>
      <c r="S83" s="130"/>
      <c r="T83" s="130"/>
      <c r="U83" s="130"/>
      <c r="V83" s="130"/>
      <c r="W83" s="130"/>
      <c r="X83" s="130"/>
      <c r="Y83" s="130"/>
      <c r="Z83" s="130"/>
      <c r="AA83" s="130"/>
      <c r="AB83" s="130"/>
      <c r="AC83" s="130"/>
      <c r="AD83" s="130"/>
      <c r="AE83" s="130"/>
      <c r="AR83" s="26"/>
      <c r="AS83" s="26"/>
      <c r="AT83" s="26"/>
      <c r="AU83" s="26"/>
      <c r="AV83" s="26"/>
      <c r="AW83" s="26"/>
      <c r="AX83" s="26"/>
      <c r="AY83" s="26"/>
      <c r="AZ83" s="26"/>
      <c r="BA83" s="26"/>
    </row>
    <row r="84" spans="1:53" ht="12.75" x14ac:dyDescent="0.2">
      <c r="A84" s="130"/>
      <c r="B84" s="130"/>
      <c r="C84" s="130"/>
      <c r="D84" s="130"/>
      <c r="E84" s="130"/>
      <c r="F84" s="130"/>
      <c r="G84" s="130"/>
      <c r="H84" s="130"/>
      <c r="I84" s="130"/>
      <c r="J84" s="130"/>
      <c r="K84" s="130"/>
      <c r="L84" s="130"/>
      <c r="M84" s="130"/>
      <c r="N84" s="130"/>
      <c r="P84" s="130"/>
      <c r="R84" s="130"/>
      <c r="S84" s="130"/>
      <c r="T84" s="130"/>
      <c r="U84" s="130"/>
      <c r="V84" s="130"/>
      <c r="W84" s="130"/>
      <c r="X84" s="130"/>
      <c r="Y84" s="130"/>
      <c r="Z84" s="130"/>
      <c r="AA84" s="130"/>
      <c r="AB84" s="130"/>
      <c r="AC84" s="130"/>
      <c r="AD84" s="130"/>
      <c r="AE84" s="130"/>
      <c r="AR84" s="26"/>
      <c r="AS84" s="26"/>
      <c r="AT84" s="26"/>
      <c r="AU84" s="26"/>
      <c r="AV84" s="26"/>
      <c r="AW84" s="26"/>
      <c r="AX84" s="26"/>
      <c r="AY84" s="26"/>
      <c r="AZ84" s="26"/>
      <c r="BA84" s="26"/>
    </row>
    <row r="85" spans="1:53" ht="12.75" x14ac:dyDescent="0.2">
      <c r="A85" s="130"/>
      <c r="B85" s="130"/>
      <c r="C85" s="130"/>
      <c r="D85" s="130"/>
      <c r="E85" s="130"/>
      <c r="F85" s="130"/>
      <c r="G85" s="130"/>
      <c r="H85" s="130"/>
      <c r="I85" s="130"/>
      <c r="J85" s="130"/>
      <c r="K85" s="130"/>
      <c r="L85" s="130"/>
      <c r="M85" s="130"/>
      <c r="N85" s="130"/>
      <c r="P85" s="130"/>
      <c r="R85" s="130"/>
      <c r="S85" s="130"/>
      <c r="T85" s="130"/>
      <c r="U85" s="130"/>
      <c r="V85" s="130"/>
      <c r="W85" s="130"/>
      <c r="X85" s="130"/>
      <c r="Y85" s="130"/>
      <c r="Z85" s="130"/>
      <c r="AA85" s="130"/>
      <c r="AB85" s="130"/>
      <c r="AC85" s="130"/>
      <c r="AD85" s="130"/>
      <c r="AE85" s="130"/>
      <c r="AR85" s="26"/>
      <c r="AS85" s="26"/>
      <c r="AT85" s="26"/>
      <c r="AU85" s="26"/>
      <c r="AV85" s="26"/>
      <c r="AW85" s="26"/>
      <c r="AX85" s="26"/>
      <c r="AY85" s="26"/>
      <c r="AZ85" s="26"/>
      <c r="BA85" s="26"/>
    </row>
    <row r="86" spans="1:53" ht="12.75" x14ac:dyDescent="0.2">
      <c r="A86" s="130"/>
      <c r="B86" s="130"/>
      <c r="C86" s="130"/>
      <c r="D86" s="130"/>
      <c r="E86" s="130"/>
      <c r="F86" s="130"/>
      <c r="G86" s="130"/>
      <c r="H86" s="130"/>
      <c r="I86" s="130"/>
      <c r="J86" s="130"/>
      <c r="K86" s="130"/>
      <c r="L86" s="130"/>
      <c r="M86" s="130"/>
      <c r="N86" s="130"/>
      <c r="P86" s="130"/>
      <c r="R86" s="130"/>
      <c r="S86" s="130"/>
      <c r="T86" s="130"/>
      <c r="U86" s="130"/>
      <c r="V86" s="130"/>
      <c r="W86" s="130"/>
      <c r="X86" s="130"/>
      <c r="Y86" s="130"/>
      <c r="Z86" s="130"/>
      <c r="AA86" s="130"/>
      <c r="AB86" s="130"/>
      <c r="AC86" s="130"/>
      <c r="AD86" s="130"/>
      <c r="AE86" s="130"/>
      <c r="AR86" s="26"/>
      <c r="AS86" s="26"/>
      <c r="AT86" s="26"/>
      <c r="AU86" s="26"/>
      <c r="AV86" s="26"/>
      <c r="AW86" s="26"/>
      <c r="AX86" s="26"/>
      <c r="AY86" s="26"/>
      <c r="AZ86" s="26"/>
      <c r="BA86" s="26"/>
    </row>
    <row r="87" spans="1:53" ht="12.75" x14ac:dyDescent="0.2">
      <c r="A87" s="130"/>
      <c r="B87" s="130"/>
      <c r="C87" s="130"/>
      <c r="D87" s="130"/>
      <c r="E87" s="130"/>
      <c r="F87" s="130"/>
      <c r="G87" s="130"/>
      <c r="H87" s="130"/>
      <c r="I87" s="130"/>
      <c r="J87" s="130"/>
      <c r="K87" s="130"/>
      <c r="L87" s="130"/>
      <c r="M87" s="130"/>
      <c r="N87" s="130"/>
      <c r="P87" s="130"/>
      <c r="R87" s="130"/>
      <c r="S87" s="130"/>
      <c r="T87" s="130"/>
      <c r="U87" s="130"/>
      <c r="V87" s="130"/>
      <c r="W87" s="130"/>
      <c r="X87" s="130"/>
      <c r="Y87" s="130"/>
      <c r="Z87" s="130"/>
      <c r="AA87" s="130"/>
      <c r="AB87" s="130"/>
      <c r="AC87" s="130"/>
      <c r="AD87" s="130"/>
      <c r="AE87" s="130"/>
      <c r="AR87" s="26"/>
      <c r="AS87" s="26"/>
      <c r="AT87" s="26"/>
      <c r="AU87" s="26"/>
      <c r="AV87" s="26"/>
      <c r="AW87" s="26"/>
      <c r="AX87" s="26"/>
      <c r="AY87" s="26"/>
      <c r="AZ87" s="26"/>
      <c r="BA87" s="26"/>
    </row>
    <row r="88" spans="1:53" ht="12.75" x14ac:dyDescent="0.2">
      <c r="A88" s="130"/>
      <c r="B88" s="130"/>
      <c r="C88" s="130"/>
      <c r="D88" s="130"/>
      <c r="E88" s="130"/>
      <c r="F88" s="130"/>
      <c r="G88" s="130"/>
      <c r="H88" s="130"/>
      <c r="I88" s="130"/>
      <c r="J88" s="130"/>
      <c r="K88" s="130"/>
      <c r="L88" s="130"/>
      <c r="M88" s="130"/>
      <c r="N88" s="130"/>
      <c r="P88" s="130"/>
      <c r="R88" s="130"/>
      <c r="S88" s="130"/>
      <c r="T88" s="130"/>
      <c r="U88" s="130"/>
      <c r="V88" s="130"/>
      <c r="W88" s="130"/>
      <c r="X88" s="130"/>
      <c r="Y88" s="130"/>
      <c r="Z88" s="130"/>
      <c r="AA88" s="130"/>
      <c r="AB88" s="130"/>
      <c r="AC88" s="130"/>
      <c r="AD88" s="130"/>
      <c r="AE88" s="130"/>
      <c r="AR88" s="26"/>
      <c r="AS88" s="26"/>
      <c r="AT88" s="26"/>
      <c r="AU88" s="26"/>
      <c r="AV88" s="26"/>
      <c r="AW88" s="26"/>
      <c r="AX88" s="26"/>
      <c r="AY88" s="26"/>
      <c r="AZ88" s="26"/>
      <c r="BA88" s="26"/>
    </row>
    <row r="89" spans="1:53" ht="12.75" x14ac:dyDescent="0.2">
      <c r="A89" s="130"/>
      <c r="B89" s="130"/>
      <c r="C89" s="130"/>
      <c r="D89" s="130"/>
      <c r="E89" s="130"/>
      <c r="F89" s="130"/>
      <c r="G89" s="130"/>
      <c r="H89" s="130"/>
      <c r="I89" s="130"/>
      <c r="J89" s="130"/>
      <c r="K89" s="130"/>
      <c r="L89" s="130"/>
      <c r="M89" s="130"/>
      <c r="N89" s="130"/>
      <c r="P89" s="130"/>
      <c r="R89" s="130"/>
      <c r="S89" s="130"/>
      <c r="T89" s="130"/>
      <c r="U89" s="130"/>
      <c r="V89" s="130"/>
      <c r="W89" s="130"/>
      <c r="X89" s="130"/>
      <c r="Y89" s="130"/>
      <c r="Z89" s="130"/>
      <c r="AA89" s="130"/>
      <c r="AB89" s="130"/>
      <c r="AC89" s="130"/>
      <c r="AD89" s="130"/>
      <c r="AE89" s="130"/>
      <c r="AR89" s="26"/>
      <c r="AS89" s="26"/>
      <c r="AT89" s="26"/>
      <c r="AU89" s="26"/>
      <c r="AV89" s="26"/>
      <c r="AW89" s="26"/>
      <c r="AX89" s="26"/>
      <c r="AY89" s="26"/>
      <c r="AZ89" s="26"/>
      <c r="BA89" s="26"/>
    </row>
    <row r="90" spans="1:53" ht="12.75" x14ac:dyDescent="0.2">
      <c r="A90" s="130"/>
      <c r="B90" s="130"/>
      <c r="C90" s="130"/>
      <c r="D90" s="130"/>
      <c r="E90" s="130"/>
      <c r="F90" s="130"/>
      <c r="G90" s="130"/>
      <c r="H90" s="130"/>
      <c r="I90" s="130"/>
      <c r="J90" s="130"/>
      <c r="K90" s="130"/>
      <c r="L90" s="130"/>
      <c r="M90" s="130"/>
      <c r="N90" s="130"/>
      <c r="P90" s="130"/>
      <c r="R90" s="130"/>
      <c r="S90" s="130"/>
      <c r="T90" s="130"/>
      <c r="U90" s="130"/>
      <c r="V90" s="130"/>
      <c r="W90" s="130"/>
      <c r="X90" s="130"/>
      <c r="Y90" s="130"/>
      <c r="Z90" s="130"/>
      <c r="AA90" s="130"/>
      <c r="AB90" s="130"/>
      <c r="AC90" s="130"/>
      <c r="AD90" s="130"/>
      <c r="AE90" s="130"/>
      <c r="AR90" s="26"/>
      <c r="AS90" s="26"/>
      <c r="AT90" s="26"/>
      <c r="AU90" s="26"/>
      <c r="AV90" s="26"/>
      <c r="AW90" s="26"/>
      <c r="AX90" s="26"/>
      <c r="AY90" s="26"/>
      <c r="AZ90" s="26"/>
      <c r="BA90" s="26"/>
    </row>
    <row r="91" spans="1:53" ht="12.75" x14ac:dyDescent="0.2">
      <c r="A91" s="130"/>
      <c r="B91" s="130"/>
      <c r="C91" s="130"/>
      <c r="D91" s="130"/>
      <c r="E91" s="130"/>
      <c r="F91" s="130"/>
      <c r="G91" s="130"/>
      <c r="H91" s="130"/>
      <c r="I91" s="130"/>
      <c r="J91" s="130"/>
      <c r="K91" s="130"/>
      <c r="L91" s="130"/>
      <c r="M91" s="130"/>
      <c r="N91" s="130"/>
      <c r="P91" s="130"/>
      <c r="R91" s="130"/>
      <c r="S91" s="130"/>
      <c r="T91" s="130"/>
      <c r="U91" s="130"/>
      <c r="V91" s="130"/>
      <c r="W91" s="130"/>
      <c r="X91" s="130"/>
      <c r="Y91" s="130"/>
      <c r="Z91" s="130"/>
      <c r="AA91" s="130"/>
      <c r="AB91" s="130"/>
      <c r="AC91" s="130"/>
      <c r="AD91" s="130"/>
      <c r="AE91" s="130"/>
      <c r="AR91" s="26"/>
      <c r="AS91" s="26"/>
      <c r="AT91" s="26"/>
      <c r="AU91" s="26"/>
      <c r="AV91" s="26"/>
      <c r="AW91" s="26"/>
      <c r="AX91" s="26"/>
      <c r="AY91" s="26"/>
      <c r="AZ91" s="26"/>
      <c r="BA91" s="26"/>
    </row>
    <row r="92" spans="1:53" ht="12.75" x14ac:dyDescent="0.2">
      <c r="A92" s="130"/>
      <c r="B92" s="130"/>
      <c r="C92" s="130"/>
      <c r="D92" s="130"/>
      <c r="E92" s="130"/>
      <c r="F92" s="130"/>
      <c r="G92" s="130"/>
      <c r="H92" s="130"/>
      <c r="I92" s="130"/>
      <c r="J92" s="130"/>
      <c r="K92" s="130"/>
      <c r="L92" s="130"/>
      <c r="M92" s="130"/>
      <c r="N92" s="130"/>
      <c r="P92" s="130"/>
      <c r="R92" s="130"/>
      <c r="S92" s="130"/>
      <c r="T92" s="130"/>
      <c r="U92" s="130"/>
      <c r="V92" s="130"/>
      <c r="W92" s="130"/>
      <c r="X92" s="130"/>
      <c r="Y92" s="130"/>
      <c r="Z92" s="130"/>
      <c r="AA92" s="130"/>
      <c r="AB92" s="130"/>
      <c r="AC92" s="130"/>
      <c r="AD92" s="130"/>
      <c r="AE92" s="130"/>
      <c r="AR92" s="26"/>
      <c r="AS92" s="26"/>
      <c r="AT92" s="26"/>
      <c r="AU92" s="26"/>
      <c r="AV92" s="26"/>
      <c r="AW92" s="26"/>
      <c r="AX92" s="26"/>
      <c r="AY92" s="26"/>
      <c r="AZ92" s="26"/>
      <c r="BA92" s="26"/>
    </row>
    <row r="93" spans="1:53" ht="12.75" x14ac:dyDescent="0.2">
      <c r="A93" s="130"/>
      <c r="B93" s="130"/>
      <c r="C93" s="130"/>
      <c r="D93" s="130"/>
      <c r="E93" s="130"/>
      <c r="F93" s="130"/>
      <c r="G93" s="130"/>
      <c r="H93" s="130"/>
      <c r="I93" s="130"/>
      <c r="J93" s="130"/>
      <c r="K93" s="130"/>
      <c r="L93" s="130"/>
      <c r="M93" s="130"/>
      <c r="N93" s="130"/>
      <c r="P93" s="130"/>
      <c r="R93" s="130"/>
      <c r="S93" s="130"/>
      <c r="T93" s="130"/>
      <c r="U93" s="130"/>
      <c r="V93" s="130"/>
      <c r="W93" s="130"/>
      <c r="X93" s="130"/>
      <c r="Y93" s="130"/>
      <c r="Z93" s="130"/>
      <c r="AA93" s="130"/>
      <c r="AB93" s="130"/>
      <c r="AC93" s="130"/>
      <c r="AD93" s="130"/>
      <c r="AE93" s="130"/>
      <c r="AR93" s="26"/>
      <c r="AS93" s="26"/>
      <c r="AT93" s="26"/>
      <c r="AU93" s="26"/>
      <c r="AV93" s="26"/>
      <c r="AW93" s="26"/>
      <c r="AX93" s="26"/>
      <c r="AY93" s="26"/>
      <c r="AZ93" s="26"/>
      <c r="BA93" s="26"/>
    </row>
    <row r="94" spans="1:53" ht="12.75" x14ac:dyDescent="0.2">
      <c r="A94" s="130"/>
      <c r="B94" s="130"/>
      <c r="C94" s="130"/>
      <c r="D94" s="130"/>
      <c r="E94" s="130"/>
      <c r="F94" s="130"/>
      <c r="G94" s="130"/>
      <c r="H94" s="130"/>
      <c r="I94" s="130"/>
      <c r="J94" s="130"/>
      <c r="K94" s="130"/>
      <c r="L94" s="130"/>
      <c r="M94" s="130"/>
      <c r="N94" s="130"/>
      <c r="P94" s="130"/>
      <c r="R94" s="130"/>
      <c r="S94" s="130"/>
      <c r="T94" s="130"/>
      <c r="U94" s="130"/>
      <c r="V94" s="130"/>
      <c r="W94" s="130"/>
      <c r="X94" s="130"/>
      <c r="Y94" s="130"/>
      <c r="Z94" s="130"/>
      <c r="AA94" s="130"/>
      <c r="AB94" s="130"/>
      <c r="AC94" s="130"/>
      <c r="AD94" s="130"/>
      <c r="AE94" s="130"/>
      <c r="AR94" s="26"/>
      <c r="AS94" s="26"/>
      <c r="AT94" s="26"/>
      <c r="AU94" s="26"/>
      <c r="AV94" s="26"/>
      <c r="AW94" s="26"/>
      <c r="AX94" s="26"/>
      <c r="AY94" s="26"/>
      <c r="AZ94" s="26"/>
      <c r="BA94" s="26"/>
    </row>
    <row r="95" spans="1:53" ht="12.75" x14ac:dyDescent="0.2">
      <c r="A95" s="130"/>
      <c r="B95" s="130"/>
      <c r="C95" s="130"/>
      <c r="D95" s="130"/>
      <c r="E95" s="130"/>
      <c r="F95" s="130"/>
      <c r="G95" s="130"/>
      <c r="H95" s="130"/>
      <c r="I95" s="130"/>
      <c r="J95" s="130"/>
      <c r="K95" s="130"/>
      <c r="L95" s="130"/>
      <c r="M95" s="130"/>
      <c r="N95" s="130"/>
      <c r="P95" s="130"/>
      <c r="R95" s="130"/>
      <c r="S95" s="130"/>
      <c r="T95" s="130"/>
      <c r="U95" s="130"/>
      <c r="V95" s="130"/>
      <c r="W95" s="130"/>
      <c r="X95" s="130"/>
      <c r="Y95" s="130"/>
      <c r="Z95" s="130"/>
      <c r="AA95" s="130"/>
      <c r="AB95" s="130"/>
      <c r="AC95" s="130"/>
      <c r="AD95" s="130"/>
      <c r="AE95" s="130"/>
      <c r="AR95" s="26"/>
      <c r="AS95" s="26"/>
      <c r="AT95" s="26"/>
      <c r="AU95" s="26"/>
      <c r="AV95" s="26"/>
      <c r="AW95" s="26"/>
      <c r="AX95" s="26"/>
      <c r="AY95" s="26"/>
      <c r="AZ95" s="26"/>
      <c r="BA95" s="26"/>
    </row>
    <row r="96" spans="1:53" ht="12.75" x14ac:dyDescent="0.2">
      <c r="A96" s="130"/>
      <c r="B96" s="130"/>
      <c r="C96" s="130"/>
      <c r="D96" s="130"/>
      <c r="E96" s="130"/>
      <c r="F96" s="130"/>
      <c r="G96" s="130"/>
      <c r="H96" s="130"/>
      <c r="I96" s="130"/>
      <c r="J96" s="130"/>
      <c r="K96" s="130"/>
      <c r="L96" s="130"/>
      <c r="M96" s="130"/>
      <c r="N96" s="130"/>
      <c r="P96" s="130"/>
      <c r="R96" s="130"/>
      <c r="S96" s="130"/>
      <c r="T96" s="130"/>
      <c r="U96" s="130"/>
      <c r="V96" s="130"/>
      <c r="W96" s="130"/>
      <c r="X96" s="130"/>
      <c r="Y96" s="130"/>
      <c r="Z96" s="130"/>
      <c r="AA96" s="130"/>
      <c r="AB96" s="130"/>
      <c r="AC96" s="130"/>
      <c r="AD96" s="130"/>
      <c r="AE96" s="130"/>
      <c r="AR96" s="26"/>
      <c r="AS96" s="26"/>
      <c r="AT96" s="26"/>
      <c r="AU96" s="26"/>
      <c r="AV96" s="26"/>
      <c r="AW96" s="26"/>
      <c r="AX96" s="26"/>
      <c r="AY96" s="26"/>
      <c r="AZ96" s="26"/>
      <c r="BA96" s="26"/>
    </row>
    <row r="97" spans="1:53" ht="12.75" x14ac:dyDescent="0.2">
      <c r="A97" s="130"/>
      <c r="B97" s="130"/>
      <c r="C97" s="130"/>
      <c r="D97" s="130"/>
      <c r="E97" s="130"/>
      <c r="F97" s="130"/>
      <c r="G97" s="130"/>
      <c r="H97" s="130"/>
      <c r="I97" s="130"/>
      <c r="J97" s="130"/>
      <c r="K97" s="130"/>
      <c r="L97" s="130"/>
      <c r="M97" s="130"/>
      <c r="N97" s="130"/>
      <c r="P97" s="130"/>
      <c r="R97" s="130"/>
      <c r="S97" s="130"/>
      <c r="T97" s="130"/>
      <c r="U97" s="130"/>
      <c r="V97" s="130"/>
      <c r="W97" s="130"/>
      <c r="X97" s="130"/>
      <c r="Y97" s="130"/>
      <c r="Z97" s="130"/>
      <c r="AA97" s="130"/>
      <c r="AB97" s="130"/>
      <c r="AC97" s="130"/>
      <c r="AD97" s="130"/>
      <c r="AE97" s="130"/>
      <c r="AR97" s="26"/>
      <c r="AS97" s="26"/>
      <c r="AT97" s="26"/>
      <c r="AU97" s="26"/>
      <c r="AV97" s="26"/>
      <c r="AW97" s="26"/>
      <c r="AX97" s="26"/>
      <c r="AY97" s="26"/>
      <c r="AZ97" s="26"/>
      <c r="BA97" s="26"/>
    </row>
    <row r="98" spans="1:53" ht="12.75" x14ac:dyDescent="0.2">
      <c r="A98" s="130"/>
      <c r="B98" s="130"/>
      <c r="C98" s="130"/>
      <c r="D98" s="130"/>
      <c r="E98" s="130"/>
      <c r="F98" s="130"/>
      <c r="G98" s="130"/>
      <c r="H98" s="130"/>
      <c r="I98" s="130"/>
      <c r="J98" s="130"/>
      <c r="K98" s="130"/>
      <c r="L98" s="130"/>
      <c r="M98" s="130"/>
      <c r="N98" s="130"/>
      <c r="P98" s="130"/>
      <c r="R98" s="130"/>
      <c r="S98" s="130"/>
      <c r="T98" s="130"/>
      <c r="U98" s="130"/>
      <c r="V98" s="130"/>
      <c r="W98" s="130"/>
      <c r="X98" s="130"/>
      <c r="Y98" s="130"/>
      <c r="Z98" s="130"/>
      <c r="AA98" s="130"/>
      <c r="AB98" s="130"/>
      <c r="AC98" s="130"/>
      <c r="AD98" s="130"/>
      <c r="AE98" s="130"/>
      <c r="AR98" s="26"/>
      <c r="AS98" s="26"/>
      <c r="AT98" s="26"/>
      <c r="AU98" s="26"/>
      <c r="AV98" s="26"/>
      <c r="AW98" s="26"/>
      <c r="AX98" s="26"/>
      <c r="AY98" s="26"/>
      <c r="AZ98" s="26"/>
      <c r="BA98" s="26"/>
    </row>
    <row r="99" spans="1:53" ht="12.75" x14ac:dyDescent="0.2">
      <c r="A99" s="130"/>
      <c r="B99" s="130"/>
      <c r="C99" s="130"/>
      <c r="D99" s="130"/>
      <c r="E99" s="130"/>
      <c r="F99" s="130"/>
      <c r="G99" s="130"/>
      <c r="H99" s="130"/>
      <c r="I99" s="130"/>
      <c r="J99" s="130"/>
      <c r="K99" s="130"/>
      <c r="L99" s="130"/>
      <c r="M99" s="130"/>
      <c r="N99" s="130"/>
      <c r="P99" s="130"/>
      <c r="R99" s="130"/>
      <c r="S99" s="130"/>
      <c r="T99" s="130"/>
      <c r="U99" s="130"/>
      <c r="V99" s="130"/>
      <c r="W99" s="130"/>
      <c r="X99" s="130"/>
      <c r="Y99" s="130"/>
      <c r="Z99" s="130"/>
      <c r="AA99" s="130"/>
      <c r="AB99" s="130"/>
      <c r="AC99" s="130"/>
      <c r="AD99" s="130"/>
      <c r="AE99" s="130"/>
      <c r="AR99" s="26"/>
      <c r="AS99" s="26"/>
      <c r="AT99" s="26"/>
      <c r="AU99" s="26"/>
      <c r="AV99" s="26"/>
      <c r="AW99" s="26"/>
      <c r="AX99" s="26"/>
      <c r="AY99" s="26"/>
      <c r="AZ99" s="26"/>
      <c r="BA99" s="26"/>
    </row>
    <row r="100" spans="1:53" ht="12.75" x14ac:dyDescent="0.2">
      <c r="A100" s="130"/>
      <c r="B100" s="130"/>
      <c r="C100" s="130"/>
      <c r="D100" s="130"/>
      <c r="E100" s="130"/>
      <c r="F100" s="130"/>
      <c r="G100" s="130"/>
      <c r="H100" s="130"/>
      <c r="I100" s="130"/>
      <c r="J100" s="130"/>
      <c r="K100" s="130"/>
      <c r="L100" s="130"/>
      <c r="M100" s="130"/>
      <c r="N100" s="130"/>
      <c r="P100" s="130"/>
      <c r="R100" s="130"/>
      <c r="S100" s="130"/>
      <c r="T100" s="130"/>
      <c r="U100" s="130"/>
      <c r="V100" s="130"/>
      <c r="W100" s="130"/>
      <c r="X100" s="130"/>
      <c r="Y100" s="130"/>
      <c r="Z100" s="130"/>
      <c r="AA100" s="130"/>
      <c r="AB100" s="130"/>
      <c r="AC100" s="130"/>
      <c r="AD100" s="130"/>
      <c r="AE100" s="130"/>
      <c r="AR100" s="26"/>
      <c r="AS100" s="26"/>
      <c r="AT100" s="26"/>
      <c r="AU100" s="26"/>
      <c r="AV100" s="26"/>
      <c r="AW100" s="26"/>
      <c r="AX100" s="26"/>
      <c r="AY100" s="26"/>
      <c r="AZ100" s="26"/>
      <c r="BA100" s="26"/>
    </row>
    <row r="101" spans="1:53" x14ac:dyDescent="0.25">
      <c r="O101" s="129"/>
      <c r="P101" s="129"/>
      <c r="Q101" s="129"/>
    </row>
    <row r="102" spans="1:53" x14ac:dyDescent="0.25">
      <c r="O102" s="129"/>
      <c r="P102" s="129"/>
      <c r="Q102" s="129"/>
    </row>
    <row r="103" spans="1:53" x14ac:dyDescent="0.25">
      <c r="O103" s="129"/>
      <c r="P103" s="129"/>
      <c r="Q103" s="129"/>
    </row>
    <row r="104" spans="1:53" x14ac:dyDescent="0.25">
      <c r="O104" s="129"/>
      <c r="P104" s="129"/>
      <c r="Q104" s="129"/>
    </row>
    <row r="105" spans="1:53" x14ac:dyDescent="0.25">
      <c r="O105" s="129"/>
      <c r="P105" s="129"/>
      <c r="Q105" s="129"/>
    </row>
    <row r="106" spans="1:53" x14ac:dyDescent="0.25">
      <c r="O106" s="129"/>
      <c r="P106" s="129"/>
      <c r="Q106" s="129"/>
    </row>
    <row r="107" spans="1:53" x14ac:dyDescent="0.25">
      <c r="O107" s="129"/>
      <c r="P107" s="129"/>
      <c r="Q107" s="129"/>
    </row>
    <row r="108" spans="1:53" x14ac:dyDescent="0.25">
      <c r="O108" s="129"/>
      <c r="P108" s="129"/>
      <c r="Q108" s="129"/>
    </row>
    <row r="109" spans="1:53" x14ac:dyDescent="0.25">
      <c r="O109" s="129"/>
      <c r="P109" s="129"/>
      <c r="Q109" s="129"/>
    </row>
    <row r="110" spans="1:53" x14ac:dyDescent="0.25">
      <c r="O110" s="129"/>
      <c r="P110" s="129"/>
      <c r="Q110" s="129"/>
    </row>
    <row r="111" spans="1:53" x14ac:dyDescent="0.25">
      <c r="O111" s="129"/>
      <c r="P111" s="129"/>
      <c r="Q111" s="129"/>
    </row>
    <row r="112" spans="1:53" x14ac:dyDescent="0.25">
      <c r="O112" s="129"/>
      <c r="P112" s="129"/>
      <c r="Q112" s="129"/>
    </row>
    <row r="113" spans="15:17" x14ac:dyDescent="0.25">
      <c r="O113" s="129"/>
      <c r="P113" s="129"/>
      <c r="Q113" s="129"/>
    </row>
    <row r="114" spans="15:17" x14ac:dyDescent="0.25">
      <c r="O114" s="129"/>
      <c r="P114" s="129"/>
      <c r="Q114" s="129"/>
    </row>
    <row r="115" spans="15:17" x14ac:dyDescent="0.25">
      <c r="O115" s="129"/>
      <c r="P115" s="129"/>
      <c r="Q115" s="129"/>
    </row>
    <row r="116" spans="15:17" x14ac:dyDescent="0.25">
      <c r="O116" s="129"/>
      <c r="P116" s="129"/>
      <c r="Q116" s="129"/>
    </row>
    <row r="117" spans="15:17" x14ac:dyDescent="0.25">
      <c r="O117" s="129"/>
      <c r="P117" s="129"/>
      <c r="Q117" s="129"/>
    </row>
    <row r="118" spans="15:17" x14ac:dyDescent="0.25">
      <c r="O118" s="129"/>
      <c r="P118" s="129"/>
      <c r="Q118" s="129"/>
    </row>
    <row r="119" spans="15:17" x14ac:dyDescent="0.25">
      <c r="O119" s="129"/>
      <c r="P119" s="129"/>
      <c r="Q119" s="129"/>
    </row>
    <row r="120" spans="15:17" x14ac:dyDescent="0.25">
      <c r="O120" s="129"/>
      <c r="P120" s="129"/>
      <c r="Q120" s="129"/>
    </row>
    <row r="121" spans="15:17" x14ac:dyDescent="0.25">
      <c r="O121" s="129"/>
      <c r="P121" s="129"/>
      <c r="Q121" s="129"/>
    </row>
    <row r="122" spans="15:17" x14ac:dyDescent="0.25">
      <c r="O122" s="129"/>
      <c r="P122" s="129"/>
      <c r="Q122" s="129"/>
    </row>
    <row r="123" spans="15:17" x14ac:dyDescent="0.25">
      <c r="O123" s="129"/>
      <c r="P123" s="129"/>
      <c r="Q123" s="129"/>
    </row>
  </sheetData>
  <sheetProtection password="A172" sheet="1" objects="1" scenarios="1" selectLockedCells="1"/>
  <mergeCells count="73">
    <mergeCell ref="AT4:AZ5"/>
    <mergeCell ref="AR1:BA2"/>
    <mergeCell ref="D1:G2"/>
    <mergeCell ref="L1:Q2"/>
    <mergeCell ref="T1:AC2"/>
    <mergeCell ref="AF1:AO2"/>
    <mergeCell ref="H1:I2"/>
    <mergeCell ref="J1:K2"/>
    <mergeCell ref="O3:O4"/>
    <mergeCell ref="P3:P4"/>
    <mergeCell ref="Q3:Q4"/>
    <mergeCell ref="V4:AB5"/>
    <mergeCell ref="AH4:AN5"/>
    <mergeCell ref="C3:G3"/>
    <mergeCell ref="L3:L4"/>
    <mergeCell ref="M3:M4"/>
    <mergeCell ref="N3:N4"/>
    <mergeCell ref="T7:W7"/>
    <mergeCell ref="AF7:AI7"/>
    <mergeCell ref="AR7:AU7"/>
    <mergeCell ref="AH6:AN6"/>
    <mergeCell ref="AT6:AZ6"/>
    <mergeCell ref="V6:AB6"/>
    <mergeCell ref="AY8:BA8"/>
    <mergeCell ref="Y8:Z8"/>
    <mergeCell ref="AA8:AC8"/>
    <mergeCell ref="AK8:AL8"/>
    <mergeCell ref="AM8:AO8"/>
    <mergeCell ref="AW8:AX8"/>
    <mergeCell ref="AW10:AX10"/>
    <mergeCell ref="AY10:BA10"/>
    <mergeCell ref="Y9:Z9"/>
    <mergeCell ref="AA9:AC9"/>
    <mergeCell ref="AK9:AL9"/>
    <mergeCell ref="AM9:AO9"/>
    <mergeCell ref="AW9:AX9"/>
    <mergeCell ref="AY9:BA9"/>
    <mergeCell ref="AC13:AC14"/>
    <mergeCell ref="Y10:Z10"/>
    <mergeCell ref="AA10:AC10"/>
    <mergeCell ref="AK10:AL10"/>
    <mergeCell ref="AM10:AO10"/>
    <mergeCell ref="T13:U14"/>
    <mergeCell ref="V13:V14"/>
    <mergeCell ref="W13:Z13"/>
    <mergeCell ref="AA13:AA14"/>
    <mergeCell ref="AB13:AB14"/>
    <mergeCell ref="BA13:BA14"/>
    <mergeCell ref="AF13:AG14"/>
    <mergeCell ref="AH13:AH14"/>
    <mergeCell ref="AI13:AL13"/>
    <mergeCell ref="AM13:AM14"/>
    <mergeCell ref="AN13:AN14"/>
    <mergeCell ref="AO13:AO14"/>
    <mergeCell ref="AR13:AS14"/>
    <mergeCell ref="AT13:AT14"/>
    <mergeCell ref="AU13:AX13"/>
    <mergeCell ref="AY13:AY14"/>
    <mergeCell ref="AZ13:AZ14"/>
    <mergeCell ref="T46:U46"/>
    <mergeCell ref="AF46:AG46"/>
    <mergeCell ref="AR46:AS46"/>
    <mergeCell ref="T47:U47"/>
    <mergeCell ref="AF47:AG47"/>
    <mergeCell ref="AR47:AT47"/>
    <mergeCell ref="T55:AC55"/>
    <mergeCell ref="AF55:AO55"/>
    <mergeCell ref="AR55:BA55"/>
    <mergeCell ref="AU47:AW47"/>
    <mergeCell ref="AF53:AO53"/>
    <mergeCell ref="AR53:BA53"/>
    <mergeCell ref="AF54:AO54"/>
    <mergeCell ref="AR54:BA54"/>
  </mergeCells>
  <conditionalFormatting sqref="R37:S68 A69:AP100 A41:G68">
    <cfRule type="containsBlanks" dxfId="85" priority="98" stopIfTrue="1">
      <formula>LEN(TRIM(A37))=0</formula>
    </cfRule>
  </conditionalFormatting>
  <conditionalFormatting sqref="A37:G40 A36:C36 E36:G36">
    <cfRule type="containsBlanks" dxfId="84" priority="97" stopIfTrue="1">
      <formula>LEN(TRIM(A36))=0</formula>
    </cfRule>
  </conditionalFormatting>
  <conditionalFormatting sqref="R1:R36">
    <cfRule type="containsBlanks" dxfId="83" priority="96" stopIfTrue="1">
      <formula>LEN(TRIM(R1))=0</formula>
    </cfRule>
  </conditionalFormatting>
  <conditionalFormatting sqref="S1:S36">
    <cfRule type="containsBlanks" dxfId="82" priority="95" stopIfTrue="1">
      <formula>LEN(TRIM(S1))=0</formula>
    </cfRule>
  </conditionalFormatting>
  <conditionalFormatting sqref="T59:AE68 AE58 T56:AD58 AD54:AD55 BB58:BC67 AQ58:AQ100 AR68:BC100">
    <cfRule type="containsBlanks" dxfId="81" priority="94" stopIfTrue="1">
      <formula>LEN(TRIM(T54))=0</formula>
    </cfRule>
  </conditionalFormatting>
  <conditionalFormatting sqref="AD1:AE53 AE54:AE57 AQ1:AQ57 BB1:BC57 AP1:AP55">
    <cfRule type="containsBlanks" dxfId="80" priority="93" stopIfTrue="1">
      <formula>LEN(TRIM(AD1))=0</formula>
    </cfRule>
  </conditionalFormatting>
  <conditionalFormatting sqref="D36">
    <cfRule type="containsBlanks" dxfId="79" priority="80" stopIfTrue="1">
      <formula>LEN(TRIM(D36))=0</formula>
    </cfRule>
  </conditionalFormatting>
  <conditionalFormatting sqref="A35:B35 A5:A34">
    <cfRule type="expression" dxfId="78" priority="78">
      <formula>WEEKDAY($B5)=1</formula>
    </cfRule>
    <cfRule type="expression" dxfId="77" priority="79">
      <formula>WEEKDAY($B5)=7</formula>
    </cfRule>
  </conditionalFormatting>
  <conditionalFormatting sqref="B6:B34">
    <cfRule type="expression" dxfId="76" priority="76">
      <formula>WEEKDAY($B6)=1</formula>
    </cfRule>
    <cfRule type="expression" dxfId="75" priority="77">
      <formula>WEEKDAY($B6)=7</formula>
    </cfRule>
  </conditionalFormatting>
  <conditionalFormatting sqref="H41:K68 L37:Q68">
    <cfRule type="containsBlanks" dxfId="74" priority="75" stopIfTrue="1">
      <formula>LEN(TRIM(H37))=0</formula>
    </cfRule>
  </conditionalFormatting>
  <conditionalFormatting sqref="H36:K40">
    <cfRule type="containsBlanks" dxfId="73" priority="74" stopIfTrue="1">
      <formula>LEN(TRIM(H36))=0</formula>
    </cfRule>
  </conditionalFormatting>
  <conditionalFormatting sqref="O5:O35">
    <cfRule type="cellIs" dxfId="72" priority="73" stopIfTrue="1" operator="lessThanOrEqual">
      <formula>0</formula>
    </cfRule>
  </conditionalFormatting>
  <conditionalFormatting sqref="M7:M35">
    <cfRule type="beginsWith" dxfId="71" priority="72" stopIfTrue="1" operator="beginsWith" text="0">
      <formula>LEFT(M7,LEN("0"))="0"</formula>
    </cfRule>
  </conditionalFormatting>
  <conditionalFormatting sqref="H5:K35">
    <cfRule type="expression" dxfId="70" priority="68">
      <formula>WEEKDAY($B5)=1</formula>
    </cfRule>
    <cfRule type="containsText" dxfId="69" priority="69" operator="containsText" text="AUTRE COP">
      <formula>NOT(ISERROR(SEARCH("AUTRE COP",H5)))</formula>
    </cfRule>
  </conditionalFormatting>
  <conditionalFormatting sqref="M5">
    <cfRule type="beginsWith" dxfId="68" priority="71" stopIfTrue="1" operator="beginsWith" text="0">
      <formula>LEFT(M5,LEN("0"))="0"</formula>
    </cfRule>
  </conditionalFormatting>
  <conditionalFormatting sqref="M6">
    <cfRule type="beginsWith" dxfId="67" priority="70" stopIfTrue="1" operator="beginsWith" text="0">
      <formula>LEFT(M6,LEN("0"))="0"</formula>
    </cfRule>
  </conditionalFormatting>
  <conditionalFormatting sqref="E5:F35">
    <cfRule type="containsText" dxfId="66" priority="16" operator="containsText" text="AT">
      <formula>NOT(ISERROR(SEARCH("AT",E5)))</formula>
    </cfRule>
    <cfRule type="containsText" dxfId="65" priority="17" operator="containsText" text="Maladie">
      <formula>NOT(ISERROR(SEARCH("Maladie",E5)))</formula>
    </cfRule>
    <cfRule type="containsText" dxfId="64" priority="61" operator="containsText" text="RTT">
      <formula>NOT(ISERROR(SEARCH("RTT",E5)))</formula>
    </cfRule>
    <cfRule type="containsText" dxfId="63" priority="65" operator="containsText" text="1/2 Congés ">
      <formula>NOT(ISERROR(SEARCH("1/2 Congés ",E5)))</formula>
    </cfRule>
    <cfRule type="containsText" dxfId="62" priority="66" operator="containsText" text="1/2 RTT">
      <formula>NOT(ISERROR(SEARCH("1/2 RTT",E5)))</formula>
    </cfRule>
    <cfRule type="beginsWith" dxfId="61" priority="67" stopIfTrue="1" operator="beginsWith" text="0">
      <formula>LEFT(E5,LEN("0"))="0"</formula>
    </cfRule>
  </conditionalFormatting>
  <conditionalFormatting sqref="E5:F35">
    <cfRule type="containsText" dxfId="60" priority="63" operator="containsText" text="Absent">
      <formula>NOT(ISERROR(SEARCH("Absent",E5)))</formula>
    </cfRule>
    <cfRule type="containsText" dxfId="59" priority="64" operator="containsText" text="Congés">
      <formula>NOT(ISERROR(SEARCH("Congés",E5)))</formula>
    </cfRule>
  </conditionalFormatting>
  <conditionalFormatting sqref="E5:G35">
    <cfRule type="expression" dxfId="58" priority="15">
      <formula>WEEKDAY($B5)=1</formula>
    </cfRule>
    <cfRule type="containsText" dxfId="57" priority="62" operator="containsText" text="AUTRE COP">
      <formula>NOT(ISERROR(SEARCH("AUTRE COP",E5)))</formula>
    </cfRule>
  </conditionalFormatting>
  <conditionalFormatting sqref="C30:D31 C35:D35 C5:D11 D32:D34 D12:D29">
    <cfRule type="expression" dxfId="56" priority="60">
      <formula>AND(C5&lt;&gt;"Repos",C5&lt;&gt;"Congés",C5&lt;&gt;"Congés Exp",C5&lt;&gt;"RTT",C5&lt;&gt;"Maladie",C5&lt;&gt;"1/2 RTT",C5&lt;&gt;"1/2 Congés")</formula>
    </cfRule>
  </conditionalFormatting>
  <conditionalFormatting sqref="C12:D29">
    <cfRule type="expression" dxfId="55" priority="58">
      <formula>AND(C12&lt;&gt;"REPOS",C12&lt;&gt;"Congés",C12&lt;&gt;"ABSENT",C12&lt;&gt;"1/2 Congés Matin",C12&lt;&gt;"1/2 Congés AM")</formula>
    </cfRule>
    <cfRule type="expression" dxfId="54" priority="59">
      <formula>OR(C12="REPOS",C12="Congés",C12="Congés Exp",C12="RTT",C12="Maladie",C12="1/2 RTT",C12="1/2 Congés")</formula>
    </cfRule>
  </conditionalFormatting>
  <conditionalFormatting sqref="C32:D34">
    <cfRule type="expression" dxfId="53" priority="56">
      <formula>AND(C32&lt;&gt;"Repos",C32&lt;&gt;"Congés",C32&lt;&gt;"Congés Exp",C32&lt;&gt;"RTT",C32&lt;&gt;"Maladie",C32&lt;&gt;"1/2 RTT",C32&lt;&gt;"1/2 Congés")</formula>
    </cfRule>
    <cfRule type="expression" dxfId="52" priority="57">
      <formula>OR(C32="Repos",C32="Congés",C32="Congés Exp",C32="RTT",C32="Maladie",C32="1/2 RTT",C32="1/2 Congés")</formula>
    </cfRule>
  </conditionalFormatting>
  <conditionalFormatting sqref="C5:D35">
    <cfRule type="expression" dxfId="51" priority="53">
      <formula>WEEKDAY($B5)=7</formula>
    </cfRule>
    <cfRule type="expression" dxfId="50" priority="54">
      <formula>AND(C5:D35&lt;&gt;"REPOS",C5:D35&lt;&gt;"Congés",C5:D35&lt;&gt;"RTT",C5:D35&lt;&gt;"Maladie")</formula>
    </cfRule>
    <cfRule type="expression" dxfId="49" priority="55">
      <formula>OR(C5="Repos",C5="Congés",C5="Congés Exp",C5="RTT",C5="Maladie",C5="1/2 RTT",C5="1/2 Congés")</formula>
    </cfRule>
  </conditionalFormatting>
  <conditionalFormatting sqref="C5:D35">
    <cfRule type="expression" dxfId="48" priority="52">
      <formula>WEEKDAY($B5)=1</formula>
    </cfRule>
  </conditionalFormatting>
  <conditionalFormatting sqref="D12">
    <cfRule type="expression" dxfId="47" priority="50">
      <formula>AND(D12&lt;&gt;"REPOS",D12&lt;&gt;"Congés",D12&lt;&gt;"Congés Exp",D12&lt;&gt;"RTT",D12&lt;&gt;"Maladie",D12&lt;&gt;"1/2 Congés",D12&lt;&gt;"1/2 RTT")</formula>
    </cfRule>
    <cfRule type="expression" dxfId="46" priority="51">
      <formula>OR(D12="REPOS",D12="Congés",D12="Congés Exp",D12="RTT",D12="Maladie",D12="1/2 Congés",D12="1/2 RTT")</formula>
    </cfRule>
  </conditionalFormatting>
  <conditionalFormatting sqref="AF15:AG15 AG16 AF16:AF45 AG18:AG45">
    <cfRule type="expression" dxfId="45" priority="49" stopIfTrue="1">
      <formula>WEEKDAY($A5)=1</formula>
    </cfRule>
  </conditionalFormatting>
  <conditionalFormatting sqref="AF56:AP68">
    <cfRule type="containsBlanks" dxfId="44" priority="48" stopIfTrue="1">
      <formula>LEN(TRIM(AF56))=0</formula>
    </cfRule>
  </conditionalFormatting>
  <conditionalFormatting sqref="AL46">
    <cfRule type="cellIs" dxfId="43" priority="47" stopIfTrue="1" operator="greaterThan">
      <formula>35</formula>
    </cfRule>
  </conditionalFormatting>
  <conditionalFormatting sqref="AJ47:AN47 AL15:AL45">
    <cfRule type="cellIs" dxfId="42" priority="46" stopIfTrue="1" operator="greaterThan">
      <formula>0</formula>
    </cfRule>
  </conditionalFormatting>
  <conditionalFormatting sqref="AM46:AN46">
    <cfRule type="cellIs" dxfId="41" priority="45" stopIfTrue="1" operator="greaterThan">
      <formula>0</formula>
    </cfRule>
  </conditionalFormatting>
  <conditionalFormatting sqref="AI15:AI45">
    <cfRule type="cellIs" dxfId="40" priority="44" stopIfTrue="1" operator="notEqual">
      <formula>"nulle"</formula>
    </cfRule>
  </conditionalFormatting>
  <conditionalFormatting sqref="AJ15:AJ45">
    <cfRule type="cellIs" dxfId="39" priority="43" stopIfTrue="1" operator="notEqual">
      <formula>"nulle"</formula>
    </cfRule>
  </conditionalFormatting>
  <conditionalFormatting sqref="AK15:AK45">
    <cfRule type="cellIs" dxfId="38" priority="42" stopIfTrue="1" operator="notEqual">
      <formula>"nulle"</formula>
    </cfRule>
  </conditionalFormatting>
  <conditionalFormatting sqref="AL15:AL45">
    <cfRule type="cellIs" dxfId="37" priority="41" stopIfTrue="1" operator="greaterThan">
      <formula>0</formula>
    </cfRule>
  </conditionalFormatting>
  <conditionalFormatting sqref="AI15:AI45">
    <cfRule type="cellIs" dxfId="36" priority="40" stopIfTrue="1" operator="notEqual">
      <formula>"nulle"</formula>
    </cfRule>
  </conditionalFormatting>
  <conditionalFormatting sqref="AJ15:AJ45">
    <cfRule type="cellIs" dxfId="35" priority="39" stopIfTrue="1" operator="notEqual">
      <formula>"nulle"</formula>
    </cfRule>
  </conditionalFormatting>
  <conditionalFormatting sqref="AK15:AK45">
    <cfRule type="cellIs" dxfId="34" priority="38" stopIfTrue="1" operator="notEqual">
      <formula>"nulle"</formula>
    </cfRule>
  </conditionalFormatting>
  <conditionalFormatting sqref="AL46">
    <cfRule type="cellIs" dxfId="33" priority="37" stopIfTrue="1" operator="greaterThan">
      <formula>0</formula>
    </cfRule>
  </conditionalFormatting>
  <conditionalFormatting sqref="AO15:AO45">
    <cfRule type="cellIs" dxfId="32" priority="36" stopIfTrue="1" operator="equal">
      <formula>0</formula>
    </cfRule>
  </conditionalFormatting>
  <conditionalFormatting sqref="AG17">
    <cfRule type="expression" dxfId="31" priority="35" stopIfTrue="1">
      <formula>WEEKDAY($A5)=1</formula>
    </cfRule>
  </conditionalFormatting>
  <conditionalFormatting sqref="AR15:AS15 AS16 AR16:AR45 AS18:AS45">
    <cfRule type="expression" dxfId="30" priority="34" stopIfTrue="1">
      <formula>WEEKDAY($A5)=1</formula>
    </cfRule>
  </conditionalFormatting>
  <conditionalFormatting sqref="AR56:BA67">
    <cfRule type="containsBlanks" dxfId="29" priority="33" stopIfTrue="1">
      <formula>LEN(TRIM(AR56))=0</formula>
    </cfRule>
  </conditionalFormatting>
  <conditionalFormatting sqref="AX46">
    <cfRule type="cellIs" dxfId="28" priority="32" stopIfTrue="1" operator="greaterThan">
      <formula>35</formula>
    </cfRule>
  </conditionalFormatting>
  <conditionalFormatting sqref="AX47:AZ47 AX15:AX45">
    <cfRule type="cellIs" dxfId="27" priority="31" stopIfTrue="1" operator="greaterThan">
      <formula>0</formula>
    </cfRule>
  </conditionalFormatting>
  <conditionalFormatting sqref="AY46:AZ46">
    <cfRule type="cellIs" dxfId="26" priority="30" stopIfTrue="1" operator="greaterThan">
      <formula>0</formula>
    </cfRule>
  </conditionalFormatting>
  <conditionalFormatting sqref="AU15:AU45">
    <cfRule type="cellIs" dxfId="25" priority="29" stopIfTrue="1" operator="notEqual">
      <formula>"nulle"</formula>
    </cfRule>
  </conditionalFormatting>
  <conditionalFormatting sqref="AV15:AV45">
    <cfRule type="cellIs" dxfId="24" priority="28" stopIfTrue="1" operator="notEqual">
      <formula>"nulle"</formula>
    </cfRule>
  </conditionalFormatting>
  <conditionalFormatting sqref="AW15:AW45">
    <cfRule type="cellIs" dxfId="23" priority="27" stopIfTrue="1" operator="notEqual">
      <formula>"nulle"</formula>
    </cfRule>
  </conditionalFormatting>
  <conditionalFormatting sqref="AX15:AX45">
    <cfRule type="cellIs" dxfId="22" priority="26" stopIfTrue="1" operator="greaterThan">
      <formula>0</formula>
    </cfRule>
  </conditionalFormatting>
  <conditionalFormatting sqref="AU15:AU45">
    <cfRule type="cellIs" dxfId="21" priority="25" stopIfTrue="1" operator="notEqual">
      <formula>"nulle"</formula>
    </cfRule>
  </conditionalFormatting>
  <conditionalFormatting sqref="AV15:AV45">
    <cfRule type="cellIs" dxfId="20" priority="24" stopIfTrue="1" operator="notEqual">
      <formula>"nulle"</formula>
    </cfRule>
  </conditionalFormatting>
  <conditionalFormatting sqref="AW15:AW45">
    <cfRule type="cellIs" dxfId="19" priority="23" stopIfTrue="1" operator="notEqual">
      <formula>"nulle"</formula>
    </cfRule>
  </conditionalFormatting>
  <conditionalFormatting sqref="AX46">
    <cfRule type="cellIs" dxfId="18" priority="22" stopIfTrue="1" operator="greaterThan">
      <formula>0</formula>
    </cfRule>
  </conditionalFormatting>
  <conditionalFormatting sqref="BA15:BA45">
    <cfRule type="cellIs" dxfId="17" priority="21" stopIfTrue="1" operator="equal">
      <formula>0</formula>
    </cfRule>
  </conditionalFormatting>
  <conditionalFormatting sqref="AS17">
    <cfRule type="expression" dxfId="16" priority="20" stopIfTrue="1">
      <formula>WEEKDAY($A5)=1</formula>
    </cfRule>
  </conditionalFormatting>
  <conditionalFormatting sqref="B5">
    <cfRule type="expression" dxfId="15" priority="18">
      <formula>WEEKDAY($B5)=1</formula>
    </cfRule>
    <cfRule type="expression" dxfId="14" priority="19">
      <formula>WEEKDAY($B5)=7</formula>
    </cfRule>
  </conditionalFormatting>
  <conditionalFormatting sqref="T15:U15 U16 T16:T45 U18:U45">
    <cfRule type="expression" dxfId="13" priority="14" stopIfTrue="1">
      <formula>WEEKDAY($A5)=1</formula>
    </cfRule>
  </conditionalFormatting>
  <conditionalFormatting sqref="Z46">
    <cfRule type="cellIs" dxfId="12" priority="13" stopIfTrue="1" operator="greaterThan">
      <formula>35</formula>
    </cfRule>
  </conditionalFormatting>
  <conditionalFormatting sqref="X47:AB47 Z15:Z45">
    <cfRule type="cellIs" dxfId="11" priority="12" stopIfTrue="1" operator="greaterThan">
      <formula>0</formula>
    </cfRule>
  </conditionalFormatting>
  <conditionalFormatting sqref="AA46:AB46">
    <cfRule type="cellIs" dxfId="10" priority="11" stopIfTrue="1" operator="greaterThan">
      <formula>0</formula>
    </cfRule>
  </conditionalFormatting>
  <conditionalFormatting sqref="W15:W45">
    <cfRule type="cellIs" dxfId="9" priority="10" stopIfTrue="1" operator="notEqual">
      <formula>"nulle"</formula>
    </cfRule>
  </conditionalFormatting>
  <conditionalFormatting sqref="X15:X45">
    <cfRule type="cellIs" dxfId="8" priority="9" stopIfTrue="1" operator="notEqual">
      <formula>"nulle"</formula>
    </cfRule>
  </conditionalFormatting>
  <conditionalFormatting sqref="Y15:Y45">
    <cfRule type="cellIs" dxfId="7" priority="8" stopIfTrue="1" operator="notEqual">
      <formula>"nulle"</formula>
    </cfRule>
  </conditionalFormatting>
  <conditionalFormatting sqref="Z15:Z45">
    <cfRule type="cellIs" dxfId="6" priority="7" stopIfTrue="1" operator="greaterThan">
      <formula>0</formula>
    </cfRule>
  </conditionalFormatting>
  <conditionalFormatting sqref="W15:W45">
    <cfRule type="cellIs" dxfId="5" priority="6" stopIfTrue="1" operator="notEqual">
      <formula>"nulle"</formula>
    </cfRule>
  </conditionalFormatting>
  <conditionalFormatting sqref="X15:X45">
    <cfRule type="cellIs" dxfId="4" priority="5" stopIfTrue="1" operator="notEqual">
      <formula>"nulle"</formula>
    </cfRule>
  </conditionalFormatting>
  <conditionalFormatting sqref="Y15:Y45">
    <cfRule type="cellIs" dxfId="3" priority="4" stopIfTrue="1" operator="notEqual">
      <formula>"nulle"</formula>
    </cfRule>
  </conditionalFormatting>
  <conditionalFormatting sqref="Z46">
    <cfRule type="cellIs" dxfId="2" priority="3" stopIfTrue="1" operator="greaterThan">
      <formula>0</formula>
    </cfRule>
  </conditionalFormatting>
  <conditionalFormatting sqref="AC15:AC45">
    <cfRule type="cellIs" dxfId="1" priority="2" stopIfTrue="1" operator="equal">
      <formula>0</formula>
    </cfRule>
  </conditionalFormatting>
  <conditionalFormatting sqref="U17">
    <cfRule type="expression" dxfId="0" priority="1" stopIfTrue="1">
      <formula>WEEKDAY($A5)=1</formula>
    </cfRule>
  </conditionalFormatting>
  <dataValidations count="1">
    <dataValidation type="list" allowBlank="1" showInputMessage="1" showErrorMessage="1" sqref="B1:C2 A1">
      <formula1>RESP</formula1>
    </dataValidation>
  </dataValidations>
  <printOptions horizontalCentered="1" verticalCentered="1"/>
  <pageMargins left="0.196850393700787" right="0.196850393700787" top="0.27559055118110198" bottom="0.27559055118110198" header="0.15748031496063" footer="0.15748031496063"/>
  <pageSetup paperSize="9" scale="56" firstPageNumber="0" orientation="portrait" cellComments="atEnd" horizontalDpi="300" verticalDpi="300" r:id="rId1"/>
  <headerFooter>
    <oddFooter>&amp;CImprimée le &amp;D</oddFooter>
  </headerFooter>
  <ignoredErrors>
    <ignoredError sqref="V15:AC47 AH15:AO47 AT15:BA46" unlocked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0000"/>
  </sheetPr>
  <dimension ref="A1:J4"/>
  <sheetViews>
    <sheetView workbookViewId="0">
      <selection activeCell="A2" sqref="A2:J5"/>
    </sheetView>
  </sheetViews>
  <sheetFormatPr baseColWidth="10" defaultRowHeight="15.75" x14ac:dyDescent="0.25"/>
  <cols>
    <col min="1" max="1" width="16.25" customWidth="1"/>
    <col min="2" max="2" width="9.125" bestFit="1" customWidth="1"/>
    <col min="3" max="3" width="11.375" customWidth="1"/>
    <col min="4" max="4" width="8.5" bestFit="1" customWidth="1"/>
    <col min="5" max="5" width="7.75" bestFit="1" customWidth="1"/>
    <col min="6" max="6" width="7.375" bestFit="1" customWidth="1"/>
    <col min="7" max="7" width="10.875" customWidth="1"/>
    <col min="8" max="8" width="11.125" customWidth="1"/>
    <col min="9" max="9" width="16.375" bestFit="1" customWidth="1"/>
    <col min="10" max="10" width="39.625" customWidth="1"/>
  </cols>
  <sheetData>
    <row r="1" spans="1:10" x14ac:dyDescent="0.25">
      <c r="A1" s="15" t="s">
        <v>71</v>
      </c>
      <c r="B1" s="15" t="s">
        <v>74</v>
      </c>
      <c r="C1" s="15" t="s">
        <v>75</v>
      </c>
      <c r="D1" s="12" t="s">
        <v>52</v>
      </c>
      <c r="E1" s="13" t="s">
        <v>53</v>
      </c>
      <c r="F1" s="14" t="s">
        <v>22</v>
      </c>
      <c r="G1" s="15" t="s">
        <v>1</v>
      </c>
      <c r="H1" s="15" t="s">
        <v>76</v>
      </c>
      <c r="I1" s="15" t="s">
        <v>18</v>
      </c>
      <c r="J1" s="15" t="s">
        <v>72</v>
      </c>
    </row>
    <row r="2" spans="1:10" x14ac:dyDescent="0.25">
      <c r="A2" t="s">
        <v>78</v>
      </c>
      <c r="B2" t="s">
        <v>79</v>
      </c>
      <c r="C2" t="s">
        <v>80</v>
      </c>
      <c r="D2">
        <v>0</v>
      </c>
      <c r="E2">
        <v>21.000000000000007</v>
      </c>
      <c r="F2">
        <v>4</v>
      </c>
      <c r="G2">
        <v>25</v>
      </c>
      <c r="H2">
        <v>8</v>
      </c>
      <c r="I2">
        <v>22</v>
      </c>
      <c r="J2" t="s">
        <v>81</v>
      </c>
    </row>
    <row r="3" spans="1:10" x14ac:dyDescent="0.25">
      <c r="A3" t="s">
        <v>78</v>
      </c>
      <c r="B3" t="s">
        <v>79</v>
      </c>
      <c r="C3" t="s">
        <v>80</v>
      </c>
      <c r="D3">
        <v>0</v>
      </c>
      <c r="E3">
        <v>5</v>
      </c>
      <c r="F3">
        <v>2</v>
      </c>
      <c r="G3">
        <v>7</v>
      </c>
      <c r="H3">
        <v>1</v>
      </c>
      <c r="I3">
        <v>0</v>
      </c>
      <c r="J3" t="s">
        <v>82</v>
      </c>
    </row>
    <row r="4" spans="1:10" x14ac:dyDescent="0.25">
      <c r="A4" t="s">
        <v>83</v>
      </c>
      <c r="B4" t="s">
        <v>84</v>
      </c>
      <c r="C4" t="s">
        <v>85</v>
      </c>
      <c r="D4">
        <v>0</v>
      </c>
      <c r="E4">
        <v>5</v>
      </c>
      <c r="F4">
        <v>2</v>
      </c>
      <c r="G4">
        <v>7</v>
      </c>
      <c r="H4">
        <v>1</v>
      </c>
      <c r="I4">
        <v>0</v>
      </c>
      <c r="J4" t="s">
        <v>82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/>
  <dimension ref="A1:G26"/>
  <sheetViews>
    <sheetView workbookViewId="0">
      <selection activeCell="B10" sqref="B10"/>
    </sheetView>
  </sheetViews>
  <sheetFormatPr baseColWidth="10" defaultRowHeight="15.75" x14ac:dyDescent="0.25"/>
  <cols>
    <col min="1" max="1" width="29.5" bestFit="1" customWidth="1"/>
    <col min="2" max="2" width="39.625" customWidth="1"/>
    <col min="3" max="3" width="39.625" bestFit="1" customWidth="1"/>
  </cols>
  <sheetData>
    <row r="1" spans="1:7" x14ac:dyDescent="0.25">
      <c r="A1" s="1" t="s">
        <v>5</v>
      </c>
      <c r="B1" s="1" t="s">
        <v>38</v>
      </c>
      <c r="C1" s="1" t="s">
        <v>39</v>
      </c>
      <c r="D1" s="1" t="s">
        <v>37</v>
      </c>
    </row>
    <row r="2" spans="1:7" x14ac:dyDescent="0.25">
      <c r="A2" s="2">
        <v>43070</v>
      </c>
      <c r="B2" s="1" t="str">
        <f>C2&amp;" "&amp;D2</f>
        <v>Période du 21 Novembre au 20 Décembre 2017</v>
      </c>
      <c r="C2" s="1" t="s">
        <v>51</v>
      </c>
      <c r="D2" s="3" t="str">
        <f>PROPER(TEXT(A2,"aaa"))</f>
        <v>2017</v>
      </c>
      <c r="E2" s="16"/>
    </row>
    <row r="3" spans="1:7" x14ac:dyDescent="0.25">
      <c r="A3" s="2">
        <v>43101</v>
      </c>
      <c r="B3" s="1" t="str">
        <f>C3&amp;" "&amp;D3</f>
        <v>Période du 21 Décembre au 20 Janvier  2018</v>
      </c>
      <c r="C3" s="1" t="s">
        <v>40</v>
      </c>
      <c r="D3" s="3" t="str">
        <f>PROPER(TEXT(A3,"aaa"))</f>
        <v>2018</v>
      </c>
      <c r="E3" s="11">
        <f>A2+20</f>
        <v>43090</v>
      </c>
      <c r="G3" s="10"/>
    </row>
    <row r="4" spans="1:7" x14ac:dyDescent="0.25">
      <c r="A4" s="2">
        <v>43132</v>
      </c>
      <c r="B4" s="1" t="str">
        <f t="shared" ref="B4:B26" si="0">C4&amp;" "&amp;D4</f>
        <v>Période du 21 Janvier au 20 Février  2018</v>
      </c>
      <c r="C4" s="1" t="s">
        <v>41</v>
      </c>
      <c r="D4" s="3" t="str">
        <f t="shared" ref="D4:D26" si="1">PROPER(TEXT(A4,"aaa"))</f>
        <v>2018</v>
      </c>
      <c r="E4" s="11">
        <f>A3+20</f>
        <v>43121</v>
      </c>
    </row>
    <row r="5" spans="1:7" x14ac:dyDescent="0.25">
      <c r="A5" s="2">
        <v>43160</v>
      </c>
      <c r="B5" s="1" t="str">
        <f t="shared" si="0"/>
        <v>Période du 21 Février au 20 Mars 2018</v>
      </c>
      <c r="C5" s="1" t="s">
        <v>42</v>
      </c>
      <c r="D5" s="3" t="str">
        <f t="shared" si="1"/>
        <v>2018</v>
      </c>
      <c r="E5" s="11">
        <f t="shared" ref="E5:E26" si="2">A4+20</f>
        <v>43152</v>
      </c>
    </row>
    <row r="6" spans="1:7" x14ac:dyDescent="0.25">
      <c r="A6" s="2">
        <v>43191</v>
      </c>
      <c r="B6" s="1" t="str">
        <f t="shared" si="0"/>
        <v>Période du 21 Mars au 20 Avril 2018</v>
      </c>
      <c r="C6" s="1" t="s">
        <v>43</v>
      </c>
      <c r="D6" s="3" t="str">
        <f t="shared" si="1"/>
        <v>2018</v>
      </c>
      <c r="E6" s="11">
        <f t="shared" si="2"/>
        <v>43180</v>
      </c>
    </row>
    <row r="7" spans="1:7" x14ac:dyDescent="0.25">
      <c r="A7" s="2">
        <v>43221</v>
      </c>
      <c r="B7" s="1" t="str">
        <f t="shared" si="0"/>
        <v>Période du 21 Avril au 20 Mai 2018</v>
      </c>
      <c r="C7" s="1" t="s">
        <v>44</v>
      </c>
      <c r="D7" s="3" t="str">
        <f t="shared" si="1"/>
        <v>2018</v>
      </c>
      <c r="E7" s="11">
        <f t="shared" si="2"/>
        <v>43211</v>
      </c>
    </row>
    <row r="8" spans="1:7" x14ac:dyDescent="0.25">
      <c r="A8" s="2">
        <v>43252</v>
      </c>
      <c r="B8" s="1" t="str">
        <f t="shared" si="0"/>
        <v>Période du 21 Mai au 20 Juin 2018</v>
      </c>
      <c r="C8" s="1" t="s">
        <v>45</v>
      </c>
      <c r="D8" s="3" t="str">
        <f t="shared" si="1"/>
        <v>2018</v>
      </c>
      <c r="E8" s="11">
        <f t="shared" si="2"/>
        <v>43241</v>
      </c>
    </row>
    <row r="9" spans="1:7" x14ac:dyDescent="0.25">
      <c r="A9" s="2">
        <v>43282</v>
      </c>
      <c r="B9" s="1" t="str">
        <f t="shared" si="0"/>
        <v>Période du 21 Juin au 20 Juillet 2018</v>
      </c>
      <c r="C9" s="1" t="s">
        <v>46</v>
      </c>
      <c r="D9" s="3" t="str">
        <f t="shared" si="1"/>
        <v>2018</v>
      </c>
      <c r="E9" s="11">
        <f t="shared" si="2"/>
        <v>43272</v>
      </c>
    </row>
    <row r="10" spans="1:7" x14ac:dyDescent="0.25">
      <c r="A10" s="2">
        <v>43313</v>
      </c>
      <c r="B10" s="1" t="str">
        <f t="shared" si="0"/>
        <v>Période du 21 Juillet au 20 Août 2018</v>
      </c>
      <c r="C10" s="1" t="s">
        <v>47</v>
      </c>
      <c r="D10" s="3" t="str">
        <f t="shared" si="1"/>
        <v>2018</v>
      </c>
      <c r="E10" s="11">
        <f t="shared" si="2"/>
        <v>43302</v>
      </c>
    </row>
    <row r="11" spans="1:7" x14ac:dyDescent="0.25">
      <c r="A11" s="2">
        <v>43344</v>
      </c>
      <c r="B11" s="1" t="str">
        <f t="shared" si="0"/>
        <v>Période du 21 Août au 20 Septembre 2018</v>
      </c>
      <c r="C11" s="1" t="s">
        <v>48</v>
      </c>
      <c r="D11" s="3" t="str">
        <f t="shared" si="1"/>
        <v>2018</v>
      </c>
      <c r="E11" s="11">
        <f t="shared" si="2"/>
        <v>43333</v>
      </c>
    </row>
    <row r="12" spans="1:7" x14ac:dyDescent="0.25">
      <c r="A12" s="2">
        <v>43374</v>
      </c>
      <c r="B12" s="1" t="str">
        <f t="shared" si="0"/>
        <v>Période du 21 Septembre au 20 Octobre 2018</v>
      </c>
      <c r="C12" s="1" t="s">
        <v>49</v>
      </c>
      <c r="D12" s="3" t="str">
        <f t="shared" si="1"/>
        <v>2018</v>
      </c>
      <c r="E12" s="11">
        <f t="shared" si="2"/>
        <v>43364</v>
      </c>
    </row>
    <row r="13" spans="1:7" x14ac:dyDescent="0.25">
      <c r="A13" s="2">
        <v>43405</v>
      </c>
      <c r="B13" s="1" t="str">
        <f t="shared" si="0"/>
        <v>Période du 21 Octobre au 20 Novembre 2018</v>
      </c>
      <c r="C13" s="1" t="s">
        <v>50</v>
      </c>
      <c r="D13" s="3" t="str">
        <f t="shared" si="1"/>
        <v>2018</v>
      </c>
      <c r="E13" s="11">
        <f t="shared" si="2"/>
        <v>43394</v>
      </c>
    </row>
    <row r="14" spans="1:7" x14ac:dyDescent="0.25">
      <c r="A14" s="2">
        <v>43435</v>
      </c>
      <c r="B14" s="1" t="str">
        <f t="shared" si="0"/>
        <v>Période du 21 Novembre au 20 Décembre 2018</v>
      </c>
      <c r="C14" s="1" t="s">
        <v>51</v>
      </c>
      <c r="D14" s="3" t="str">
        <f t="shared" si="1"/>
        <v>2018</v>
      </c>
      <c r="E14" s="11">
        <f t="shared" si="2"/>
        <v>43425</v>
      </c>
    </row>
    <row r="15" spans="1:7" x14ac:dyDescent="0.25">
      <c r="A15" s="17">
        <v>43466</v>
      </c>
      <c r="B15" s="1" t="str">
        <f t="shared" si="0"/>
        <v>Période du 21 Décembre au 20 Janvier  2019</v>
      </c>
      <c r="C15" s="1" t="s">
        <v>40</v>
      </c>
      <c r="D15" s="18" t="str">
        <f t="shared" si="1"/>
        <v>2019</v>
      </c>
      <c r="E15" s="11">
        <f t="shared" si="2"/>
        <v>43455</v>
      </c>
    </row>
    <row r="16" spans="1:7" x14ac:dyDescent="0.25">
      <c r="A16" s="17">
        <v>43497</v>
      </c>
      <c r="B16" s="1" t="str">
        <f t="shared" si="0"/>
        <v>Période du 21 Janvier au 20 Février  2019</v>
      </c>
      <c r="C16" s="1" t="s">
        <v>41</v>
      </c>
      <c r="D16" s="18" t="str">
        <f t="shared" si="1"/>
        <v>2019</v>
      </c>
      <c r="E16" s="11">
        <f t="shared" si="2"/>
        <v>43486</v>
      </c>
    </row>
    <row r="17" spans="1:5" x14ac:dyDescent="0.25">
      <c r="A17" s="17">
        <v>43525</v>
      </c>
      <c r="B17" s="1" t="str">
        <f t="shared" si="0"/>
        <v>Période du 21 Février au 20 Mars 2019</v>
      </c>
      <c r="C17" s="1" t="s">
        <v>42</v>
      </c>
      <c r="D17" s="18" t="str">
        <f t="shared" si="1"/>
        <v>2019</v>
      </c>
      <c r="E17" s="11">
        <f t="shared" si="2"/>
        <v>43517</v>
      </c>
    </row>
    <row r="18" spans="1:5" x14ac:dyDescent="0.25">
      <c r="A18" s="2">
        <v>43556</v>
      </c>
      <c r="B18" s="1" t="str">
        <f t="shared" si="0"/>
        <v>Période du 21 Mars au 20 Avril 2019</v>
      </c>
      <c r="C18" s="1" t="s">
        <v>43</v>
      </c>
      <c r="D18" s="18" t="str">
        <f t="shared" si="1"/>
        <v>2019</v>
      </c>
      <c r="E18" s="11">
        <f t="shared" si="2"/>
        <v>43545</v>
      </c>
    </row>
    <row r="19" spans="1:5" x14ac:dyDescent="0.25">
      <c r="A19" s="2">
        <v>43586</v>
      </c>
      <c r="B19" s="1" t="str">
        <f t="shared" si="0"/>
        <v>Période du 21 Avril au 20 Mai 2019</v>
      </c>
      <c r="C19" s="1" t="s">
        <v>44</v>
      </c>
      <c r="D19" s="18" t="str">
        <f t="shared" si="1"/>
        <v>2019</v>
      </c>
      <c r="E19" s="11">
        <f t="shared" si="2"/>
        <v>43576</v>
      </c>
    </row>
    <row r="20" spans="1:5" x14ac:dyDescent="0.25">
      <c r="A20" s="2">
        <v>43617</v>
      </c>
      <c r="B20" s="1" t="str">
        <f t="shared" si="0"/>
        <v>Période du 21 Mai au 20 Juin 2019</v>
      </c>
      <c r="C20" s="1" t="s">
        <v>45</v>
      </c>
      <c r="D20" s="18" t="str">
        <f t="shared" si="1"/>
        <v>2019</v>
      </c>
      <c r="E20" s="11">
        <f t="shared" si="2"/>
        <v>43606</v>
      </c>
    </row>
    <row r="21" spans="1:5" x14ac:dyDescent="0.25">
      <c r="A21" s="2">
        <v>43647</v>
      </c>
      <c r="B21" s="1" t="str">
        <f t="shared" si="0"/>
        <v>Période du 21 Juin au 20 Juillet 2019</v>
      </c>
      <c r="C21" s="1" t="s">
        <v>46</v>
      </c>
      <c r="D21" s="18" t="str">
        <f t="shared" si="1"/>
        <v>2019</v>
      </c>
      <c r="E21" s="11">
        <f t="shared" si="2"/>
        <v>43637</v>
      </c>
    </row>
    <row r="22" spans="1:5" x14ac:dyDescent="0.25">
      <c r="A22" s="2">
        <v>43678</v>
      </c>
      <c r="B22" s="1" t="str">
        <f t="shared" si="0"/>
        <v>Période du 21 Juillet au 20 Août 2019</v>
      </c>
      <c r="C22" s="1" t="s">
        <v>47</v>
      </c>
      <c r="D22" s="18" t="str">
        <f t="shared" si="1"/>
        <v>2019</v>
      </c>
      <c r="E22" s="11">
        <f t="shared" si="2"/>
        <v>43667</v>
      </c>
    </row>
    <row r="23" spans="1:5" x14ac:dyDescent="0.25">
      <c r="A23" s="2">
        <v>43709</v>
      </c>
      <c r="B23" s="1" t="str">
        <f t="shared" si="0"/>
        <v>Période du 21 Août au 20 Septembre 2019</v>
      </c>
      <c r="C23" s="1" t="s">
        <v>48</v>
      </c>
      <c r="D23" s="18" t="str">
        <f t="shared" si="1"/>
        <v>2019</v>
      </c>
      <c r="E23" s="11">
        <f t="shared" si="2"/>
        <v>43698</v>
      </c>
    </row>
    <row r="24" spans="1:5" x14ac:dyDescent="0.25">
      <c r="A24" s="2">
        <v>43739</v>
      </c>
      <c r="B24" s="1" t="str">
        <f t="shared" si="0"/>
        <v>Période du 21 Septembre au 20 Octobre 2019</v>
      </c>
      <c r="C24" s="1" t="s">
        <v>49</v>
      </c>
      <c r="D24" s="18" t="str">
        <f t="shared" si="1"/>
        <v>2019</v>
      </c>
      <c r="E24" s="11">
        <f t="shared" si="2"/>
        <v>43729</v>
      </c>
    </row>
    <row r="25" spans="1:5" x14ac:dyDescent="0.25">
      <c r="A25" s="2">
        <v>43770</v>
      </c>
      <c r="B25" s="1" t="str">
        <f t="shared" si="0"/>
        <v>Période du 21 Octobre au 20 Novembre 2019</v>
      </c>
      <c r="C25" s="1" t="s">
        <v>50</v>
      </c>
      <c r="D25" s="18" t="str">
        <f t="shared" si="1"/>
        <v>2019</v>
      </c>
      <c r="E25" s="11">
        <f t="shared" si="2"/>
        <v>43759</v>
      </c>
    </row>
    <row r="26" spans="1:5" x14ac:dyDescent="0.25">
      <c r="A26" s="2">
        <v>43800</v>
      </c>
      <c r="B26" s="1" t="str">
        <f t="shared" si="0"/>
        <v>Période du 21 Novembre au 20 Décembre 2019</v>
      </c>
      <c r="C26" s="1" t="s">
        <v>51</v>
      </c>
      <c r="D26" s="18" t="str">
        <f t="shared" si="1"/>
        <v>2019</v>
      </c>
      <c r="E26" s="11">
        <f t="shared" si="2"/>
        <v>43790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E100"/>
  <sheetViews>
    <sheetView workbookViewId="0">
      <selection activeCell="B4" sqref="B4"/>
    </sheetView>
  </sheetViews>
  <sheetFormatPr baseColWidth="10" defaultRowHeight="15.75" x14ac:dyDescent="0.25"/>
  <cols>
    <col min="1" max="1" width="29" bestFit="1" customWidth="1"/>
    <col min="2" max="2" width="7.125" bestFit="1" customWidth="1"/>
    <col min="4" max="4" width="22.875" bestFit="1" customWidth="1"/>
  </cols>
  <sheetData>
    <row r="1" spans="1:5" x14ac:dyDescent="0.25">
      <c r="A1" t="str">
        <f>IF([4]LISTE_AGENTS!P3=0,"",[4]LISTE_AGENTS!P3)</f>
        <v>Guidicelli Don Jacques |N0122377</v>
      </c>
      <c r="B1" t="str">
        <f>IF([4]LISTE_AGENTS!P3=0,"",[4]LISTE_AGENTS!S3)</f>
        <v>NHA-28</v>
      </c>
      <c r="D1" t="str">
        <f>IF([4]LISTE_AGENTS!Y3=0,"",[4]LISTE_AGENTS!Y3)</f>
        <v>Bertrand Philippe |N0122047</v>
      </c>
      <c r="E1" t="str">
        <f>IF([4]LISTE_AGENTS!Y3=0,"",[4]LISTE_AGENTS!AB3)</f>
        <v>NHA-32</v>
      </c>
    </row>
    <row r="2" spans="1:5" x14ac:dyDescent="0.25">
      <c r="A2" t="str">
        <f>IF([4]LISTE_AGENTS!P4=0,"",[4]LISTE_AGENTS!P4)</f>
        <v>Marchon Philippe |N0123615</v>
      </c>
      <c r="B2" t="str">
        <f>IF([4]LISTE_AGENTS!P4=0,"",[4]LISTE_AGENTS!S4)</f>
        <v>NHA-28</v>
      </c>
      <c r="D2" t="str">
        <f>IF([4]LISTE_AGENTS!Y4=0,"",[4]LISTE_AGENTS!Y4)</f>
        <v>Lantéri Michel |N0122433</v>
      </c>
      <c r="E2" t="str">
        <f>IF([4]LISTE_AGENTS!Y4=0,"",[4]LISTE_AGENTS!AB4)</f>
        <v>NHA-32</v>
      </c>
    </row>
    <row r="3" spans="1:5" x14ac:dyDescent="0.25">
      <c r="A3" t="str">
        <f>IF([4]LISTE_AGENTS!P5=0,"",[4]LISTE_AGENTS!P5)</f>
        <v>Rafaï Ahmed |N0124417</v>
      </c>
      <c r="B3" t="str">
        <f>IF([4]LISTE_AGENTS!P5=0,"",[4]LISTE_AGENTS!S5)</f>
        <v>NHA-28</v>
      </c>
      <c r="D3" t="str">
        <f>IF([4]LISTE_AGENTS!Y5=0,"",[4]LISTE_AGENTS!Y5)</f>
        <v>Nigues Thomas |N0123072</v>
      </c>
      <c r="E3" t="str">
        <f>IF([4]LISTE_AGENTS!Y5=0,"",[4]LISTE_AGENTS!AB5)</f>
        <v>NHA-32</v>
      </c>
    </row>
    <row r="4" spans="1:5" x14ac:dyDescent="0.25">
      <c r="A4" t="str">
        <f>IF([4]LISTE_AGENTS!P6=0,"",[4]LISTE_AGENTS!P6)</f>
        <v>Ramirez Edouard |N0123395</v>
      </c>
      <c r="B4" t="str">
        <f>IF([4]LISTE_AGENTS!P6=0,"",[4]LISTE_AGENTS!S6)</f>
        <v>NHA-28</v>
      </c>
      <c r="D4" t="str">
        <f>IF([4]LISTE_AGENTS!Y6=0,"",[4]LISTE_AGENTS!Y6)</f>
        <v/>
      </c>
      <c r="E4" t="str">
        <f>IF([4]LISTE_AGENTS!Y6=0,"",[4]LISTE_AGENTS!AB6)</f>
        <v/>
      </c>
    </row>
    <row r="5" spans="1:5" x14ac:dyDescent="0.25">
      <c r="A5" t="str">
        <f>IF([4]LISTE_AGENTS!P7=0,"",[4]LISTE_AGENTS!P7)</f>
        <v>Roux Jean-Marc |N0122667</v>
      </c>
      <c r="B5" t="str">
        <f>IF([4]LISTE_AGENTS!P7=0,"",[4]LISTE_AGENTS!S7)</f>
        <v>NHA-28</v>
      </c>
      <c r="D5" t="str">
        <f>IF([4]LISTE_AGENTS!Y7=0,"",[4]LISTE_AGENTS!Y7)</f>
        <v/>
      </c>
      <c r="E5" t="str">
        <f>IF([4]LISTE_AGENTS!Y7=0,"",[4]LISTE_AGENTS!AB7)</f>
        <v/>
      </c>
    </row>
    <row r="6" spans="1:5" x14ac:dyDescent="0.25">
      <c r="A6" t="str">
        <f>IF([4]LISTE_AGENTS!P8=0,"",[4]LISTE_AGENTS!P8)</f>
        <v>Valzano Grégory |N0122701</v>
      </c>
      <c r="B6" t="str">
        <f>IF([4]LISTE_AGENTS!P8=0,"",[4]LISTE_AGENTS!S8)</f>
        <v>NHA-28</v>
      </c>
      <c r="D6" t="str">
        <f>IF([4]LISTE_AGENTS!Y8=0,"",[4]LISTE_AGENTS!Y8)</f>
        <v/>
      </c>
      <c r="E6" t="str">
        <f>IF([4]LISTE_AGENTS!Y8=0,"",[4]LISTE_AGENTS!AB8)</f>
        <v/>
      </c>
    </row>
    <row r="7" spans="1:5" x14ac:dyDescent="0.25">
      <c r="A7" t="str">
        <f>IF([4]LISTE_AGENTS!P9=0,"",[4]LISTE_AGENTS!P9)</f>
        <v/>
      </c>
      <c r="B7" t="str">
        <f>IF([4]LISTE_AGENTS!P9=0,"",[4]LISTE_AGENTS!S9)</f>
        <v/>
      </c>
      <c r="D7" t="str">
        <f>IF([4]LISTE_AGENTS!Y9=0,"",[4]LISTE_AGENTS!Y9)</f>
        <v/>
      </c>
      <c r="E7" t="str">
        <f>IF([4]LISTE_AGENTS!Y9=0,"",[4]LISTE_AGENTS!AB9)</f>
        <v/>
      </c>
    </row>
    <row r="8" spans="1:5" x14ac:dyDescent="0.25">
      <c r="A8" t="str">
        <f>IF([4]LISTE_AGENTS!P10=0,"",[4]LISTE_AGENTS!P10)</f>
        <v/>
      </c>
      <c r="B8" t="str">
        <f>IF([4]LISTE_AGENTS!P10=0,"",[4]LISTE_AGENTS!S10)</f>
        <v/>
      </c>
      <c r="D8" t="str">
        <f>IF([4]LISTE_AGENTS!Y10=0,"",[4]LISTE_AGENTS!Y10)</f>
        <v/>
      </c>
      <c r="E8" t="str">
        <f>IF([4]LISTE_AGENTS!Y10=0,"",[4]LISTE_AGENTS!AB10)</f>
        <v/>
      </c>
    </row>
    <row r="9" spans="1:5" x14ac:dyDescent="0.25">
      <c r="A9" t="str">
        <f>IF([4]LISTE_AGENTS!P11=0,"",[4]LISTE_AGENTS!P11)</f>
        <v/>
      </c>
      <c r="B9" t="str">
        <f>IF([4]LISTE_AGENTS!P11=0,"",[4]LISTE_AGENTS!S11)</f>
        <v/>
      </c>
      <c r="D9" t="str">
        <f>IF([4]LISTE_AGENTS!Y11=0,"",[4]LISTE_AGENTS!Y11)</f>
        <v/>
      </c>
      <c r="E9" t="str">
        <f>IF([4]LISTE_AGENTS!Y11=0,"",[4]LISTE_AGENTS!AB11)</f>
        <v/>
      </c>
    </row>
    <row r="10" spans="1:5" x14ac:dyDescent="0.25">
      <c r="A10" t="str">
        <f>IF([4]LISTE_AGENTS!P12=0,"",[4]LISTE_AGENTS!P12)</f>
        <v/>
      </c>
      <c r="B10" t="str">
        <f>IF([4]LISTE_AGENTS!P12=0,"",[4]LISTE_AGENTS!S12)</f>
        <v/>
      </c>
      <c r="D10" t="str">
        <f>IF([4]LISTE_AGENTS!Y12=0,"",[4]LISTE_AGENTS!Y12)</f>
        <v/>
      </c>
      <c r="E10" t="str">
        <f>IF([4]LISTE_AGENTS!Y12=0,"",[4]LISTE_AGENTS!AB12)</f>
        <v/>
      </c>
    </row>
    <row r="11" spans="1:5" x14ac:dyDescent="0.25">
      <c r="A11" t="str">
        <f>IF([4]LISTE_AGENTS!P13=0,"",[4]LISTE_AGENTS!P13)</f>
        <v/>
      </c>
      <c r="B11" t="str">
        <f>IF([4]LISTE_AGENTS!P13=0,"",[4]LISTE_AGENTS!S13)</f>
        <v/>
      </c>
      <c r="D11" t="str">
        <f>IF([4]LISTE_AGENTS!Y13=0,"",[4]LISTE_AGENTS!Y13)</f>
        <v/>
      </c>
      <c r="E11" t="str">
        <f>IF([4]LISTE_AGENTS!Y13=0,"",[4]LISTE_AGENTS!AB13)</f>
        <v/>
      </c>
    </row>
    <row r="12" spans="1:5" x14ac:dyDescent="0.25">
      <c r="A12" t="str">
        <f>IF([4]LISTE_AGENTS!P14=0,"",[4]LISTE_AGENTS!P14)</f>
        <v/>
      </c>
      <c r="B12" t="str">
        <f>IF([4]LISTE_AGENTS!P14=0,"",[4]LISTE_AGENTS!S14)</f>
        <v/>
      </c>
      <c r="D12" t="str">
        <f>IF([4]LISTE_AGENTS!Y14=0,"",[4]LISTE_AGENTS!Y14)</f>
        <v/>
      </c>
      <c r="E12" t="str">
        <f>IF([4]LISTE_AGENTS!Y14=0,"",[4]LISTE_AGENTS!AB14)</f>
        <v/>
      </c>
    </row>
    <row r="13" spans="1:5" x14ac:dyDescent="0.25">
      <c r="A13" t="str">
        <f>IF([4]LISTE_AGENTS!P15=0,"",[4]LISTE_AGENTS!P15)</f>
        <v/>
      </c>
      <c r="B13" t="str">
        <f>IF([4]LISTE_AGENTS!P15=0,"",[4]LISTE_AGENTS!S15)</f>
        <v/>
      </c>
      <c r="D13" t="str">
        <f>IF([4]LISTE_AGENTS!Y15=0,"",[4]LISTE_AGENTS!Y15)</f>
        <v/>
      </c>
      <c r="E13" t="str">
        <f>IF([4]LISTE_AGENTS!Y15=0,"",[4]LISTE_AGENTS!AB15)</f>
        <v/>
      </c>
    </row>
    <row r="14" spans="1:5" x14ac:dyDescent="0.25">
      <c r="A14" t="str">
        <f>IF([4]LISTE_AGENTS!P16=0,"",[4]LISTE_AGENTS!P16)</f>
        <v/>
      </c>
      <c r="B14" t="str">
        <f>IF([4]LISTE_AGENTS!P16=0,"",[4]LISTE_AGENTS!S16)</f>
        <v/>
      </c>
      <c r="D14" t="str">
        <f>IF([4]LISTE_AGENTS!Y16=0,"",[4]LISTE_AGENTS!Y16)</f>
        <v/>
      </c>
      <c r="E14" t="str">
        <f>IF([4]LISTE_AGENTS!Y16=0,"",[4]LISTE_AGENTS!AB16)</f>
        <v/>
      </c>
    </row>
    <row r="15" spans="1:5" x14ac:dyDescent="0.25">
      <c r="A15" t="str">
        <f>IF([4]LISTE_AGENTS!P17=0,"",[4]LISTE_AGENTS!P17)</f>
        <v/>
      </c>
      <c r="B15" t="str">
        <f>IF([4]LISTE_AGENTS!P17=0,"",[4]LISTE_AGENTS!S17)</f>
        <v/>
      </c>
      <c r="D15" t="str">
        <f>IF([4]LISTE_AGENTS!Y17=0,"",[4]LISTE_AGENTS!Y17)</f>
        <v/>
      </c>
      <c r="E15" t="str">
        <f>IF([4]LISTE_AGENTS!Y17=0,"",[4]LISTE_AGENTS!AB17)</f>
        <v/>
      </c>
    </row>
    <row r="16" spans="1:5" x14ac:dyDescent="0.25">
      <c r="A16" t="str">
        <f>IF([4]LISTE_AGENTS!P18=0,"",[4]LISTE_AGENTS!P18)</f>
        <v/>
      </c>
      <c r="B16" t="str">
        <f>IF([4]LISTE_AGENTS!P18=0,"",[4]LISTE_AGENTS!S18)</f>
        <v/>
      </c>
      <c r="D16" t="str">
        <f>IF([4]LISTE_AGENTS!Y18=0,"",[4]LISTE_AGENTS!Y18)</f>
        <v/>
      </c>
      <c r="E16" t="str">
        <f>IF([4]LISTE_AGENTS!Y18=0,"",[4]LISTE_AGENTS!AB18)</f>
        <v/>
      </c>
    </row>
    <row r="17" spans="1:5" x14ac:dyDescent="0.25">
      <c r="A17" t="str">
        <f>IF([4]LISTE_AGENTS!P19=0,"",[4]LISTE_AGENTS!P19)</f>
        <v/>
      </c>
      <c r="B17" t="str">
        <f>IF([4]LISTE_AGENTS!P19=0,"",[4]LISTE_AGENTS!S19)</f>
        <v/>
      </c>
      <c r="D17" t="str">
        <f>IF([4]LISTE_AGENTS!Y19=0,"",[4]LISTE_AGENTS!Y19)</f>
        <v/>
      </c>
      <c r="E17" t="str">
        <f>IF([4]LISTE_AGENTS!Y19=0,"",[4]LISTE_AGENTS!AB19)</f>
        <v/>
      </c>
    </row>
    <row r="18" spans="1:5" x14ac:dyDescent="0.25">
      <c r="A18" t="str">
        <f>IF([4]LISTE_AGENTS!P20=0,"",[4]LISTE_AGENTS!P20)</f>
        <v/>
      </c>
      <c r="B18" t="str">
        <f>IF([4]LISTE_AGENTS!P20=0,"",[4]LISTE_AGENTS!S20)</f>
        <v/>
      </c>
      <c r="D18" t="str">
        <f>IF([4]LISTE_AGENTS!Y20=0,"",[4]LISTE_AGENTS!Y20)</f>
        <v/>
      </c>
      <c r="E18" t="str">
        <f>IF([4]LISTE_AGENTS!Y20=0,"",[4]LISTE_AGENTS!AB20)</f>
        <v/>
      </c>
    </row>
    <row r="19" spans="1:5" x14ac:dyDescent="0.25">
      <c r="A19" t="str">
        <f>IF([4]LISTE_AGENTS!P21=0,"",[4]LISTE_AGENTS!P21)</f>
        <v/>
      </c>
      <c r="B19" t="str">
        <f>IF([4]LISTE_AGENTS!P21=0,"",[4]LISTE_AGENTS!S21)</f>
        <v/>
      </c>
      <c r="D19" t="str">
        <f>IF([4]LISTE_AGENTS!Y21=0,"",[4]LISTE_AGENTS!Y21)</f>
        <v/>
      </c>
      <c r="E19" t="str">
        <f>IF([4]LISTE_AGENTS!Y21=0,"",[4]LISTE_AGENTS!AB21)</f>
        <v/>
      </c>
    </row>
    <row r="20" spans="1:5" x14ac:dyDescent="0.25">
      <c r="A20" t="str">
        <f>IF([4]LISTE_AGENTS!P22=0,"",[4]LISTE_AGENTS!P22)</f>
        <v/>
      </c>
      <c r="B20" t="str">
        <f>IF([4]LISTE_AGENTS!P22=0,"",[4]LISTE_AGENTS!S22)</f>
        <v/>
      </c>
      <c r="D20" t="str">
        <f>IF([4]LISTE_AGENTS!Y22=0,"",[4]LISTE_AGENTS!Y22)</f>
        <v/>
      </c>
      <c r="E20" t="str">
        <f>IF([4]LISTE_AGENTS!Y22=0,"",[4]LISTE_AGENTS!AB22)</f>
        <v/>
      </c>
    </row>
    <row r="21" spans="1:5" x14ac:dyDescent="0.25">
      <c r="A21" t="str">
        <f>IF([4]LISTE_AGENTS!P23=0,"",[4]LISTE_AGENTS!P23)</f>
        <v/>
      </c>
      <c r="B21" t="str">
        <f>IF([4]LISTE_AGENTS!P23=0,"",[4]LISTE_AGENTS!S23)</f>
        <v/>
      </c>
      <c r="D21" t="str">
        <f>IF([4]LISTE_AGENTS!Y23=0,"",[4]LISTE_AGENTS!Y23)</f>
        <v/>
      </c>
      <c r="E21" t="str">
        <f>IF([4]LISTE_AGENTS!Y23=0,"",[4]LISTE_AGENTS!AB23)</f>
        <v/>
      </c>
    </row>
    <row r="22" spans="1:5" x14ac:dyDescent="0.25">
      <c r="A22" t="str">
        <f>IF([4]LISTE_AGENTS!P24=0,"",[4]LISTE_AGENTS!P24)</f>
        <v/>
      </c>
      <c r="B22" t="str">
        <f>IF([4]LISTE_AGENTS!P24=0,"",[4]LISTE_AGENTS!S24)</f>
        <v/>
      </c>
      <c r="D22" t="str">
        <f>IF([4]LISTE_AGENTS!Y24=0,"",[4]LISTE_AGENTS!Y24)</f>
        <v/>
      </c>
      <c r="E22" t="str">
        <f>IF([4]LISTE_AGENTS!Y24=0,"",[4]LISTE_AGENTS!AB24)</f>
        <v/>
      </c>
    </row>
    <row r="23" spans="1:5" x14ac:dyDescent="0.25">
      <c r="A23" t="str">
        <f>IF([4]LISTE_AGENTS!P25=0,"",[4]LISTE_AGENTS!P25)</f>
        <v/>
      </c>
      <c r="B23" t="str">
        <f>IF([4]LISTE_AGENTS!P25=0,"",[4]LISTE_AGENTS!S25)</f>
        <v/>
      </c>
      <c r="D23" t="str">
        <f>IF([4]LISTE_AGENTS!Y25=0,"",[4]LISTE_AGENTS!Y25)</f>
        <v/>
      </c>
      <c r="E23" t="str">
        <f>IF([4]LISTE_AGENTS!Y25=0,"",[4]LISTE_AGENTS!AB25)</f>
        <v/>
      </c>
    </row>
    <row r="24" spans="1:5" x14ac:dyDescent="0.25">
      <c r="A24" t="str">
        <f>IF([4]LISTE_AGENTS!P26=0,"",[4]LISTE_AGENTS!P26)</f>
        <v/>
      </c>
      <c r="B24" t="str">
        <f>IF([4]LISTE_AGENTS!P26=0,"",[4]LISTE_AGENTS!S26)</f>
        <v/>
      </c>
      <c r="D24" t="str">
        <f>IF([4]LISTE_AGENTS!Y26=0,"",[4]LISTE_AGENTS!Y26)</f>
        <v/>
      </c>
      <c r="E24" t="str">
        <f>IF([4]LISTE_AGENTS!Y26=0,"",[4]LISTE_AGENTS!AB26)</f>
        <v/>
      </c>
    </row>
    <row r="25" spans="1:5" x14ac:dyDescent="0.25">
      <c r="A25" t="str">
        <f>IF([4]LISTE_AGENTS!P27=0,"",[4]LISTE_AGENTS!P27)</f>
        <v/>
      </c>
      <c r="B25" t="str">
        <f>IF([4]LISTE_AGENTS!P27=0,"",[4]LISTE_AGENTS!S27)</f>
        <v/>
      </c>
      <c r="D25" t="str">
        <f>IF([4]LISTE_AGENTS!Y27=0,"",[4]LISTE_AGENTS!Y27)</f>
        <v/>
      </c>
      <c r="E25" t="str">
        <f>IF([4]LISTE_AGENTS!Y27=0,"",[4]LISTE_AGENTS!AB27)</f>
        <v/>
      </c>
    </row>
    <row r="26" spans="1:5" x14ac:dyDescent="0.25">
      <c r="A26" t="str">
        <f>IF([4]LISTE_AGENTS!P28=0,"",[4]LISTE_AGENTS!P28)</f>
        <v/>
      </c>
      <c r="B26" t="str">
        <f>IF([4]LISTE_AGENTS!P28=0,"",[4]LISTE_AGENTS!S28)</f>
        <v/>
      </c>
      <c r="D26" t="str">
        <f>IF([4]LISTE_AGENTS!Y28=0,"",[4]LISTE_AGENTS!Y28)</f>
        <v/>
      </c>
      <c r="E26" t="str">
        <f>IF([4]LISTE_AGENTS!Y28=0,"",[4]LISTE_AGENTS!AB28)</f>
        <v/>
      </c>
    </row>
    <row r="27" spans="1:5" x14ac:dyDescent="0.25">
      <c r="A27" t="str">
        <f>IF([4]LISTE_AGENTS!P29=0,"",[4]LISTE_AGENTS!P29)</f>
        <v/>
      </c>
      <c r="B27" t="str">
        <f>IF([4]LISTE_AGENTS!P29=0,"",[4]LISTE_AGENTS!S29)</f>
        <v/>
      </c>
      <c r="D27" t="str">
        <f>IF([4]LISTE_AGENTS!Y29=0,"",[4]LISTE_AGENTS!Y29)</f>
        <v/>
      </c>
      <c r="E27" t="str">
        <f>IF([4]LISTE_AGENTS!Y29=0,"",[4]LISTE_AGENTS!AB29)</f>
        <v/>
      </c>
    </row>
    <row r="28" spans="1:5" x14ac:dyDescent="0.25">
      <c r="A28" t="str">
        <f>IF([4]LISTE_AGENTS!P30=0,"",[4]LISTE_AGENTS!P30)</f>
        <v/>
      </c>
      <c r="B28" t="str">
        <f>IF([4]LISTE_AGENTS!P30=0,"",[4]LISTE_AGENTS!S30)</f>
        <v/>
      </c>
      <c r="D28" t="str">
        <f>IF([4]LISTE_AGENTS!Y30=0,"",[4]LISTE_AGENTS!Y30)</f>
        <v/>
      </c>
      <c r="E28" t="str">
        <f>IF([4]LISTE_AGENTS!Y30=0,"",[4]LISTE_AGENTS!AB30)</f>
        <v/>
      </c>
    </row>
    <row r="29" spans="1:5" x14ac:dyDescent="0.25">
      <c r="A29" t="str">
        <f>IF([4]LISTE_AGENTS!P31=0,"",[4]LISTE_AGENTS!P31)</f>
        <v/>
      </c>
      <c r="B29" t="str">
        <f>IF([4]LISTE_AGENTS!P31=0,"",[4]LISTE_AGENTS!S31)</f>
        <v/>
      </c>
      <c r="D29" t="str">
        <f>IF([4]LISTE_AGENTS!Y31=0,"",[4]LISTE_AGENTS!Y31)</f>
        <v/>
      </c>
      <c r="E29" t="str">
        <f>IF([4]LISTE_AGENTS!Y31=0,"",[4]LISTE_AGENTS!AB31)</f>
        <v/>
      </c>
    </row>
    <row r="30" spans="1:5" x14ac:dyDescent="0.25">
      <c r="A30" t="str">
        <f>IF([4]LISTE_AGENTS!P32=0,"",[4]LISTE_AGENTS!P32)</f>
        <v/>
      </c>
      <c r="B30" t="str">
        <f>IF([4]LISTE_AGENTS!P32=0,"",[4]LISTE_AGENTS!S32)</f>
        <v/>
      </c>
      <c r="D30" t="str">
        <f>IF([4]LISTE_AGENTS!Y32=0,"",[4]LISTE_AGENTS!Y32)</f>
        <v/>
      </c>
      <c r="E30" t="str">
        <f>IF([4]LISTE_AGENTS!Y32=0,"",[4]LISTE_AGENTS!AB32)</f>
        <v/>
      </c>
    </row>
    <row r="31" spans="1:5" x14ac:dyDescent="0.25">
      <c r="A31" t="str">
        <f>IF([4]LISTE_AGENTS!P33=0,"",[4]LISTE_AGENTS!P33)</f>
        <v/>
      </c>
      <c r="B31" t="str">
        <f>IF([4]LISTE_AGENTS!P33=0,"",[4]LISTE_AGENTS!S33)</f>
        <v/>
      </c>
      <c r="D31" t="str">
        <f>IF([4]LISTE_AGENTS!Y33=0,"",[4]LISTE_AGENTS!Y33)</f>
        <v/>
      </c>
      <c r="E31" t="str">
        <f>IF([4]LISTE_AGENTS!Y33=0,"",[4]LISTE_AGENTS!AB33)</f>
        <v/>
      </c>
    </row>
    <row r="32" spans="1:5" x14ac:dyDescent="0.25">
      <c r="A32" t="str">
        <f>IF([4]LISTE_AGENTS!P34=0,"",[4]LISTE_AGENTS!P34)</f>
        <v/>
      </c>
      <c r="B32" t="str">
        <f>IF([4]LISTE_AGENTS!P34=0,"",[4]LISTE_AGENTS!S34)</f>
        <v/>
      </c>
      <c r="D32" t="str">
        <f>IF([4]LISTE_AGENTS!Y34=0,"",[4]LISTE_AGENTS!Y34)</f>
        <v/>
      </c>
      <c r="E32" t="str">
        <f>IF([4]LISTE_AGENTS!Y34=0,"",[4]LISTE_AGENTS!AB34)</f>
        <v/>
      </c>
    </row>
    <row r="33" spans="1:5" x14ac:dyDescent="0.25">
      <c r="A33" t="str">
        <f>IF([4]LISTE_AGENTS!P35=0,"",[4]LISTE_AGENTS!P35)</f>
        <v/>
      </c>
      <c r="B33" t="str">
        <f>IF([4]LISTE_AGENTS!P35=0,"",[4]LISTE_AGENTS!S35)</f>
        <v/>
      </c>
      <c r="D33" t="str">
        <f>IF([4]LISTE_AGENTS!Y35=0,"",[4]LISTE_AGENTS!Y35)</f>
        <v/>
      </c>
      <c r="E33" t="str">
        <f>IF([4]LISTE_AGENTS!Y35=0,"",[4]LISTE_AGENTS!AB35)</f>
        <v/>
      </c>
    </row>
    <row r="34" spans="1:5" x14ac:dyDescent="0.25">
      <c r="A34" t="str">
        <f>IF([4]LISTE_AGENTS!P36=0,"",[4]LISTE_AGENTS!P36)</f>
        <v/>
      </c>
      <c r="B34" t="str">
        <f>IF([4]LISTE_AGENTS!P36=0,"",[4]LISTE_AGENTS!S36)</f>
        <v/>
      </c>
      <c r="D34" t="str">
        <f>IF([4]LISTE_AGENTS!Y36=0,"",[4]LISTE_AGENTS!Y36)</f>
        <v/>
      </c>
      <c r="E34" t="str">
        <f>IF([4]LISTE_AGENTS!Y36=0,"",[4]LISTE_AGENTS!AB36)</f>
        <v/>
      </c>
    </row>
    <row r="35" spans="1:5" x14ac:dyDescent="0.25">
      <c r="A35" t="str">
        <f>IF([4]LISTE_AGENTS!P37=0,"",[4]LISTE_AGENTS!P37)</f>
        <v/>
      </c>
      <c r="B35" t="str">
        <f>IF([4]LISTE_AGENTS!P37=0,"",[4]LISTE_AGENTS!S37)</f>
        <v/>
      </c>
      <c r="D35" t="str">
        <f>IF([4]LISTE_AGENTS!Y37=0,"",[4]LISTE_AGENTS!Y37)</f>
        <v/>
      </c>
      <c r="E35" t="str">
        <f>IF([4]LISTE_AGENTS!Y37=0,"",[4]LISTE_AGENTS!AB37)</f>
        <v/>
      </c>
    </row>
    <row r="36" spans="1:5" x14ac:dyDescent="0.25">
      <c r="A36" t="str">
        <f>IF([4]LISTE_AGENTS!P38=0,"",[4]LISTE_AGENTS!P38)</f>
        <v/>
      </c>
      <c r="B36" t="str">
        <f>IF([4]LISTE_AGENTS!P38=0,"",[4]LISTE_AGENTS!S38)</f>
        <v/>
      </c>
      <c r="D36" t="str">
        <f>IF([4]LISTE_AGENTS!Y38=0,"",[4]LISTE_AGENTS!Y38)</f>
        <v/>
      </c>
      <c r="E36" t="str">
        <f>IF([4]LISTE_AGENTS!Y38=0,"",[4]LISTE_AGENTS!AB38)</f>
        <v/>
      </c>
    </row>
    <row r="37" spans="1:5" x14ac:dyDescent="0.25">
      <c r="A37" t="str">
        <f>IF([4]LISTE_AGENTS!P39=0,"",[4]LISTE_AGENTS!P39)</f>
        <v/>
      </c>
      <c r="B37" t="str">
        <f>IF([4]LISTE_AGENTS!P39=0,"",[4]LISTE_AGENTS!S39)</f>
        <v/>
      </c>
      <c r="D37" t="str">
        <f>IF([4]LISTE_AGENTS!Y39=0,"",[4]LISTE_AGENTS!Y39)</f>
        <v/>
      </c>
      <c r="E37" t="str">
        <f>IF([4]LISTE_AGENTS!Y39=0,"",[4]LISTE_AGENTS!AB39)</f>
        <v/>
      </c>
    </row>
    <row r="38" spans="1:5" x14ac:dyDescent="0.25">
      <c r="A38" t="str">
        <f>IF([4]LISTE_AGENTS!P40=0,"",[4]LISTE_AGENTS!P40)</f>
        <v/>
      </c>
      <c r="B38" t="str">
        <f>IF([4]LISTE_AGENTS!P40=0,"",[4]LISTE_AGENTS!S40)</f>
        <v/>
      </c>
      <c r="D38" t="str">
        <f>IF([4]LISTE_AGENTS!Y40=0,"",[4]LISTE_AGENTS!Y40)</f>
        <v/>
      </c>
      <c r="E38" t="str">
        <f>IF([4]LISTE_AGENTS!Y40=0,"",[4]LISTE_AGENTS!AB40)</f>
        <v/>
      </c>
    </row>
    <row r="39" spans="1:5" x14ac:dyDescent="0.25">
      <c r="A39" t="str">
        <f>IF([4]LISTE_AGENTS!P41=0,"",[4]LISTE_AGENTS!P41)</f>
        <v/>
      </c>
      <c r="B39" t="str">
        <f>IF([4]LISTE_AGENTS!P41=0,"",[4]LISTE_AGENTS!S41)</f>
        <v/>
      </c>
      <c r="D39" t="str">
        <f>IF([4]LISTE_AGENTS!Y41=0,"",[4]LISTE_AGENTS!Y41)</f>
        <v/>
      </c>
      <c r="E39" t="str">
        <f>IF([4]LISTE_AGENTS!Y41=0,"",[4]LISTE_AGENTS!AB41)</f>
        <v/>
      </c>
    </row>
    <row r="40" spans="1:5" x14ac:dyDescent="0.25">
      <c r="A40" t="str">
        <f>IF([4]LISTE_AGENTS!P42=0,"",[4]LISTE_AGENTS!P42)</f>
        <v/>
      </c>
      <c r="B40" t="str">
        <f>IF([4]LISTE_AGENTS!P42=0,"",[4]LISTE_AGENTS!S42)</f>
        <v/>
      </c>
      <c r="D40" t="str">
        <f>IF([4]LISTE_AGENTS!Y42=0,"",[4]LISTE_AGENTS!Y42)</f>
        <v/>
      </c>
      <c r="E40" t="str">
        <f>IF([4]LISTE_AGENTS!Y42=0,"",[4]LISTE_AGENTS!AB42)</f>
        <v/>
      </c>
    </row>
    <row r="41" spans="1:5" x14ac:dyDescent="0.25">
      <c r="A41" t="str">
        <f>IF([4]LISTE_AGENTS!P43=0,"",[4]LISTE_AGENTS!P43)</f>
        <v/>
      </c>
      <c r="B41" t="str">
        <f>IF([4]LISTE_AGENTS!P43=0,"",[4]LISTE_AGENTS!S43)</f>
        <v/>
      </c>
      <c r="D41" t="str">
        <f>IF([4]LISTE_AGENTS!Y43=0,"",[4]LISTE_AGENTS!Y43)</f>
        <v/>
      </c>
      <c r="E41" t="str">
        <f>IF([4]LISTE_AGENTS!Y43=0,"",[4]LISTE_AGENTS!AB43)</f>
        <v/>
      </c>
    </row>
    <row r="42" spans="1:5" x14ac:dyDescent="0.25">
      <c r="A42" t="str">
        <f>IF([4]LISTE_AGENTS!P44=0,"",[4]LISTE_AGENTS!P44)</f>
        <v/>
      </c>
      <c r="B42" t="str">
        <f>IF([4]LISTE_AGENTS!P44=0,"",[4]LISTE_AGENTS!S44)</f>
        <v/>
      </c>
      <c r="D42" t="str">
        <f>IF([4]LISTE_AGENTS!Y44=0,"",[4]LISTE_AGENTS!Y44)</f>
        <v/>
      </c>
      <c r="E42" t="str">
        <f>IF([4]LISTE_AGENTS!Y44=0,"",[4]LISTE_AGENTS!AB44)</f>
        <v/>
      </c>
    </row>
    <row r="43" spans="1:5" x14ac:dyDescent="0.25">
      <c r="A43" t="str">
        <f>IF([4]LISTE_AGENTS!P45=0,"",[4]LISTE_AGENTS!P45)</f>
        <v/>
      </c>
      <c r="B43" t="str">
        <f>IF([4]LISTE_AGENTS!P45=0,"",[4]LISTE_AGENTS!S45)</f>
        <v/>
      </c>
      <c r="D43" t="str">
        <f>IF([4]LISTE_AGENTS!Y45=0,"",[4]LISTE_AGENTS!Y45)</f>
        <v/>
      </c>
      <c r="E43" t="str">
        <f>IF([4]LISTE_AGENTS!Y45=0,"",[4]LISTE_AGENTS!AB45)</f>
        <v/>
      </c>
    </row>
    <row r="44" spans="1:5" x14ac:dyDescent="0.25">
      <c r="A44" t="str">
        <f>IF([4]LISTE_AGENTS!P46=0,"",[4]LISTE_AGENTS!P46)</f>
        <v/>
      </c>
      <c r="B44" t="str">
        <f>IF([4]LISTE_AGENTS!P46=0,"",[4]LISTE_AGENTS!S46)</f>
        <v/>
      </c>
      <c r="D44" t="str">
        <f>IF([4]LISTE_AGENTS!Y46=0,"",[4]LISTE_AGENTS!Y46)</f>
        <v/>
      </c>
      <c r="E44" t="str">
        <f>IF([4]LISTE_AGENTS!Y46=0,"",[4]LISTE_AGENTS!AB46)</f>
        <v/>
      </c>
    </row>
    <row r="45" spans="1:5" x14ac:dyDescent="0.25">
      <c r="A45" t="str">
        <f>IF([4]LISTE_AGENTS!P47=0,"",[4]LISTE_AGENTS!P47)</f>
        <v/>
      </c>
      <c r="B45" t="str">
        <f>IF([4]LISTE_AGENTS!P47=0,"",[4]LISTE_AGENTS!S47)</f>
        <v/>
      </c>
      <c r="D45" t="str">
        <f>IF([4]LISTE_AGENTS!Y47=0,"",[4]LISTE_AGENTS!Y47)</f>
        <v/>
      </c>
      <c r="E45" t="str">
        <f>IF([4]LISTE_AGENTS!Y47=0,"",[4]LISTE_AGENTS!AB47)</f>
        <v/>
      </c>
    </row>
    <row r="46" spans="1:5" x14ac:dyDescent="0.25">
      <c r="A46" t="str">
        <f>IF([4]LISTE_AGENTS!P48=0,"",[4]LISTE_AGENTS!P48)</f>
        <v/>
      </c>
      <c r="B46" t="str">
        <f>IF([4]LISTE_AGENTS!P48=0,"",[4]LISTE_AGENTS!S48)</f>
        <v/>
      </c>
      <c r="D46" t="str">
        <f>IF([4]LISTE_AGENTS!Y48=0,"",[4]LISTE_AGENTS!Y48)</f>
        <v/>
      </c>
      <c r="E46" t="str">
        <f>IF([4]LISTE_AGENTS!Y48=0,"",[4]LISTE_AGENTS!AB48)</f>
        <v/>
      </c>
    </row>
    <row r="47" spans="1:5" x14ac:dyDescent="0.25">
      <c r="A47" t="str">
        <f>IF([4]LISTE_AGENTS!P49=0,"",[4]LISTE_AGENTS!P49)</f>
        <v/>
      </c>
      <c r="B47" t="str">
        <f>IF([4]LISTE_AGENTS!P49=0,"",[4]LISTE_AGENTS!S49)</f>
        <v/>
      </c>
      <c r="D47" t="str">
        <f>IF([4]LISTE_AGENTS!Y49=0,"",[4]LISTE_AGENTS!Y49)</f>
        <v/>
      </c>
      <c r="E47" t="str">
        <f>IF([4]LISTE_AGENTS!Y49=0,"",[4]LISTE_AGENTS!AB49)</f>
        <v/>
      </c>
    </row>
    <row r="48" spans="1:5" x14ac:dyDescent="0.25">
      <c r="A48" t="str">
        <f>IF([4]LISTE_AGENTS!P50=0,"",[4]LISTE_AGENTS!P50)</f>
        <v/>
      </c>
      <c r="B48" t="str">
        <f>IF([4]LISTE_AGENTS!P50=0,"",[4]LISTE_AGENTS!S50)</f>
        <v/>
      </c>
      <c r="D48" t="str">
        <f>IF([4]LISTE_AGENTS!Y50=0,"",[4]LISTE_AGENTS!Y50)</f>
        <v/>
      </c>
      <c r="E48" t="str">
        <f>IF([4]LISTE_AGENTS!Y50=0,"",[4]LISTE_AGENTS!AB50)</f>
        <v/>
      </c>
    </row>
    <row r="49" spans="1:5" x14ac:dyDescent="0.25">
      <c r="A49" t="str">
        <f>IF([4]LISTE_AGENTS!P51=0,"",[4]LISTE_AGENTS!P51)</f>
        <v/>
      </c>
      <c r="B49" t="str">
        <f>IF([4]LISTE_AGENTS!P51=0,"",[4]LISTE_AGENTS!S51)</f>
        <v/>
      </c>
      <c r="D49" t="str">
        <f>IF([4]LISTE_AGENTS!Y51=0,"",[4]LISTE_AGENTS!Y51)</f>
        <v/>
      </c>
      <c r="E49" t="str">
        <f>IF([4]LISTE_AGENTS!Y51=0,"",[4]LISTE_AGENTS!AB51)</f>
        <v/>
      </c>
    </row>
    <row r="50" spans="1:5" x14ac:dyDescent="0.25">
      <c r="A50" t="str">
        <f>IF([4]LISTE_AGENTS!P52=0,"",[4]LISTE_AGENTS!P52)</f>
        <v/>
      </c>
      <c r="B50" t="str">
        <f>IF([4]LISTE_AGENTS!P52=0,"",[4]LISTE_AGENTS!S52)</f>
        <v/>
      </c>
      <c r="D50" t="str">
        <f>IF([4]LISTE_AGENTS!Y52=0,"",[4]LISTE_AGENTS!Y52)</f>
        <v/>
      </c>
      <c r="E50" t="str">
        <f>IF([4]LISTE_AGENTS!Y52=0,"",[4]LISTE_AGENTS!AB52)</f>
        <v/>
      </c>
    </row>
    <row r="51" spans="1:5" x14ac:dyDescent="0.25">
      <c r="A51" t="str">
        <f>IF([4]LISTE_AGENTS!P53=0,"",[4]LISTE_AGENTS!P53)</f>
        <v/>
      </c>
      <c r="B51" t="str">
        <f>IF([4]LISTE_AGENTS!P53=0,"",[4]LISTE_AGENTS!S53)</f>
        <v/>
      </c>
      <c r="D51" t="str">
        <f>IF([4]LISTE_AGENTS!Y53=0,"",[4]LISTE_AGENTS!Y53)</f>
        <v/>
      </c>
      <c r="E51" t="str">
        <f>IF([4]LISTE_AGENTS!Y53=0,"",[4]LISTE_AGENTS!AB53)</f>
        <v/>
      </c>
    </row>
    <row r="52" spans="1:5" x14ac:dyDescent="0.25">
      <c r="A52" t="str">
        <f>IF([4]LISTE_AGENTS!P54=0,"",[4]LISTE_AGENTS!P54)</f>
        <v/>
      </c>
      <c r="B52" t="str">
        <f>IF([4]LISTE_AGENTS!P54=0,"",[4]LISTE_AGENTS!S54)</f>
        <v/>
      </c>
      <c r="D52" t="str">
        <f>IF([4]LISTE_AGENTS!Y54=0,"",[4]LISTE_AGENTS!Y54)</f>
        <v/>
      </c>
      <c r="E52" t="str">
        <f>IF([4]LISTE_AGENTS!Y54=0,"",[4]LISTE_AGENTS!AB54)</f>
        <v/>
      </c>
    </row>
    <row r="53" spans="1:5" x14ac:dyDescent="0.25">
      <c r="A53" t="str">
        <f>IF([4]LISTE_AGENTS!P55=0,"",[4]LISTE_AGENTS!P55)</f>
        <v/>
      </c>
      <c r="B53" t="str">
        <f>IF([4]LISTE_AGENTS!P55=0,"",[4]LISTE_AGENTS!S55)</f>
        <v/>
      </c>
      <c r="D53" t="str">
        <f>IF([4]LISTE_AGENTS!Y55=0,"",[4]LISTE_AGENTS!Y55)</f>
        <v/>
      </c>
      <c r="E53" t="str">
        <f>IF([4]LISTE_AGENTS!Y55=0,"",[4]LISTE_AGENTS!AB55)</f>
        <v/>
      </c>
    </row>
    <row r="54" spans="1:5" x14ac:dyDescent="0.25">
      <c r="A54" t="str">
        <f>IF([4]LISTE_AGENTS!P56=0,"",[4]LISTE_AGENTS!P56)</f>
        <v/>
      </c>
      <c r="B54" t="str">
        <f>IF([4]LISTE_AGENTS!P56=0,"",[4]LISTE_AGENTS!S56)</f>
        <v/>
      </c>
      <c r="D54" t="str">
        <f>IF([4]LISTE_AGENTS!Y56=0,"",[4]LISTE_AGENTS!Y56)</f>
        <v/>
      </c>
      <c r="E54" t="str">
        <f>IF([4]LISTE_AGENTS!Y56=0,"",[4]LISTE_AGENTS!AB56)</f>
        <v/>
      </c>
    </row>
    <row r="55" spans="1:5" x14ac:dyDescent="0.25">
      <c r="A55" t="str">
        <f>IF([4]LISTE_AGENTS!P57=0,"",[4]LISTE_AGENTS!P57)</f>
        <v/>
      </c>
      <c r="B55" t="str">
        <f>IF([4]LISTE_AGENTS!P57=0,"",[4]LISTE_AGENTS!S57)</f>
        <v/>
      </c>
      <c r="D55" t="str">
        <f>IF([4]LISTE_AGENTS!Y57=0,"",[4]LISTE_AGENTS!Y57)</f>
        <v/>
      </c>
      <c r="E55" t="str">
        <f>IF([4]LISTE_AGENTS!Y57=0,"",[4]LISTE_AGENTS!AB57)</f>
        <v/>
      </c>
    </row>
    <row r="56" spans="1:5" x14ac:dyDescent="0.25">
      <c r="A56" t="str">
        <f>IF([4]LISTE_AGENTS!P58=0,"",[4]LISTE_AGENTS!P58)</f>
        <v/>
      </c>
      <c r="B56" t="str">
        <f>IF([4]LISTE_AGENTS!P58=0,"",[4]LISTE_AGENTS!S58)</f>
        <v/>
      </c>
      <c r="D56" t="str">
        <f>IF([4]LISTE_AGENTS!Y58=0,"",[4]LISTE_AGENTS!Y58)</f>
        <v/>
      </c>
      <c r="E56" t="str">
        <f>IF([4]LISTE_AGENTS!Y58=0,"",[4]LISTE_AGENTS!AB58)</f>
        <v/>
      </c>
    </row>
    <row r="57" spans="1:5" x14ac:dyDescent="0.25">
      <c r="A57" t="str">
        <f>IF([4]LISTE_AGENTS!P59=0,"",[4]LISTE_AGENTS!P59)</f>
        <v/>
      </c>
      <c r="B57" t="str">
        <f>IF([4]LISTE_AGENTS!P59=0,"",[4]LISTE_AGENTS!S59)</f>
        <v/>
      </c>
      <c r="D57" t="str">
        <f>IF([4]LISTE_AGENTS!Y59=0,"",[4]LISTE_AGENTS!Y59)</f>
        <v/>
      </c>
      <c r="E57" t="str">
        <f>IF([4]LISTE_AGENTS!Y59=0,"",[4]LISTE_AGENTS!AB59)</f>
        <v/>
      </c>
    </row>
    <row r="58" spans="1:5" x14ac:dyDescent="0.25">
      <c r="A58" t="str">
        <f>IF([4]LISTE_AGENTS!P60=0,"",[4]LISTE_AGENTS!P60)</f>
        <v/>
      </c>
      <c r="B58" t="str">
        <f>IF([4]LISTE_AGENTS!P60=0,"",[4]LISTE_AGENTS!S60)</f>
        <v/>
      </c>
      <c r="D58" t="str">
        <f>IF([4]LISTE_AGENTS!Y60=0,"",[4]LISTE_AGENTS!Y60)</f>
        <v/>
      </c>
      <c r="E58" t="str">
        <f>IF([4]LISTE_AGENTS!Y60=0,"",[4]LISTE_AGENTS!AB60)</f>
        <v/>
      </c>
    </row>
    <row r="59" spans="1:5" x14ac:dyDescent="0.25">
      <c r="A59" t="str">
        <f>IF([4]LISTE_AGENTS!P61=0,"",[4]LISTE_AGENTS!P61)</f>
        <v/>
      </c>
      <c r="B59" t="str">
        <f>IF([4]LISTE_AGENTS!P61=0,"",[4]LISTE_AGENTS!S61)</f>
        <v/>
      </c>
      <c r="D59" t="str">
        <f>IF([4]LISTE_AGENTS!Y61=0,"",[4]LISTE_AGENTS!Y61)</f>
        <v/>
      </c>
      <c r="E59" t="str">
        <f>IF([4]LISTE_AGENTS!Y61=0,"",[4]LISTE_AGENTS!AB61)</f>
        <v/>
      </c>
    </row>
    <row r="60" spans="1:5" x14ac:dyDescent="0.25">
      <c r="A60" t="str">
        <f>IF([4]LISTE_AGENTS!P62=0,"",[4]LISTE_AGENTS!P62)</f>
        <v/>
      </c>
      <c r="B60" t="str">
        <f>IF([4]LISTE_AGENTS!P62=0,"",[4]LISTE_AGENTS!S62)</f>
        <v/>
      </c>
      <c r="D60" t="str">
        <f>IF([4]LISTE_AGENTS!Y62=0,"",[4]LISTE_AGENTS!Y62)</f>
        <v/>
      </c>
      <c r="E60" t="str">
        <f>IF([4]LISTE_AGENTS!Y62=0,"",[4]LISTE_AGENTS!AB62)</f>
        <v/>
      </c>
    </row>
    <row r="61" spans="1:5" x14ac:dyDescent="0.25">
      <c r="A61" t="str">
        <f>IF([4]LISTE_AGENTS!P63=0,"",[4]LISTE_AGENTS!P63)</f>
        <v/>
      </c>
      <c r="B61" t="str">
        <f>IF([4]LISTE_AGENTS!P63=0,"",[4]LISTE_AGENTS!S63)</f>
        <v/>
      </c>
      <c r="D61" t="str">
        <f>IF([4]LISTE_AGENTS!Y63=0,"",[4]LISTE_AGENTS!Y63)</f>
        <v/>
      </c>
      <c r="E61" t="str">
        <f>IF([4]LISTE_AGENTS!Y63=0,"",[4]LISTE_AGENTS!AB63)</f>
        <v/>
      </c>
    </row>
    <row r="62" spans="1:5" x14ac:dyDescent="0.25">
      <c r="A62" t="str">
        <f>IF([4]LISTE_AGENTS!P64=0,"",[4]LISTE_AGENTS!P64)</f>
        <v/>
      </c>
      <c r="B62" t="str">
        <f>IF([4]LISTE_AGENTS!P64=0,"",[4]LISTE_AGENTS!S64)</f>
        <v/>
      </c>
      <c r="D62" t="str">
        <f>IF([4]LISTE_AGENTS!Y64=0,"",[4]LISTE_AGENTS!Y64)</f>
        <v/>
      </c>
      <c r="E62" t="str">
        <f>IF([4]LISTE_AGENTS!Y64=0,"",[4]LISTE_AGENTS!AB64)</f>
        <v/>
      </c>
    </row>
    <row r="63" spans="1:5" x14ac:dyDescent="0.25">
      <c r="A63" t="str">
        <f>IF([4]LISTE_AGENTS!P65=0,"",[4]LISTE_AGENTS!P65)</f>
        <v/>
      </c>
      <c r="B63" t="str">
        <f>IF([4]LISTE_AGENTS!P65=0,"",[4]LISTE_AGENTS!S65)</f>
        <v/>
      </c>
      <c r="D63" t="str">
        <f>IF([4]LISTE_AGENTS!Y65=0,"",[4]LISTE_AGENTS!Y65)</f>
        <v/>
      </c>
      <c r="E63" t="str">
        <f>IF([4]LISTE_AGENTS!Y65=0,"",[4]LISTE_AGENTS!AB65)</f>
        <v/>
      </c>
    </row>
    <row r="64" spans="1:5" x14ac:dyDescent="0.25">
      <c r="A64" t="str">
        <f>IF([4]LISTE_AGENTS!P66=0,"",[4]LISTE_AGENTS!P66)</f>
        <v/>
      </c>
      <c r="B64" t="str">
        <f>IF([4]LISTE_AGENTS!P66=0,"",[4]LISTE_AGENTS!S66)</f>
        <v/>
      </c>
      <c r="D64" t="str">
        <f>IF([4]LISTE_AGENTS!Y66=0,"",[4]LISTE_AGENTS!Y66)</f>
        <v/>
      </c>
      <c r="E64" t="str">
        <f>IF([4]LISTE_AGENTS!Y66=0,"",[4]LISTE_AGENTS!AB66)</f>
        <v/>
      </c>
    </row>
    <row r="65" spans="1:5" x14ac:dyDescent="0.25">
      <c r="A65" t="str">
        <f>IF([4]LISTE_AGENTS!P67=0,"",[4]LISTE_AGENTS!P67)</f>
        <v/>
      </c>
      <c r="B65" t="str">
        <f>IF([4]LISTE_AGENTS!P67=0,"",[4]LISTE_AGENTS!S67)</f>
        <v/>
      </c>
      <c r="D65" t="str">
        <f>IF([4]LISTE_AGENTS!Y67=0,"",[4]LISTE_AGENTS!Y67)</f>
        <v/>
      </c>
      <c r="E65" t="str">
        <f>IF([4]LISTE_AGENTS!Y67=0,"",[4]LISTE_AGENTS!AB67)</f>
        <v/>
      </c>
    </row>
    <row r="66" spans="1:5" x14ac:dyDescent="0.25">
      <c r="A66" t="str">
        <f>IF([4]LISTE_AGENTS!P68=0,"",[4]LISTE_AGENTS!P68)</f>
        <v/>
      </c>
      <c r="B66" t="str">
        <f>IF([4]LISTE_AGENTS!P68=0,"",[4]LISTE_AGENTS!S68)</f>
        <v/>
      </c>
      <c r="D66" t="str">
        <f>IF([4]LISTE_AGENTS!Y68=0,"",[4]LISTE_AGENTS!Y68)</f>
        <v/>
      </c>
      <c r="E66" t="str">
        <f>IF([4]LISTE_AGENTS!Y68=0,"",[4]LISTE_AGENTS!AB68)</f>
        <v/>
      </c>
    </row>
    <row r="67" spans="1:5" x14ac:dyDescent="0.25">
      <c r="A67" t="str">
        <f>IF([4]LISTE_AGENTS!P69=0,"",[4]LISTE_AGENTS!P69)</f>
        <v/>
      </c>
      <c r="B67" t="str">
        <f>IF([4]LISTE_AGENTS!P69=0,"",[4]LISTE_AGENTS!S69)</f>
        <v/>
      </c>
      <c r="D67" t="str">
        <f>IF([4]LISTE_AGENTS!Y69=0,"",[4]LISTE_AGENTS!Y69)</f>
        <v/>
      </c>
      <c r="E67" t="str">
        <f>IF([4]LISTE_AGENTS!Y69=0,"",[4]LISTE_AGENTS!AB69)</f>
        <v/>
      </c>
    </row>
    <row r="68" spans="1:5" x14ac:dyDescent="0.25">
      <c r="A68" t="str">
        <f>IF([4]LISTE_AGENTS!P70=0,"",[4]LISTE_AGENTS!P70)</f>
        <v/>
      </c>
      <c r="B68" t="str">
        <f>IF([4]LISTE_AGENTS!P70=0,"",[4]LISTE_AGENTS!S70)</f>
        <v/>
      </c>
      <c r="D68" t="str">
        <f>IF([4]LISTE_AGENTS!Y70=0,"",[4]LISTE_AGENTS!Y70)</f>
        <v/>
      </c>
      <c r="E68" t="str">
        <f>IF([4]LISTE_AGENTS!Y70=0,"",[4]LISTE_AGENTS!AB70)</f>
        <v/>
      </c>
    </row>
    <row r="69" spans="1:5" x14ac:dyDescent="0.25">
      <c r="A69" t="str">
        <f>IF([4]LISTE_AGENTS!P71=0,"",[4]LISTE_AGENTS!P71)</f>
        <v/>
      </c>
      <c r="B69" t="str">
        <f>IF([4]LISTE_AGENTS!P71=0,"",[4]LISTE_AGENTS!S71)</f>
        <v/>
      </c>
      <c r="D69" t="str">
        <f>IF([4]LISTE_AGENTS!Y71=0,"",[4]LISTE_AGENTS!Y71)</f>
        <v/>
      </c>
      <c r="E69" t="str">
        <f>IF([4]LISTE_AGENTS!Y71=0,"",[4]LISTE_AGENTS!AB71)</f>
        <v/>
      </c>
    </row>
    <row r="70" spans="1:5" x14ac:dyDescent="0.25">
      <c r="A70" t="str">
        <f>IF([4]LISTE_AGENTS!P72=0,"",[4]LISTE_AGENTS!P72)</f>
        <v/>
      </c>
      <c r="B70" t="str">
        <f>IF([4]LISTE_AGENTS!P72=0,"",[4]LISTE_AGENTS!S72)</f>
        <v/>
      </c>
      <c r="D70" t="str">
        <f>IF([4]LISTE_AGENTS!Y72=0,"",[4]LISTE_AGENTS!Y72)</f>
        <v/>
      </c>
      <c r="E70" t="str">
        <f>IF([4]LISTE_AGENTS!Y72=0,"",[4]LISTE_AGENTS!AB72)</f>
        <v/>
      </c>
    </row>
    <row r="71" spans="1:5" x14ac:dyDescent="0.25">
      <c r="A71" t="str">
        <f>IF([4]LISTE_AGENTS!P73=0,"",[4]LISTE_AGENTS!P73)</f>
        <v/>
      </c>
      <c r="B71" t="str">
        <f>IF([4]LISTE_AGENTS!P73=0,"",[4]LISTE_AGENTS!S73)</f>
        <v/>
      </c>
      <c r="D71" t="str">
        <f>IF([4]LISTE_AGENTS!Y73=0,"",[4]LISTE_AGENTS!Y73)</f>
        <v/>
      </c>
      <c r="E71" t="str">
        <f>IF([4]LISTE_AGENTS!Y73=0,"",[4]LISTE_AGENTS!AB73)</f>
        <v/>
      </c>
    </row>
    <row r="72" spans="1:5" x14ac:dyDescent="0.25">
      <c r="A72" t="str">
        <f>IF([4]LISTE_AGENTS!P74=0,"",[4]LISTE_AGENTS!P74)</f>
        <v/>
      </c>
      <c r="B72" t="str">
        <f>IF([4]LISTE_AGENTS!P74=0,"",[4]LISTE_AGENTS!S74)</f>
        <v/>
      </c>
      <c r="D72" t="str">
        <f>IF([4]LISTE_AGENTS!Y74=0,"",[4]LISTE_AGENTS!Y74)</f>
        <v/>
      </c>
      <c r="E72" t="str">
        <f>IF([4]LISTE_AGENTS!Y74=0,"",[4]LISTE_AGENTS!AB74)</f>
        <v/>
      </c>
    </row>
    <row r="73" spans="1:5" x14ac:dyDescent="0.25">
      <c r="A73" t="str">
        <f>IF([4]LISTE_AGENTS!P75=0,"",[4]LISTE_AGENTS!P75)</f>
        <v/>
      </c>
      <c r="B73" t="str">
        <f>IF([4]LISTE_AGENTS!P75=0,"",[4]LISTE_AGENTS!S75)</f>
        <v/>
      </c>
      <c r="D73" t="str">
        <f>IF([4]LISTE_AGENTS!Y75=0,"",[4]LISTE_AGENTS!Y75)</f>
        <v/>
      </c>
      <c r="E73" t="str">
        <f>IF([4]LISTE_AGENTS!Y75=0,"",[4]LISTE_AGENTS!AB75)</f>
        <v/>
      </c>
    </row>
    <row r="74" spans="1:5" x14ac:dyDescent="0.25">
      <c r="A74" t="str">
        <f>IF([4]LISTE_AGENTS!P76=0,"",[4]LISTE_AGENTS!P76)</f>
        <v/>
      </c>
      <c r="B74" t="str">
        <f>IF([4]LISTE_AGENTS!P76=0,"",[4]LISTE_AGENTS!S76)</f>
        <v/>
      </c>
      <c r="D74" t="str">
        <f>IF([4]LISTE_AGENTS!Y76=0,"",[4]LISTE_AGENTS!Y76)</f>
        <v/>
      </c>
      <c r="E74" t="str">
        <f>IF([4]LISTE_AGENTS!Y76=0,"",[4]LISTE_AGENTS!AB76)</f>
        <v/>
      </c>
    </row>
    <row r="75" spans="1:5" x14ac:dyDescent="0.25">
      <c r="A75" t="str">
        <f>IF([4]LISTE_AGENTS!P77=0,"",[4]LISTE_AGENTS!P77)</f>
        <v/>
      </c>
      <c r="B75" t="str">
        <f>IF([4]LISTE_AGENTS!P77=0,"",[4]LISTE_AGENTS!S77)</f>
        <v/>
      </c>
      <c r="D75" t="str">
        <f>IF([4]LISTE_AGENTS!Y77=0,"",[4]LISTE_AGENTS!Y77)</f>
        <v/>
      </c>
      <c r="E75" t="str">
        <f>IF([4]LISTE_AGENTS!Y77=0,"",[4]LISTE_AGENTS!AB77)</f>
        <v/>
      </c>
    </row>
    <row r="76" spans="1:5" x14ac:dyDescent="0.25">
      <c r="A76" t="str">
        <f>IF([4]LISTE_AGENTS!P78=0,"",[4]LISTE_AGENTS!P78)</f>
        <v/>
      </c>
      <c r="B76" t="str">
        <f>IF([4]LISTE_AGENTS!P78=0,"",[4]LISTE_AGENTS!S78)</f>
        <v/>
      </c>
      <c r="D76" t="str">
        <f>IF([4]LISTE_AGENTS!Y78=0,"",[4]LISTE_AGENTS!Y78)</f>
        <v/>
      </c>
      <c r="E76" t="str">
        <f>IF([4]LISTE_AGENTS!Y78=0,"",[4]LISTE_AGENTS!AB78)</f>
        <v/>
      </c>
    </row>
    <row r="77" spans="1:5" x14ac:dyDescent="0.25">
      <c r="A77" t="str">
        <f>IF([4]LISTE_AGENTS!P79=0,"",[4]LISTE_AGENTS!P79)</f>
        <v/>
      </c>
      <c r="B77" t="str">
        <f>IF([4]LISTE_AGENTS!P79=0,"",[4]LISTE_AGENTS!S79)</f>
        <v/>
      </c>
      <c r="D77" t="str">
        <f>IF([4]LISTE_AGENTS!Y79=0,"",[4]LISTE_AGENTS!Y79)</f>
        <v/>
      </c>
      <c r="E77" t="str">
        <f>IF([4]LISTE_AGENTS!Y79=0,"",[4]LISTE_AGENTS!AB79)</f>
        <v/>
      </c>
    </row>
    <row r="78" spans="1:5" x14ac:dyDescent="0.25">
      <c r="A78" t="str">
        <f>IF([4]LISTE_AGENTS!P80=0,"",[4]LISTE_AGENTS!P80)</f>
        <v/>
      </c>
      <c r="B78" t="str">
        <f>IF([4]LISTE_AGENTS!P80=0,"",[4]LISTE_AGENTS!S80)</f>
        <v/>
      </c>
      <c r="D78" t="str">
        <f>IF([4]LISTE_AGENTS!Y80=0,"",[4]LISTE_AGENTS!Y80)</f>
        <v/>
      </c>
      <c r="E78" t="str">
        <f>IF([4]LISTE_AGENTS!Y80=0,"",[4]LISTE_AGENTS!AB80)</f>
        <v/>
      </c>
    </row>
    <row r="79" spans="1:5" x14ac:dyDescent="0.25">
      <c r="A79" t="str">
        <f>IF([4]LISTE_AGENTS!P81=0,"",[4]LISTE_AGENTS!P81)</f>
        <v/>
      </c>
      <c r="B79" t="str">
        <f>IF([4]LISTE_AGENTS!P81=0,"",[4]LISTE_AGENTS!S81)</f>
        <v/>
      </c>
      <c r="D79" t="str">
        <f>IF([4]LISTE_AGENTS!Y81=0,"",[4]LISTE_AGENTS!Y81)</f>
        <v/>
      </c>
      <c r="E79" t="str">
        <f>IF([4]LISTE_AGENTS!Y81=0,"",[4]LISTE_AGENTS!AB81)</f>
        <v/>
      </c>
    </row>
    <row r="80" spans="1:5" x14ac:dyDescent="0.25">
      <c r="A80" t="str">
        <f>IF([4]LISTE_AGENTS!P82=0,"",[4]LISTE_AGENTS!P82)</f>
        <v/>
      </c>
      <c r="B80" t="str">
        <f>IF([4]LISTE_AGENTS!P82=0,"",[4]LISTE_AGENTS!S82)</f>
        <v/>
      </c>
      <c r="D80" t="str">
        <f>IF([4]LISTE_AGENTS!Y82=0,"",[4]LISTE_AGENTS!Y82)</f>
        <v/>
      </c>
      <c r="E80" t="str">
        <f>IF([4]LISTE_AGENTS!Y82=0,"",[4]LISTE_AGENTS!AB82)</f>
        <v/>
      </c>
    </row>
    <row r="81" spans="1:5" x14ac:dyDescent="0.25">
      <c r="A81" t="str">
        <f>IF([4]LISTE_AGENTS!P83=0,"",[4]LISTE_AGENTS!P83)</f>
        <v/>
      </c>
      <c r="B81" t="str">
        <f>IF([4]LISTE_AGENTS!P83=0,"",[4]LISTE_AGENTS!S83)</f>
        <v/>
      </c>
      <c r="D81" t="str">
        <f>IF([4]LISTE_AGENTS!Y83=0,"",[4]LISTE_AGENTS!Y83)</f>
        <v/>
      </c>
      <c r="E81" t="str">
        <f>IF([4]LISTE_AGENTS!Y83=0,"",[4]LISTE_AGENTS!AB83)</f>
        <v/>
      </c>
    </row>
    <row r="82" spans="1:5" x14ac:dyDescent="0.25">
      <c r="A82" t="str">
        <f>IF([4]LISTE_AGENTS!P84=0,"",[4]LISTE_AGENTS!P84)</f>
        <v/>
      </c>
      <c r="B82" t="str">
        <f>IF([4]LISTE_AGENTS!P84=0,"",[4]LISTE_AGENTS!S84)</f>
        <v/>
      </c>
      <c r="D82" t="str">
        <f>IF([4]LISTE_AGENTS!Y84=0,"",[4]LISTE_AGENTS!Y84)</f>
        <v/>
      </c>
      <c r="E82" t="str">
        <f>IF([4]LISTE_AGENTS!Y84=0,"",[4]LISTE_AGENTS!AB84)</f>
        <v/>
      </c>
    </row>
    <row r="83" spans="1:5" x14ac:dyDescent="0.25">
      <c r="A83" t="str">
        <f>IF([4]LISTE_AGENTS!P85=0,"",[4]LISTE_AGENTS!P85)</f>
        <v/>
      </c>
      <c r="B83" t="str">
        <f>IF([4]LISTE_AGENTS!P85=0,"",[4]LISTE_AGENTS!S85)</f>
        <v/>
      </c>
      <c r="D83" t="str">
        <f>IF([4]LISTE_AGENTS!Y85=0,"",[4]LISTE_AGENTS!Y85)</f>
        <v/>
      </c>
      <c r="E83" t="str">
        <f>IF([4]LISTE_AGENTS!Y85=0,"",[4]LISTE_AGENTS!AB85)</f>
        <v/>
      </c>
    </row>
    <row r="84" spans="1:5" x14ac:dyDescent="0.25">
      <c r="A84" t="str">
        <f>IF([4]LISTE_AGENTS!P86=0,"",[4]LISTE_AGENTS!P86)</f>
        <v/>
      </c>
      <c r="B84" t="str">
        <f>IF([4]LISTE_AGENTS!P86=0,"",[4]LISTE_AGENTS!S86)</f>
        <v/>
      </c>
      <c r="D84" t="str">
        <f>IF([4]LISTE_AGENTS!Y86=0,"",[4]LISTE_AGENTS!Y86)</f>
        <v/>
      </c>
      <c r="E84" t="str">
        <f>IF([4]LISTE_AGENTS!Y86=0,"",[4]LISTE_AGENTS!AB86)</f>
        <v/>
      </c>
    </row>
    <row r="85" spans="1:5" x14ac:dyDescent="0.25">
      <c r="A85" t="str">
        <f>IF([4]LISTE_AGENTS!P87=0,"",[4]LISTE_AGENTS!P87)</f>
        <v/>
      </c>
      <c r="B85" t="str">
        <f>IF([4]LISTE_AGENTS!P87=0,"",[4]LISTE_AGENTS!S87)</f>
        <v/>
      </c>
      <c r="D85" t="str">
        <f>IF([4]LISTE_AGENTS!Y87=0,"",[4]LISTE_AGENTS!Y87)</f>
        <v/>
      </c>
      <c r="E85" t="str">
        <f>IF([4]LISTE_AGENTS!Y87=0,"",[4]LISTE_AGENTS!AB87)</f>
        <v/>
      </c>
    </row>
    <row r="86" spans="1:5" x14ac:dyDescent="0.25">
      <c r="A86" t="str">
        <f>IF([4]LISTE_AGENTS!P88=0,"",[4]LISTE_AGENTS!P88)</f>
        <v/>
      </c>
      <c r="B86" t="str">
        <f>IF([4]LISTE_AGENTS!P88=0,"",[4]LISTE_AGENTS!S88)</f>
        <v/>
      </c>
      <c r="D86" t="str">
        <f>IF([4]LISTE_AGENTS!Y88=0,"",[4]LISTE_AGENTS!Y88)</f>
        <v/>
      </c>
      <c r="E86" t="str">
        <f>IF([4]LISTE_AGENTS!Y88=0,"",[4]LISTE_AGENTS!AB88)</f>
        <v/>
      </c>
    </row>
    <row r="87" spans="1:5" x14ac:dyDescent="0.25">
      <c r="A87" t="str">
        <f>IF([4]LISTE_AGENTS!P89=0,"",[4]LISTE_AGENTS!P89)</f>
        <v/>
      </c>
      <c r="B87" t="str">
        <f>IF([4]LISTE_AGENTS!P89=0,"",[4]LISTE_AGENTS!S89)</f>
        <v/>
      </c>
      <c r="D87" t="str">
        <f>IF([4]LISTE_AGENTS!Y89=0,"",[4]LISTE_AGENTS!Y89)</f>
        <v/>
      </c>
      <c r="E87" t="str">
        <f>IF([4]LISTE_AGENTS!Y89=0,"",[4]LISTE_AGENTS!AB89)</f>
        <v/>
      </c>
    </row>
    <row r="88" spans="1:5" x14ac:dyDescent="0.25">
      <c r="A88" t="str">
        <f>IF([4]LISTE_AGENTS!P90=0,"",[4]LISTE_AGENTS!P90)</f>
        <v/>
      </c>
      <c r="B88" t="str">
        <f>IF([4]LISTE_AGENTS!P90=0,"",[4]LISTE_AGENTS!S90)</f>
        <v/>
      </c>
      <c r="D88" t="str">
        <f>IF([4]LISTE_AGENTS!Y90=0,"",[4]LISTE_AGENTS!Y90)</f>
        <v/>
      </c>
      <c r="E88" t="str">
        <f>IF([4]LISTE_AGENTS!Y90=0,"",[4]LISTE_AGENTS!AB90)</f>
        <v/>
      </c>
    </row>
    <row r="89" spans="1:5" x14ac:dyDescent="0.25">
      <c r="A89" t="str">
        <f>IF([4]LISTE_AGENTS!P91=0,"",[4]LISTE_AGENTS!P91)</f>
        <v/>
      </c>
      <c r="B89" t="str">
        <f>IF([4]LISTE_AGENTS!P91=0,"",[4]LISTE_AGENTS!S91)</f>
        <v/>
      </c>
      <c r="D89" t="str">
        <f>IF([4]LISTE_AGENTS!Y91=0,"",[4]LISTE_AGENTS!Y91)</f>
        <v/>
      </c>
      <c r="E89" t="str">
        <f>IF([4]LISTE_AGENTS!Y91=0,"",[4]LISTE_AGENTS!AB91)</f>
        <v/>
      </c>
    </row>
    <row r="90" spans="1:5" x14ac:dyDescent="0.25">
      <c r="A90" t="str">
        <f>IF([4]LISTE_AGENTS!P92=0,"",[4]LISTE_AGENTS!P92)</f>
        <v/>
      </c>
      <c r="B90" t="str">
        <f>IF([4]LISTE_AGENTS!P92=0,"",[4]LISTE_AGENTS!S92)</f>
        <v/>
      </c>
      <c r="D90" t="str">
        <f>IF([4]LISTE_AGENTS!Y92=0,"",[4]LISTE_AGENTS!Y92)</f>
        <v/>
      </c>
      <c r="E90" t="str">
        <f>IF([4]LISTE_AGENTS!Y92=0,"",[4]LISTE_AGENTS!AB92)</f>
        <v/>
      </c>
    </row>
    <row r="91" spans="1:5" x14ac:dyDescent="0.25">
      <c r="A91" t="str">
        <f>IF([4]LISTE_AGENTS!P93=0,"",[4]LISTE_AGENTS!P93)</f>
        <v/>
      </c>
      <c r="B91" t="str">
        <f>IF([4]LISTE_AGENTS!P93=0,"",[4]LISTE_AGENTS!S93)</f>
        <v/>
      </c>
      <c r="D91" t="str">
        <f>IF([4]LISTE_AGENTS!Y93=0,"",[4]LISTE_AGENTS!Y93)</f>
        <v/>
      </c>
      <c r="E91" t="str">
        <f>IF([4]LISTE_AGENTS!Y93=0,"",[4]LISTE_AGENTS!AB93)</f>
        <v/>
      </c>
    </row>
    <row r="92" spans="1:5" x14ac:dyDescent="0.25">
      <c r="A92" t="str">
        <f>IF([4]LISTE_AGENTS!P94=0,"",[4]LISTE_AGENTS!P94)</f>
        <v/>
      </c>
      <c r="B92" t="str">
        <f>IF([4]LISTE_AGENTS!P94=0,"",[4]LISTE_AGENTS!S94)</f>
        <v/>
      </c>
      <c r="D92" t="str">
        <f>IF([4]LISTE_AGENTS!Y94=0,"",[4]LISTE_AGENTS!Y94)</f>
        <v/>
      </c>
      <c r="E92" t="str">
        <f>IF([4]LISTE_AGENTS!Y94=0,"",[4]LISTE_AGENTS!AB94)</f>
        <v/>
      </c>
    </row>
    <row r="93" spans="1:5" x14ac:dyDescent="0.25">
      <c r="A93" t="str">
        <f>IF([4]LISTE_AGENTS!P95=0,"",[4]LISTE_AGENTS!P95)</f>
        <v/>
      </c>
      <c r="B93" t="str">
        <f>IF([4]LISTE_AGENTS!P95=0,"",[4]LISTE_AGENTS!S95)</f>
        <v/>
      </c>
      <c r="D93" t="str">
        <f>IF([4]LISTE_AGENTS!Y95=0,"",[4]LISTE_AGENTS!Y95)</f>
        <v/>
      </c>
      <c r="E93" t="str">
        <f>IF([4]LISTE_AGENTS!Y95=0,"",[4]LISTE_AGENTS!AB95)</f>
        <v/>
      </c>
    </row>
    <row r="94" spans="1:5" x14ac:dyDescent="0.25">
      <c r="A94" t="str">
        <f>IF([4]LISTE_AGENTS!P96=0,"",[4]LISTE_AGENTS!P96)</f>
        <v/>
      </c>
      <c r="B94" t="str">
        <f>IF([4]LISTE_AGENTS!P96=0,"",[4]LISTE_AGENTS!S96)</f>
        <v/>
      </c>
      <c r="D94" t="str">
        <f>IF([4]LISTE_AGENTS!Y96=0,"",[4]LISTE_AGENTS!Y96)</f>
        <v/>
      </c>
      <c r="E94" t="str">
        <f>IF([4]LISTE_AGENTS!Y96=0,"",[4]LISTE_AGENTS!AB96)</f>
        <v/>
      </c>
    </row>
    <row r="95" spans="1:5" x14ac:dyDescent="0.25">
      <c r="A95" t="str">
        <f>IF([4]LISTE_AGENTS!P97=0,"",[4]LISTE_AGENTS!P97)</f>
        <v/>
      </c>
      <c r="B95" t="str">
        <f>IF([4]LISTE_AGENTS!P97=0,"",[4]LISTE_AGENTS!S97)</f>
        <v/>
      </c>
      <c r="D95" t="str">
        <f>IF([4]LISTE_AGENTS!Y97=0,"",[4]LISTE_AGENTS!Y97)</f>
        <v/>
      </c>
      <c r="E95" t="str">
        <f>IF([4]LISTE_AGENTS!Y97=0,"",[4]LISTE_AGENTS!AB97)</f>
        <v/>
      </c>
    </row>
    <row r="96" spans="1:5" x14ac:dyDescent="0.25">
      <c r="A96" t="str">
        <f>IF([4]LISTE_AGENTS!P98=0,"",[4]LISTE_AGENTS!P98)</f>
        <v/>
      </c>
      <c r="B96" t="str">
        <f>IF([4]LISTE_AGENTS!P98=0,"",[4]LISTE_AGENTS!S98)</f>
        <v/>
      </c>
      <c r="D96" t="str">
        <f>IF([4]LISTE_AGENTS!Y98=0,"",[4]LISTE_AGENTS!Y98)</f>
        <v/>
      </c>
      <c r="E96" t="str">
        <f>IF([4]LISTE_AGENTS!Y98=0,"",[4]LISTE_AGENTS!AB98)</f>
        <v/>
      </c>
    </row>
    <row r="97" spans="1:5" x14ac:dyDescent="0.25">
      <c r="A97" t="str">
        <f>IF([4]LISTE_AGENTS!P99=0,"",[4]LISTE_AGENTS!P99)</f>
        <v/>
      </c>
      <c r="B97" t="str">
        <f>IF([4]LISTE_AGENTS!P99=0,"",[4]LISTE_AGENTS!S99)</f>
        <v/>
      </c>
      <c r="D97" t="str">
        <f>IF([4]LISTE_AGENTS!Y99=0,"",[4]LISTE_AGENTS!Y99)</f>
        <v/>
      </c>
      <c r="E97" t="str">
        <f>IF([4]LISTE_AGENTS!Y99=0,"",[4]LISTE_AGENTS!AB99)</f>
        <v/>
      </c>
    </row>
    <row r="98" spans="1:5" x14ac:dyDescent="0.25">
      <c r="A98" t="str">
        <f>IF([4]LISTE_AGENTS!P100=0,"",[4]LISTE_AGENTS!P100)</f>
        <v/>
      </c>
      <c r="B98" t="str">
        <f>IF([4]LISTE_AGENTS!P100=0,"",[4]LISTE_AGENTS!S100)</f>
        <v/>
      </c>
      <c r="D98" t="str">
        <f>IF([4]LISTE_AGENTS!Y100=0,"",[4]LISTE_AGENTS!Y100)</f>
        <v/>
      </c>
      <c r="E98" t="str">
        <f>IF([4]LISTE_AGENTS!Y100=0,"",[4]LISTE_AGENTS!AB100)</f>
        <v/>
      </c>
    </row>
    <row r="99" spans="1:5" x14ac:dyDescent="0.25">
      <c r="A99" t="str">
        <f>IF([4]LISTE_AGENTS!P101=0,"",[4]LISTE_AGENTS!P101)</f>
        <v/>
      </c>
      <c r="B99" t="str">
        <f>IF([4]LISTE_AGENTS!P101=0,"",[4]LISTE_AGENTS!S101)</f>
        <v/>
      </c>
      <c r="D99" t="str">
        <f>IF([4]LISTE_AGENTS!Y101=0,"",[4]LISTE_AGENTS!Y101)</f>
        <v/>
      </c>
      <c r="E99" t="str">
        <f>IF([4]LISTE_AGENTS!Y101=0,"",[4]LISTE_AGENTS!AB101)</f>
        <v/>
      </c>
    </row>
    <row r="100" spans="1:5" x14ac:dyDescent="0.25">
      <c r="A100" t="str">
        <f>IF([4]LISTE_AGENTS!P102=0,"",[4]LISTE_AGENTS!P102)</f>
        <v/>
      </c>
      <c r="B100" t="str">
        <f>IF([4]LISTE_AGENTS!P102=0,"",[4]LISTE_AGENTS!S102)</f>
        <v/>
      </c>
      <c r="D100" t="str">
        <f>IF([4]LISTE_AGENTS!Y102=0,"",[4]LISTE_AGENTS!Y102)</f>
        <v/>
      </c>
      <c r="E100" t="str">
        <f>IF([4]LISTE_AGENTS!Y102=0,"",[4]LISTE_AGENTS!AB102)</f>
        <v/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C3"/>
  <sheetViews>
    <sheetView workbookViewId="0">
      <selection activeCell="B1" sqref="B1"/>
    </sheetView>
  </sheetViews>
  <sheetFormatPr baseColWidth="10" defaultRowHeight="15.75" x14ac:dyDescent="0.25"/>
  <cols>
    <col min="1" max="1" width="17.875" bestFit="1" customWidth="1"/>
  </cols>
  <sheetData>
    <row r="1" spans="1:3" x14ac:dyDescent="0.25">
      <c r="A1" t="s">
        <v>54</v>
      </c>
      <c r="B1" s="4">
        <v>0.29166666666666669</v>
      </c>
      <c r="C1" s="4">
        <v>0.91666666666666663</v>
      </c>
    </row>
    <row r="2" spans="1:3" x14ac:dyDescent="0.25">
      <c r="A2" t="s">
        <v>55</v>
      </c>
      <c r="B2" s="4">
        <v>0.91666666666666663</v>
      </c>
      <c r="C2" s="4">
        <v>0.29166666666666669</v>
      </c>
    </row>
    <row r="3" spans="1:3" x14ac:dyDescent="0.25">
      <c r="A3" t="s">
        <v>56</v>
      </c>
      <c r="B3" s="4">
        <v>0.875</v>
      </c>
      <c r="C3" s="4">
        <v>0.25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U11"/>
  <sheetViews>
    <sheetView workbookViewId="0">
      <selection activeCell="F23" sqref="F23"/>
    </sheetView>
  </sheetViews>
  <sheetFormatPr baseColWidth="10" defaultRowHeight="15" x14ac:dyDescent="0.25"/>
  <cols>
    <col min="1" max="1" width="21.125" style="6" bestFit="1" customWidth="1"/>
    <col min="2" max="16384" width="11" style="6"/>
  </cols>
  <sheetData>
    <row r="1" spans="1:21" x14ac:dyDescent="0.25">
      <c r="A1" s="5" t="s">
        <v>57</v>
      </c>
      <c r="B1" s="5">
        <v>2016</v>
      </c>
      <c r="C1" s="5">
        <v>2017</v>
      </c>
      <c r="D1" s="5">
        <v>2018</v>
      </c>
      <c r="E1" s="5">
        <v>2019</v>
      </c>
      <c r="F1" s="5">
        <v>2020</v>
      </c>
      <c r="G1" s="5">
        <v>2021</v>
      </c>
      <c r="H1" s="5">
        <v>2022</v>
      </c>
      <c r="I1" s="5">
        <v>2023</v>
      </c>
      <c r="J1" s="5">
        <v>2024</v>
      </c>
      <c r="K1" s="5">
        <v>2025</v>
      </c>
      <c r="L1" s="5">
        <v>2026</v>
      </c>
      <c r="M1" s="5">
        <v>2027</v>
      </c>
      <c r="N1" s="5">
        <v>2028</v>
      </c>
      <c r="O1" s="5">
        <v>2029</v>
      </c>
      <c r="P1" s="5">
        <v>2030</v>
      </c>
      <c r="Q1" s="5">
        <v>2031</v>
      </c>
      <c r="R1" s="5">
        <v>2032</v>
      </c>
      <c r="S1" s="5">
        <v>2033</v>
      </c>
      <c r="T1" s="5">
        <v>2034</v>
      </c>
      <c r="U1" s="5">
        <v>2035</v>
      </c>
    </row>
    <row r="2" spans="1:21" x14ac:dyDescent="0.25">
      <c r="A2" s="7" t="s">
        <v>58</v>
      </c>
      <c r="B2" s="8">
        <v>42370</v>
      </c>
      <c r="C2" s="8">
        <v>42736</v>
      </c>
      <c r="D2" s="8">
        <v>43101</v>
      </c>
      <c r="E2" s="8">
        <v>43466</v>
      </c>
      <c r="F2" s="8">
        <v>43831</v>
      </c>
      <c r="G2" s="8">
        <v>44197</v>
      </c>
      <c r="H2" s="8">
        <v>44562</v>
      </c>
      <c r="I2" s="8">
        <v>44927</v>
      </c>
      <c r="J2" s="8">
        <v>45292</v>
      </c>
      <c r="K2" s="8">
        <v>45658</v>
      </c>
      <c r="L2" s="8">
        <v>46023</v>
      </c>
      <c r="M2" s="8">
        <v>46388</v>
      </c>
      <c r="N2" s="8">
        <v>46753</v>
      </c>
      <c r="O2" s="8">
        <v>47119</v>
      </c>
      <c r="P2" s="8">
        <v>47484</v>
      </c>
      <c r="Q2" s="8">
        <v>47849</v>
      </c>
      <c r="R2" s="8">
        <v>48214</v>
      </c>
      <c r="S2" s="8">
        <v>48580</v>
      </c>
      <c r="T2" s="8">
        <v>48945</v>
      </c>
      <c r="U2" s="8">
        <v>49310</v>
      </c>
    </row>
    <row r="3" spans="1:21" x14ac:dyDescent="0.25">
      <c r="A3" s="7" t="s">
        <v>59</v>
      </c>
      <c r="B3" s="8">
        <v>42457</v>
      </c>
      <c r="C3" s="8">
        <v>42842</v>
      </c>
      <c r="D3" s="8">
        <v>43192</v>
      </c>
      <c r="E3" s="8">
        <v>43577</v>
      </c>
      <c r="F3" s="8">
        <v>43934</v>
      </c>
      <c r="G3" s="8">
        <v>44291</v>
      </c>
      <c r="H3" s="8">
        <v>44669</v>
      </c>
      <c r="I3" s="8">
        <v>45026</v>
      </c>
      <c r="J3" s="8">
        <v>45383</v>
      </c>
      <c r="K3" s="8">
        <v>45768</v>
      </c>
      <c r="L3" s="8">
        <v>46118</v>
      </c>
      <c r="M3" s="8">
        <v>46475</v>
      </c>
      <c r="N3" s="8">
        <v>46860</v>
      </c>
      <c r="O3" s="8">
        <v>47210</v>
      </c>
      <c r="P3" s="8">
        <v>47595</v>
      </c>
      <c r="Q3" s="8">
        <v>47952</v>
      </c>
      <c r="R3" s="8">
        <v>48302</v>
      </c>
      <c r="S3" s="8">
        <v>48687</v>
      </c>
      <c r="T3" s="8">
        <v>49044</v>
      </c>
      <c r="U3" s="8">
        <v>49394</v>
      </c>
    </row>
    <row r="4" spans="1:21" x14ac:dyDescent="0.25">
      <c r="A4" s="7" t="s">
        <v>60</v>
      </c>
      <c r="B4" s="8">
        <v>42491</v>
      </c>
      <c r="C4" s="8">
        <v>42856</v>
      </c>
      <c r="D4" s="8">
        <v>43221</v>
      </c>
      <c r="E4" s="8">
        <v>43586</v>
      </c>
      <c r="F4" s="8">
        <v>43952</v>
      </c>
      <c r="G4" s="8">
        <v>44317</v>
      </c>
      <c r="H4" s="8">
        <v>44682</v>
      </c>
      <c r="I4" s="8">
        <v>45047</v>
      </c>
      <c r="J4" s="8">
        <v>45413</v>
      </c>
      <c r="K4" s="8">
        <v>45778</v>
      </c>
      <c r="L4" s="8">
        <v>46143</v>
      </c>
      <c r="M4" s="8">
        <v>46508</v>
      </c>
      <c r="N4" s="8">
        <v>46874</v>
      </c>
      <c r="O4" s="8">
        <v>47239</v>
      </c>
      <c r="P4" s="8">
        <v>47604</v>
      </c>
      <c r="Q4" s="8">
        <v>47969</v>
      </c>
      <c r="R4" s="8">
        <v>48335</v>
      </c>
      <c r="S4" s="8">
        <v>48700</v>
      </c>
      <c r="T4" s="8">
        <v>49065</v>
      </c>
      <c r="U4" s="8">
        <v>49430</v>
      </c>
    </row>
    <row r="5" spans="1:21" x14ac:dyDescent="0.25">
      <c r="A5" s="9" t="s">
        <v>61</v>
      </c>
      <c r="B5" s="8">
        <v>42498</v>
      </c>
      <c r="C5" s="8">
        <v>42863</v>
      </c>
      <c r="D5" s="8">
        <v>43228</v>
      </c>
      <c r="E5" s="8">
        <v>43593</v>
      </c>
      <c r="F5" s="8">
        <v>43959</v>
      </c>
      <c r="G5" s="8">
        <v>44324</v>
      </c>
      <c r="H5" s="8">
        <v>44689</v>
      </c>
      <c r="I5" s="8">
        <v>45054</v>
      </c>
      <c r="J5" s="8">
        <v>45420</v>
      </c>
      <c r="K5" s="8">
        <v>45785</v>
      </c>
      <c r="L5" s="8">
        <v>46150</v>
      </c>
      <c r="M5" s="8">
        <v>46515</v>
      </c>
      <c r="N5" s="8">
        <v>46881</v>
      </c>
      <c r="O5" s="8">
        <v>47246</v>
      </c>
      <c r="P5" s="8">
        <v>47611</v>
      </c>
      <c r="Q5" s="8">
        <v>47976</v>
      </c>
      <c r="R5" s="8">
        <v>48342</v>
      </c>
      <c r="S5" s="8">
        <v>48707</v>
      </c>
      <c r="T5" s="8">
        <v>49072</v>
      </c>
      <c r="U5" s="8">
        <v>49437</v>
      </c>
    </row>
    <row r="6" spans="1:21" x14ac:dyDescent="0.25">
      <c r="A6" s="7" t="s">
        <v>62</v>
      </c>
      <c r="B6" s="8">
        <v>42495</v>
      </c>
      <c r="C6" s="8">
        <v>42880</v>
      </c>
      <c r="D6" s="8">
        <v>43230</v>
      </c>
      <c r="E6" s="8">
        <v>43615</v>
      </c>
      <c r="F6" s="8">
        <v>43972</v>
      </c>
      <c r="G6" s="8">
        <v>44329</v>
      </c>
      <c r="H6" s="8">
        <v>44707</v>
      </c>
      <c r="I6" s="8">
        <v>45064</v>
      </c>
      <c r="J6" s="8">
        <v>45421</v>
      </c>
      <c r="K6" s="8">
        <v>45806</v>
      </c>
      <c r="L6" s="8">
        <v>46156</v>
      </c>
      <c r="M6" s="8">
        <v>46513</v>
      </c>
      <c r="N6" s="8">
        <v>46898</v>
      </c>
      <c r="O6" s="8">
        <v>47248</v>
      </c>
      <c r="P6" s="8">
        <v>47633</v>
      </c>
      <c r="Q6" s="8">
        <v>47990</v>
      </c>
      <c r="R6" s="8">
        <v>48340</v>
      </c>
      <c r="S6" s="8">
        <v>48725</v>
      </c>
      <c r="T6" s="8">
        <v>49082</v>
      </c>
      <c r="U6" s="8">
        <v>49432</v>
      </c>
    </row>
    <row r="7" spans="1:21" x14ac:dyDescent="0.25">
      <c r="A7" s="7" t="s">
        <v>63</v>
      </c>
      <c r="B7" s="8">
        <v>42565</v>
      </c>
      <c r="C7" s="8">
        <v>42930</v>
      </c>
      <c r="D7" s="8">
        <v>43295</v>
      </c>
      <c r="E7" s="8">
        <v>43660</v>
      </c>
      <c r="F7" s="8">
        <v>44026</v>
      </c>
      <c r="G7" s="8">
        <v>44391</v>
      </c>
      <c r="H7" s="8">
        <v>44756</v>
      </c>
      <c r="I7" s="8">
        <v>45121</v>
      </c>
      <c r="J7" s="8">
        <v>45487</v>
      </c>
      <c r="K7" s="8">
        <v>45852</v>
      </c>
      <c r="L7" s="8">
        <v>46217</v>
      </c>
      <c r="M7" s="8">
        <v>46582</v>
      </c>
      <c r="N7" s="8">
        <v>46948</v>
      </c>
      <c r="O7" s="8">
        <v>47313</v>
      </c>
      <c r="P7" s="8">
        <v>47678</v>
      </c>
      <c r="Q7" s="8">
        <v>48043</v>
      </c>
      <c r="R7" s="8">
        <v>48409</v>
      </c>
      <c r="S7" s="8">
        <v>48774</v>
      </c>
      <c r="T7" s="8">
        <v>49139</v>
      </c>
      <c r="U7" s="8">
        <v>49504</v>
      </c>
    </row>
    <row r="8" spans="1:21" x14ac:dyDescent="0.25">
      <c r="A8" s="7" t="s">
        <v>64</v>
      </c>
      <c r="B8" s="8">
        <v>42597</v>
      </c>
      <c r="C8" s="8">
        <v>42962</v>
      </c>
      <c r="D8" s="8">
        <v>43327</v>
      </c>
      <c r="E8" s="8">
        <v>43692</v>
      </c>
      <c r="F8" s="8">
        <v>44058</v>
      </c>
      <c r="G8" s="8">
        <v>44423</v>
      </c>
      <c r="H8" s="8">
        <v>44788</v>
      </c>
      <c r="I8" s="8">
        <v>45153</v>
      </c>
      <c r="J8" s="8">
        <v>45519</v>
      </c>
      <c r="K8" s="8">
        <v>45884</v>
      </c>
      <c r="L8" s="8">
        <v>46249</v>
      </c>
      <c r="M8" s="8">
        <v>46614</v>
      </c>
      <c r="N8" s="8">
        <v>46980</v>
      </c>
      <c r="O8" s="8">
        <v>47345</v>
      </c>
      <c r="P8" s="8">
        <v>47710</v>
      </c>
      <c r="Q8" s="8">
        <v>48075</v>
      </c>
      <c r="R8" s="8">
        <v>48441</v>
      </c>
      <c r="S8" s="8">
        <v>48806</v>
      </c>
      <c r="T8" s="8">
        <v>49171</v>
      </c>
      <c r="U8" s="8">
        <v>49536</v>
      </c>
    </row>
    <row r="9" spans="1:21" x14ac:dyDescent="0.25">
      <c r="A9" s="7" t="s">
        <v>65</v>
      </c>
      <c r="B9" s="8">
        <v>42675</v>
      </c>
      <c r="C9" s="8">
        <v>43040</v>
      </c>
      <c r="D9" s="8">
        <v>43405</v>
      </c>
      <c r="E9" s="8">
        <v>43770</v>
      </c>
      <c r="F9" s="8">
        <v>44136</v>
      </c>
      <c r="G9" s="8">
        <v>44501</v>
      </c>
      <c r="H9" s="8">
        <v>44866</v>
      </c>
      <c r="I9" s="8">
        <v>45231</v>
      </c>
      <c r="J9" s="8">
        <v>45597</v>
      </c>
      <c r="K9" s="8">
        <v>45962</v>
      </c>
      <c r="L9" s="8">
        <v>46327</v>
      </c>
      <c r="M9" s="8">
        <v>46692</v>
      </c>
      <c r="N9" s="8">
        <v>47058</v>
      </c>
      <c r="O9" s="8">
        <v>47423</v>
      </c>
      <c r="P9" s="8">
        <v>47788</v>
      </c>
      <c r="Q9" s="8">
        <v>48153</v>
      </c>
      <c r="R9" s="8">
        <v>48519</v>
      </c>
      <c r="S9" s="8">
        <v>48884</v>
      </c>
      <c r="T9" s="8">
        <v>49249</v>
      </c>
      <c r="U9" s="8">
        <v>49614</v>
      </c>
    </row>
    <row r="10" spans="1:21" x14ac:dyDescent="0.25">
      <c r="A10" s="7" t="s">
        <v>66</v>
      </c>
      <c r="B10" s="8">
        <v>42685</v>
      </c>
      <c r="C10" s="8">
        <v>43050</v>
      </c>
      <c r="D10" s="8">
        <v>43415</v>
      </c>
      <c r="E10" s="8">
        <v>43780</v>
      </c>
      <c r="F10" s="8">
        <v>44146</v>
      </c>
      <c r="G10" s="8">
        <v>44511</v>
      </c>
      <c r="H10" s="8">
        <v>44876</v>
      </c>
      <c r="I10" s="8">
        <v>45241</v>
      </c>
      <c r="J10" s="8">
        <v>45607</v>
      </c>
      <c r="K10" s="8">
        <v>45972</v>
      </c>
      <c r="L10" s="8">
        <v>46337</v>
      </c>
      <c r="M10" s="8">
        <v>46702</v>
      </c>
      <c r="N10" s="8">
        <v>47068</v>
      </c>
      <c r="O10" s="8">
        <v>47433</v>
      </c>
      <c r="P10" s="8">
        <v>47798</v>
      </c>
      <c r="Q10" s="8">
        <v>48163</v>
      </c>
      <c r="R10" s="8">
        <v>48529</v>
      </c>
      <c r="S10" s="8">
        <v>48894</v>
      </c>
      <c r="T10" s="8">
        <v>49259</v>
      </c>
      <c r="U10" s="8">
        <v>49624</v>
      </c>
    </row>
    <row r="11" spans="1:21" x14ac:dyDescent="0.25">
      <c r="A11" s="7" t="s">
        <v>67</v>
      </c>
      <c r="B11" s="8">
        <v>42729</v>
      </c>
      <c r="C11" s="8">
        <v>43094</v>
      </c>
      <c r="D11" s="8">
        <v>43459</v>
      </c>
      <c r="E11" s="8">
        <v>43824</v>
      </c>
      <c r="F11" s="8">
        <v>44190</v>
      </c>
      <c r="G11" s="8">
        <v>44555</v>
      </c>
      <c r="H11" s="8">
        <v>44920</v>
      </c>
      <c r="I11" s="8">
        <v>45285</v>
      </c>
      <c r="J11" s="8">
        <v>45651</v>
      </c>
      <c r="K11" s="8">
        <v>46016</v>
      </c>
      <c r="L11" s="8">
        <v>46381</v>
      </c>
      <c r="M11" s="8">
        <v>46746</v>
      </c>
      <c r="N11" s="8">
        <v>47112</v>
      </c>
      <c r="O11" s="8">
        <v>47477</v>
      </c>
      <c r="P11" s="8">
        <v>47842</v>
      </c>
      <c r="Q11" s="8">
        <v>48207</v>
      </c>
      <c r="R11" s="8">
        <v>48573</v>
      </c>
      <c r="S11" s="8">
        <v>48938</v>
      </c>
      <c r="T11" s="8">
        <v>49303</v>
      </c>
      <c r="U11" s="8">
        <v>49668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10</vt:i4>
      </vt:variant>
    </vt:vector>
  </HeadingPairs>
  <TitlesOfParts>
    <vt:vector size="17" baseType="lpstr">
      <vt:lpstr>AGENTS_VN</vt:lpstr>
      <vt:lpstr>RESPONSABLE</vt:lpstr>
      <vt:lpstr>Recap_HeureS</vt:lpstr>
      <vt:lpstr>PERIODES</vt:lpstr>
      <vt:lpstr>Agents</vt:lpstr>
      <vt:lpstr>HEURES</vt:lpstr>
      <vt:lpstr>JFériés</vt:lpstr>
      <vt:lpstr>AGENTS_VN</vt:lpstr>
      <vt:lpstr>HPN_deb</vt:lpstr>
      <vt:lpstr>HPN_fin</vt:lpstr>
      <vt:lpstr>HSN_deb</vt:lpstr>
      <vt:lpstr>HSN_fin</vt:lpstr>
      <vt:lpstr>HSNu_deb</vt:lpstr>
      <vt:lpstr>HSNu_fin</vt:lpstr>
      <vt:lpstr>RESP</vt:lpstr>
      <vt:lpstr>AGENTS_VN!Zone_d_impression</vt:lpstr>
      <vt:lpstr>RESPONSABLE!Zone_d_impression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CORVISIER Christophe</dc:creator>
  <cp:lastModifiedBy>isabelle</cp:lastModifiedBy>
  <cp:lastPrinted>2019-03-27T11:26:01Z</cp:lastPrinted>
  <dcterms:created xsi:type="dcterms:W3CDTF">2018-06-18T04:58:22Z</dcterms:created>
  <dcterms:modified xsi:type="dcterms:W3CDTF">2019-04-24T17:52:03Z</dcterms:modified>
</cp:coreProperties>
</file>