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8800" windowHeight="11835"/>
  </bookViews>
  <sheets>
    <sheet name="portfolio analysis" sheetId="6" r:id="rId1"/>
  </sheets>
  <functionGroups builtInGroupCount="17"/>
  <definedNames>
    <definedName name="interestRate">#REF!</definedName>
    <definedName name="periods">#REF!</definedName>
    <definedName name="principal">#REF!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4" i="6" l="1"/>
  <c r="C77" i="6"/>
  <c r="F76" i="6" l="1"/>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4" i="6"/>
  <c r="C76"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4" i="6"/>
  <c r="F77" i="6"/>
  <c r="K4" i="6"/>
  <c r="G36" i="6"/>
  <c r="G55" i="6"/>
  <c r="G37" i="6"/>
  <c r="G63" i="6"/>
  <c r="G62" i="6"/>
  <c r="G17" i="6"/>
  <c r="G18" i="6"/>
  <c r="G19" i="6"/>
  <c r="G72" i="6"/>
  <c r="G3" i="6"/>
  <c r="G44" i="6"/>
  <c r="G71" i="6"/>
  <c r="G45" i="6"/>
  <c r="G8" i="6"/>
  <c r="G70" i="6"/>
  <c r="G25" i="6"/>
  <c r="G26" i="6"/>
  <c r="G27" i="6"/>
  <c r="G60" i="6"/>
  <c r="G61" i="6"/>
  <c r="G47" i="6"/>
  <c r="G42" i="6"/>
  <c r="G43" i="6"/>
  <c r="G68" i="6"/>
  <c r="G69" i="6"/>
  <c r="G16" i="6"/>
  <c r="G50" i="6"/>
  <c r="G29" i="6"/>
  <c r="G38" i="6"/>
  <c r="G10" i="6"/>
  <c r="G32" i="6"/>
  <c r="G73" i="6"/>
  <c r="G52" i="6"/>
  <c r="G24" i="6"/>
  <c r="G53" i="6"/>
  <c r="G56" i="6"/>
  <c r="G23" i="6"/>
  <c r="G33" i="6"/>
  <c r="G34" i="6"/>
  <c r="G35" i="6"/>
  <c r="G74" i="6"/>
  <c r="G48" i="6"/>
  <c r="G6" i="6"/>
  <c r="G41" i="6"/>
  <c r="G4" i="6"/>
  <c r="G5" i="6"/>
  <c r="G14" i="6"/>
  <c r="G49" i="6"/>
  <c r="G51" i="6"/>
  <c r="G39" i="6"/>
  <c r="G9" i="6"/>
  <c r="G11" i="6"/>
  <c r="G12" i="6"/>
  <c r="G46" i="6"/>
  <c r="G13" i="6"/>
  <c r="G54" i="6"/>
  <c r="G22" i="6"/>
  <c r="G40" i="6"/>
  <c r="G57" i="6"/>
  <c r="G58" i="6"/>
  <c r="G59" i="6"/>
  <c r="G20" i="6"/>
  <c r="G7" i="6"/>
  <c r="G21" i="6"/>
  <c r="G15" i="6"/>
  <c r="G30" i="6"/>
  <c r="G64" i="6"/>
  <c r="G65" i="6"/>
  <c r="G66" i="6"/>
  <c r="G67" i="6"/>
  <c r="G28" i="6"/>
  <c r="G31" i="6"/>
</calcChain>
</file>

<file path=xl/sharedStrings.xml><?xml version="1.0" encoding="utf-8"?>
<sst xmlns="http://schemas.openxmlformats.org/spreadsheetml/2006/main" count="36" uniqueCount="32">
  <si>
    <t>date</t>
  </si>
  <si>
    <t>close price</t>
  </si>
  <si>
    <t>Portfolios</t>
  </si>
  <si>
    <t>variance</t>
  </si>
  <si>
    <t>Asset #2</t>
  </si>
  <si>
    <t>Asset #1</t>
  </si>
  <si>
    <t>risk-free asset</t>
  </si>
  <si>
    <t>sharpe ratio</t>
  </si>
  <si>
    <t>Walmart</t>
  </si>
  <si>
    <t>Cisco</t>
  </si>
  <si>
    <t>Soit</t>
  </si>
  <si>
    <t>ACTIF1 les retours moyens de Walmart</t>
  </si>
  <si>
    <t xml:space="preserve">        Soit</t>
  </si>
  <si>
    <t>ACTIF2 les retours moyens de Cisco</t>
  </si>
  <si>
    <t>En fait j'aimerais que VBA me calcule Actif 1 (résultat en case C76) et Actif 2 (résultat en case F76) mais cela sans devoir afficher de colonnes avec les LN</t>
  </si>
  <si>
    <t>Mon but est que VBA remplisse la colonne K grâce à une fonction qui va utiliser à la fois actif1 et actif2</t>
  </si>
  <si>
    <t>VBA doit demander à l'utilisateur quelle proportion d'actif 1 il veut allouer à son portefeuille (entre 0 et 100%) via une inputbox par exemple</t>
  </si>
  <si>
    <t xml:space="preserve">Ensuite la fonction sera du type: </t>
  </si>
  <si>
    <t>Function Retour_Moyen_Portefeuille(Actif1 As Range, Actif2 As Range, ProportionActif1 As Double) As Variant</t>
  </si>
  <si>
    <t>Retour_Moyen_Portefeuille = (ProportionActif1 * Actif1 + (1 - ProportionActif1) * Actif2)</t>
  </si>
  <si>
    <t>Par exemple on va dire que l'utilisateur sélectionne 40%, cela va donc assigner ProportionActif1 = 0,4</t>
  </si>
  <si>
    <t xml:space="preserve">Dans la case K4 on souhaite avoir le resultat de Retour_Moyen_Portefeuille  </t>
  </si>
  <si>
    <t xml:space="preserve">Dans l'exemple précédent il devrait donc effectuer le calcul: </t>
  </si>
  <si>
    <t>(0,4*0,00527) + ((1-0,4)*0,01604)</t>
  </si>
  <si>
    <t>0,00527 est Actif1 (voir case C76)</t>
  </si>
  <si>
    <t>0,4 est la proportion d'actif1 choisie par l'utilisateur</t>
  </si>
  <si>
    <t>1-0,4 est la proportion d'actif2 obtenue par defaut sachant que c'est ce qui reste une fois la proportion de 40% allouée à l'actif1</t>
  </si>
  <si>
    <t>0,01604 est Actif2 (voir case F76)</t>
  </si>
  <si>
    <t>Le but est vraiment d'avoir le retour du portfeuille selon le % qu'il veut investir dans l'actif 1</t>
  </si>
  <si>
    <t>% actif1</t>
  </si>
  <si>
    <t>moyenne</t>
  </si>
  <si>
    <t>ecart-type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</si>
</sst>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5" x14ac:knownFonts="1">
    <font>
      <sz val="11"/>
      <color theme="1"/>
      <name val="Calibri"/>
      <family val="2"/>
      <scheme val="minor"/>
    </font>
    <font>
      <b/>
      <sz val="11"/>
      <color theme="1"/>
      <name val="Calibri"/>
      <family val="2"/>
      <scheme val="minor"/>
    </font>
    <font>
      <sz val="11"/>
      <color theme="1"/>
      <name val="Calibri"/>
      <family val="2"/>
    </font>
    <font>
      <b/>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theme="5"/>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3">
    <xf numFmtId="0" fontId="0" fillId="0" borderId="0"/>
    <xf numFmtId="0" fontId="2" fillId="0" borderId="0"/>
    <xf numFmtId="9" fontId="2" fillId="0" borderId="0" applyFont="0" applyFill="0" applyBorder="0" applyAlignment="0" applyProtection="0"/>
  </cellStyleXfs>
  <cellXfs count="19">
    <xf numFmtId="0" fontId="0" fillId="0" borderId="0" xfId="0"/>
    <xf numFmtId="0" fontId="0" fillId="0" borderId="1" xfId="0" applyBorder="1"/>
    <xf numFmtId="0" fontId="0" fillId="3" borderId="1" xfId="0" applyFill="1" applyBorder="1"/>
    <xf numFmtId="0" fontId="0" fillId="4" borderId="0" xfId="0" applyFill="1"/>
    <xf numFmtId="0" fontId="3" fillId="2" borderId="1" xfId="0" applyFont="1" applyFill="1" applyBorder="1"/>
    <xf numFmtId="0" fontId="3" fillId="3" borderId="1" xfId="0" applyFont="1" applyFill="1" applyBorder="1"/>
    <xf numFmtId="0" fontId="4" fillId="0" borderId="1" xfId="0" applyFont="1" applyBorder="1"/>
    <xf numFmtId="0" fontId="1" fillId="4" borderId="0" xfId="0" applyFont="1" applyFill="1"/>
    <xf numFmtId="0" fontId="4" fillId="4" borderId="0" xfId="0" applyFont="1" applyFill="1"/>
    <xf numFmtId="14" fontId="0" fillId="0" borderId="1" xfId="0" applyNumberFormat="1" applyBorder="1"/>
    <xf numFmtId="0" fontId="4" fillId="4" borderId="1" xfId="0" applyFont="1" applyFill="1" applyBorder="1"/>
    <xf numFmtId="14" fontId="0" fillId="0" borderId="2" xfId="0" applyNumberFormat="1" applyBorder="1"/>
    <xf numFmtId="0" fontId="4" fillId="4" borderId="0" xfId="0" applyFont="1" applyFill="1" applyBorder="1"/>
    <xf numFmtId="164" fontId="0" fillId="0" borderId="1" xfId="0" applyNumberFormat="1" applyBorder="1"/>
    <xf numFmtId="164" fontId="0" fillId="0" borderId="2" xfId="0" applyNumberFormat="1" applyBorder="1"/>
    <xf numFmtId="0" fontId="4" fillId="3" borderId="0" xfId="0" applyFont="1" applyFill="1" applyBorder="1"/>
    <xf numFmtId="0" fontId="0" fillId="3" borderId="0" xfId="0" applyFill="1"/>
    <xf numFmtId="0" fontId="4" fillId="3" borderId="0" xfId="0" applyFont="1" applyFill="1"/>
    <xf numFmtId="0" fontId="1" fillId="2" borderId="1" xfId="0" applyFont="1" applyFill="1" applyBorder="1" applyAlignment="1">
      <alignment horizontal="center"/>
    </xf>
  </cellXfs>
  <cellStyles count="3">
    <cellStyle name="Normal" xfId="0" builtinId="0"/>
    <cellStyle name="Normal 2" xfId="1"/>
    <cellStyle name="Pourcentag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695325</xdr:colOff>
      <xdr:row>5</xdr:row>
      <xdr:rowOff>66675</xdr:rowOff>
    </xdr:from>
    <xdr:to>
      <xdr:col>24</xdr:col>
      <xdr:colOff>466725</xdr:colOff>
      <xdr:row>20</xdr:row>
      <xdr:rowOff>47625</xdr:rowOff>
    </xdr:to>
    <xdr:sp macro="" textlink="">
      <xdr:nvSpPr>
        <xdr:cNvPr id="2" name="ZoneTexte 1"/>
        <xdr:cNvSpPr txBox="1"/>
      </xdr:nvSpPr>
      <xdr:spPr>
        <a:xfrm>
          <a:off x="14554200" y="1019175"/>
          <a:ext cx="6629400"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a:solidFill>
                <a:schemeClr val="dk1"/>
              </a:solidFill>
              <a:effectLst/>
              <a:latin typeface="+mn-lt"/>
              <a:ea typeface="+mn-ea"/>
              <a:cs typeface="+mn-cs"/>
            </a:rPr>
            <a:t>Grosso modo j'ai les prix de deux actions dans une colonne chacune, et ce que je veux faire c'est créer une UDF pour calculer les caractéristiques d'un portefeuille comprenant ces deux actions.</a:t>
          </a:r>
          <a:r>
            <a:rPr lang="fr-CA"/>
            <a:t/>
          </a:r>
          <a:br>
            <a:rPr lang="fr-CA"/>
          </a:br>
          <a:r>
            <a:rPr lang="fr-CA"/>
            <a:t/>
          </a:r>
          <a:br>
            <a:rPr lang="fr-CA"/>
          </a:br>
          <a:r>
            <a:rPr lang="fr-CA" sz="1100" b="0" i="0">
              <a:solidFill>
                <a:schemeClr val="dk1"/>
              </a:solidFill>
              <a:effectLst/>
              <a:latin typeface="+mn-lt"/>
              <a:ea typeface="+mn-ea"/>
              <a:cs typeface="+mn-cs"/>
            </a:rPr>
            <a:t>Mon problème c'est que VBA doit calculer de manière cachée les retours sur investissements de chaque action, avant de pouvoir les utiliser pour connaître les retours du portfeuille.</a:t>
          </a:r>
          <a:r>
            <a:rPr lang="fr-CA"/>
            <a:t/>
          </a:r>
          <a:br>
            <a:rPr lang="fr-CA"/>
          </a:br>
          <a:r>
            <a:rPr lang="fr-CA"/>
            <a:t/>
          </a:r>
          <a:br>
            <a:rPr lang="fr-CA"/>
          </a:br>
          <a:r>
            <a:rPr lang="fr-CA" sz="1100" b="0" i="0">
              <a:solidFill>
                <a:schemeClr val="dk1"/>
              </a:solidFill>
              <a:effectLst/>
              <a:latin typeface="+mn-lt"/>
              <a:ea typeface="+mn-ea"/>
              <a:cs typeface="+mn-cs"/>
            </a:rPr>
            <a:t>Pour calculer les retours il faut utiliser LN.</a:t>
          </a:r>
          <a:r>
            <a:rPr lang="fr-CA"/>
            <a:t/>
          </a:r>
          <a:br>
            <a:rPr lang="fr-CA"/>
          </a:br>
          <a:r>
            <a:rPr lang="fr-CA" sz="1100" b="0" i="0">
              <a:solidFill>
                <a:schemeClr val="dk1"/>
              </a:solidFill>
              <a:effectLst/>
              <a:latin typeface="+mn-lt"/>
              <a:ea typeface="+mn-ea"/>
              <a:cs typeface="+mn-cs"/>
            </a:rPr>
            <a:t>Donc par exemple les retours entre Avril 2013 et Mai 2013 pour Walmart seraient donnés par Ln (B4/B3).</a:t>
          </a:r>
          <a:r>
            <a:rPr lang="fr-CA"/>
            <a:t/>
          </a:r>
          <a:br>
            <a:rPr lang="fr-CA"/>
          </a:br>
          <a:r>
            <a:rPr lang="fr-CA"/>
            <a:t/>
          </a:r>
          <a:br>
            <a:rPr lang="fr-CA"/>
          </a:br>
          <a:r>
            <a:rPr lang="fr-CA" sz="1100" b="0" i="0">
              <a:solidFill>
                <a:schemeClr val="dk1"/>
              </a:solidFill>
              <a:effectLst/>
              <a:latin typeface="+mn-lt"/>
              <a:ea typeface="+mn-ea"/>
              <a:cs typeface="+mn-cs"/>
            </a:rPr>
            <a:t>J'aimerais donc compléter cette ligne de code :</a:t>
          </a:r>
          <a:r>
            <a:rPr lang="fr-CA"/>
            <a:t/>
          </a:r>
          <a:br>
            <a:rPr lang="fr-CA"/>
          </a:br>
          <a:r>
            <a:rPr lang="fr-CA" sz="1100" b="0" i="0">
              <a:solidFill>
                <a:schemeClr val="dk1"/>
              </a:solidFill>
              <a:effectLst/>
              <a:latin typeface="+mn-lt"/>
              <a:ea typeface="+mn-ea"/>
              <a:cs typeface="+mn-cs"/>
            </a:rPr>
            <a:t>(Code pour calculer les retours du portefeuille selon la proportion investie dans l'actif1)</a:t>
          </a:r>
          <a:r>
            <a:rPr lang="fr-CA"/>
            <a:t/>
          </a:r>
          <a:br>
            <a:rPr lang="fr-CA"/>
          </a:br>
          <a:r>
            <a:rPr lang="fr-CA" sz="1100" b="0" i="0">
              <a:solidFill>
                <a:schemeClr val="dk1"/>
              </a:solidFill>
              <a:effectLst/>
              <a:latin typeface="+mn-lt"/>
              <a:ea typeface="+mn-ea"/>
              <a:cs typeface="+mn-cs"/>
            </a:rPr>
            <a:t>Function Retour_Moyen_Portefeuille(Actif1 As Range, Actif2 As Range, ProportionActif1 As Double) As Variant</a:t>
          </a:r>
          <a:r>
            <a:rPr lang="fr-CA"/>
            <a:t/>
          </a:r>
          <a:br>
            <a:rPr lang="fr-CA"/>
          </a:br>
          <a:r>
            <a:rPr lang="fr-CA" sz="1100" b="0" i="0">
              <a:solidFill>
                <a:schemeClr val="dk1"/>
              </a:solidFill>
              <a:effectLst/>
              <a:latin typeface="+mn-lt"/>
              <a:ea typeface="+mn-ea"/>
              <a:cs typeface="+mn-cs"/>
            </a:rPr>
            <a:t>Retour_Moyen_Portefeuille = (ProportionActif1 * Actif1 + (1 - ProportionActif1) * Actif2)</a:t>
          </a:r>
          <a:r>
            <a:rPr lang="fr-CA"/>
            <a:t/>
          </a:r>
          <a:br>
            <a:rPr lang="fr-CA"/>
          </a:br>
          <a:r>
            <a:rPr lang="fr-CA"/>
            <a:t/>
          </a:r>
          <a:br>
            <a:rPr lang="fr-CA"/>
          </a:br>
          <a:r>
            <a:rPr lang="fr-CA" sz="1100" b="0" i="0">
              <a:solidFill>
                <a:schemeClr val="dk1"/>
              </a:solidFill>
              <a:effectLst/>
              <a:latin typeface="+mn-lt"/>
              <a:ea typeface="+mn-ea"/>
              <a:cs typeface="+mn-cs"/>
            </a:rPr>
            <a:t>Actif1= ...... c'est la que je bloque, j'aimerais qu'actif1 représente la moyenne des retours (Ln) de Walmart </a:t>
          </a:r>
          <a:r>
            <a:rPr lang="fr-CA"/>
            <a:t/>
          </a:r>
          <a:br>
            <a:rPr lang="fr-CA"/>
          </a:b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127"/>
  <sheetViews>
    <sheetView tabSelected="1" workbookViewId="0">
      <pane ySplit="3" topLeftCell="A64" activePane="bottomLeft" state="frozen"/>
      <selection pane="bottomLeft" activeCell="C77" sqref="C77"/>
    </sheetView>
  </sheetViews>
  <sheetFormatPr baseColWidth="10" defaultRowHeight="15" x14ac:dyDescent="0.25"/>
  <cols>
    <col min="1" max="1" width="11.28515625" style="10" customWidth="1"/>
    <col min="2" max="2" width="31.5703125" style="10" customWidth="1"/>
    <col min="3" max="3" width="15.7109375" style="3" customWidth="1"/>
    <col min="4" max="4" width="12.28515625" style="8" customWidth="1"/>
    <col min="5" max="5" width="29.5703125" style="8" customWidth="1"/>
    <col min="6" max="6" width="17" style="3" customWidth="1"/>
    <col min="7" max="7" width="15.28515625" style="8" customWidth="1"/>
    <col min="8" max="8" width="8.85546875" style="8" customWidth="1"/>
    <col min="9" max="9" width="3.140625" style="3" customWidth="1"/>
    <col min="10" max="10" width="8.28515625" style="3" bestFit="1" customWidth="1"/>
    <col min="11" max="14" width="10.85546875" style="3" customWidth="1"/>
    <col min="15" max="16384" width="11.42578125" style="3"/>
  </cols>
  <sheetData>
    <row r="1" spans="1:16" x14ac:dyDescent="0.25">
      <c r="A1" s="4" t="s">
        <v>5</v>
      </c>
      <c r="B1" s="5" t="s">
        <v>8</v>
      </c>
      <c r="D1" s="4" t="s">
        <v>4</v>
      </c>
      <c r="E1" s="5" t="s">
        <v>9</v>
      </c>
      <c r="F1" s="7"/>
      <c r="G1" s="4" t="s">
        <v>6</v>
      </c>
      <c r="H1" s="5"/>
      <c r="I1" s="7"/>
    </row>
    <row r="2" spans="1:16" x14ac:dyDescent="0.25">
      <c r="A2" s="4" t="s">
        <v>0</v>
      </c>
      <c r="B2" s="4" t="s">
        <v>1</v>
      </c>
      <c r="C2" s="7"/>
      <c r="D2" s="4" t="s">
        <v>0</v>
      </c>
      <c r="E2" s="4" t="s">
        <v>1</v>
      </c>
      <c r="F2" s="7"/>
      <c r="G2" s="4" t="s">
        <v>0</v>
      </c>
      <c r="H2" s="4" t="s">
        <v>1</v>
      </c>
      <c r="I2" s="7"/>
      <c r="J2" s="18" t="s">
        <v>2</v>
      </c>
      <c r="K2" s="18"/>
      <c r="L2" s="18"/>
      <c r="M2" s="18"/>
      <c r="N2" s="18"/>
    </row>
    <row r="3" spans="1:16" x14ac:dyDescent="0.25">
      <c r="A3" s="9">
        <v>41365</v>
      </c>
      <c r="B3" s="13">
        <v>66.695412000000005</v>
      </c>
      <c r="D3" s="9">
        <v>41365</v>
      </c>
      <c r="E3" s="1">
        <v>17.177578</v>
      </c>
      <c r="G3" s="6">
        <f>Retour_Moyen_Portefeuille(B3,E3,$B$3:$B$74,$E$3:$E$74)</f>
        <v>17.25398218867171</v>
      </c>
      <c r="H3" s="6"/>
      <c r="J3" s="4" t="s">
        <v>29</v>
      </c>
      <c r="K3" s="4" t="s">
        <v>30</v>
      </c>
      <c r="L3" s="4" t="s">
        <v>3</v>
      </c>
      <c r="M3" s="4" t="s">
        <v>31</v>
      </c>
      <c r="N3" s="4" t="s">
        <v>7</v>
      </c>
    </row>
    <row r="4" spans="1:16" x14ac:dyDescent="0.25">
      <c r="A4" s="9">
        <v>41395</v>
      </c>
      <c r="B4" s="13">
        <v>64.223961000000003</v>
      </c>
      <c r="C4" s="3">
        <f>LN(B4/B3)</f>
        <v>-3.7759799584426317E-2</v>
      </c>
      <c r="D4" s="9">
        <v>41395</v>
      </c>
      <c r="E4" s="1">
        <v>19.965225</v>
      </c>
      <c r="F4" s="3">
        <f>LN(E4/E3)</f>
        <v>0.15038708143715884</v>
      </c>
      <c r="G4" s="6">
        <f t="shared" ref="G4:G67" si="0">Retour_Moyen_Portefeuille(B4,E4,$B$3:$B$74,$E$3:$E$74)</f>
        <v>19.983872145336843</v>
      </c>
      <c r="H4" s="6"/>
      <c r="J4" s="2"/>
      <c r="K4" s="2" t="e">
        <f>Retour_Moyen_Portefeuille(B3:B74,E3:E74,"0,4","0,6")</f>
        <v>#VALUE!</v>
      </c>
      <c r="L4" s="2"/>
      <c r="M4" s="2"/>
      <c r="N4" s="2"/>
      <c r="P4" s="3">
        <f>B4/B3</f>
        <v>0.96294421271436181</v>
      </c>
    </row>
    <row r="5" spans="1:16" x14ac:dyDescent="0.25">
      <c r="A5" s="9">
        <v>41426</v>
      </c>
      <c r="B5" s="13">
        <v>64.307022000000003</v>
      </c>
      <c r="C5" s="3">
        <f t="shared" ref="C5:C68" si="1">LN(B5/B4)</f>
        <v>1.292466759747303E-3</v>
      </c>
      <c r="D5" s="9">
        <v>41426</v>
      </c>
      <c r="E5" s="1">
        <v>20.147327000000001</v>
      </c>
      <c r="F5" s="3">
        <f t="shared" ref="F5:F68" si="2">LN(E5/E4)</f>
        <v>9.0796143326837379E-3</v>
      </c>
      <c r="G5" s="6">
        <f t="shared" si="0"/>
        <v>20.163491422179654</v>
      </c>
      <c r="H5" s="6"/>
      <c r="J5" s="2"/>
      <c r="K5" s="2"/>
      <c r="L5" s="2"/>
      <c r="M5" s="2"/>
      <c r="N5" s="2"/>
    </row>
    <row r="6" spans="1:16" x14ac:dyDescent="0.25">
      <c r="A6" s="9">
        <v>41456</v>
      </c>
      <c r="B6" s="13">
        <v>67.285392999999999</v>
      </c>
      <c r="C6" s="3">
        <f t="shared" si="1"/>
        <v>4.5274337878918554E-2</v>
      </c>
      <c r="D6" s="9">
        <v>41456</v>
      </c>
      <c r="E6" s="1">
        <v>21.182010999999999</v>
      </c>
      <c r="F6" s="3">
        <f t="shared" si="2"/>
        <v>5.008065922381065E-2</v>
      </c>
      <c r="G6" s="6">
        <f t="shared" si="0"/>
        <v>21.197294939388986</v>
      </c>
      <c r="H6" s="6"/>
      <c r="J6" s="2"/>
      <c r="K6" s="2"/>
      <c r="L6" s="2"/>
      <c r="M6" s="2"/>
      <c r="N6" s="2"/>
    </row>
    <row r="7" spans="1:16" x14ac:dyDescent="0.25">
      <c r="A7" s="9">
        <v>41487</v>
      </c>
      <c r="B7" s="13">
        <v>63.003436999999998</v>
      </c>
      <c r="C7" s="3">
        <f t="shared" si="1"/>
        <v>-6.5753889543794825E-2</v>
      </c>
      <c r="D7" s="9">
        <v>41487</v>
      </c>
      <c r="E7" s="1">
        <v>19.43046</v>
      </c>
      <c r="F7" s="3">
        <f t="shared" si="2"/>
        <v>-8.6310345891283724E-2</v>
      </c>
      <c r="G7" s="6">
        <f t="shared" si="0"/>
        <v>19.45124455305961</v>
      </c>
      <c r="H7" s="6"/>
      <c r="J7" s="2"/>
      <c r="K7" s="2"/>
      <c r="L7" s="2"/>
      <c r="M7" s="2"/>
      <c r="N7" s="2"/>
    </row>
    <row r="8" spans="1:16" x14ac:dyDescent="0.25">
      <c r="A8" s="9">
        <v>41518</v>
      </c>
      <c r="B8" s="13">
        <v>64.237174999999993</v>
      </c>
      <c r="C8" s="3">
        <f t="shared" si="1"/>
        <v>1.9392812496493213E-2</v>
      </c>
      <c r="D8" s="9">
        <v>41518</v>
      </c>
      <c r="E8" s="1">
        <v>19.530488999999999</v>
      </c>
      <c r="F8" s="3">
        <f t="shared" si="2"/>
        <v>5.1348451386836781E-3</v>
      </c>
      <c r="G8" s="6">
        <f t="shared" si="0"/>
        <v>19.55617929932761</v>
      </c>
      <c r="H8" s="6"/>
      <c r="J8" s="2"/>
      <c r="K8" s="2"/>
      <c r="L8" s="2"/>
      <c r="M8" s="2"/>
      <c r="N8" s="2"/>
    </row>
    <row r="9" spans="1:16" x14ac:dyDescent="0.25">
      <c r="A9" s="9">
        <v>41548</v>
      </c>
      <c r="B9" s="13">
        <v>66.660408000000004</v>
      </c>
      <c r="C9" s="3">
        <f t="shared" si="1"/>
        <v>3.7029100517442751E-2</v>
      </c>
      <c r="D9" s="9">
        <v>41548</v>
      </c>
      <c r="E9" s="1">
        <v>18.805282999999999</v>
      </c>
      <c r="F9" s="3">
        <f t="shared" si="2"/>
        <v>-3.7838941979482434E-2</v>
      </c>
      <c r="G9" s="6">
        <f t="shared" si="0"/>
        <v>18.855393115433163</v>
      </c>
      <c r="H9" s="6"/>
      <c r="J9" s="2"/>
      <c r="K9" s="2"/>
      <c r="L9" s="2"/>
      <c r="M9" s="2"/>
      <c r="N9" s="2"/>
    </row>
    <row r="10" spans="1:16" x14ac:dyDescent="0.25">
      <c r="A10" s="9">
        <v>41579</v>
      </c>
      <c r="B10" s="13">
        <v>70.360397000000006</v>
      </c>
      <c r="C10" s="3">
        <f t="shared" si="1"/>
        <v>5.4019368790975589E-2</v>
      </c>
      <c r="D10" s="9">
        <v>41579</v>
      </c>
      <c r="E10" s="1">
        <v>17.842773000000001</v>
      </c>
      <c r="F10" s="3">
        <f t="shared" si="2"/>
        <v>-5.2539288705625915E-2</v>
      </c>
      <c r="G10" s="6">
        <f t="shared" si="0"/>
        <v>17.927846701159424</v>
      </c>
      <c r="H10" s="6"/>
      <c r="J10" s="2"/>
      <c r="K10" s="2"/>
      <c r="L10" s="2"/>
      <c r="M10" s="2"/>
      <c r="N10" s="2"/>
    </row>
    <row r="11" spans="1:16" x14ac:dyDescent="0.25">
      <c r="A11" s="9">
        <v>41609</v>
      </c>
      <c r="B11" s="13">
        <v>68.345366999999996</v>
      </c>
      <c r="C11" s="3">
        <f t="shared" si="1"/>
        <v>-2.9056784858791207E-2</v>
      </c>
      <c r="D11" s="9">
        <v>41609</v>
      </c>
      <c r="E11" s="1">
        <v>18.833572</v>
      </c>
      <c r="F11" s="3">
        <f t="shared" si="2"/>
        <v>5.4042469677879686E-2</v>
      </c>
      <c r="G11" s="6">
        <f t="shared" si="0"/>
        <v>18.892119647386792</v>
      </c>
      <c r="H11" s="6"/>
      <c r="J11" s="2"/>
      <c r="K11" s="2"/>
      <c r="L11" s="2"/>
      <c r="M11" s="2"/>
      <c r="N11" s="2"/>
    </row>
    <row r="12" spans="1:16" x14ac:dyDescent="0.25">
      <c r="A12" s="9">
        <v>41640</v>
      </c>
      <c r="B12" s="13">
        <v>65.240127999999999</v>
      </c>
      <c r="C12" s="3">
        <f t="shared" si="1"/>
        <v>-4.6499037667708763E-2</v>
      </c>
      <c r="D12" s="9">
        <v>41640</v>
      </c>
      <c r="E12" s="1">
        <v>18.396946</v>
      </c>
      <c r="F12" s="3">
        <f t="shared" si="2"/>
        <v>-2.3456349392206487E-2</v>
      </c>
      <c r="G12" s="6">
        <f t="shared" si="0"/>
        <v>18.446111456583331</v>
      </c>
      <c r="H12" s="6"/>
      <c r="J12" s="2"/>
      <c r="K12" s="2"/>
      <c r="L12" s="2"/>
      <c r="M12" s="2"/>
      <c r="N12" s="2"/>
    </row>
    <row r="13" spans="1:16" x14ac:dyDescent="0.25">
      <c r="A13" s="9">
        <v>41671</v>
      </c>
      <c r="B13" s="13">
        <v>65.257583999999994</v>
      </c>
      <c r="C13" s="3">
        <f t="shared" si="1"/>
        <v>2.6752959629070303E-4</v>
      </c>
      <c r="D13" s="9">
        <v>41671</v>
      </c>
      <c r="E13" s="1">
        <v>18.444378</v>
      </c>
      <c r="F13" s="3">
        <f t="shared" si="2"/>
        <v>2.5749360260421427E-3</v>
      </c>
      <c r="G13" s="6">
        <f t="shared" si="0"/>
        <v>18.492874731921784</v>
      </c>
      <c r="H13" s="6"/>
      <c r="J13" s="2"/>
      <c r="K13" s="2"/>
      <c r="L13" s="2"/>
      <c r="M13" s="2"/>
      <c r="N13" s="2"/>
    </row>
    <row r="14" spans="1:16" x14ac:dyDescent="0.25">
      <c r="A14" s="9">
        <v>41699</v>
      </c>
      <c r="B14" s="13">
        <v>66.768906000000001</v>
      </c>
      <c r="C14" s="3">
        <f t="shared" si="1"/>
        <v>2.2895223797993927E-2</v>
      </c>
      <c r="D14" s="9">
        <v>41699</v>
      </c>
      <c r="E14" s="1">
        <v>18.968945999999999</v>
      </c>
      <c r="F14" s="3">
        <f t="shared" si="2"/>
        <v>2.8043612386376673E-2</v>
      </c>
      <c r="G14" s="6">
        <f t="shared" si="0"/>
        <v>19.017003392529229</v>
      </c>
      <c r="H14" s="6"/>
      <c r="J14" s="2"/>
      <c r="K14" s="2"/>
      <c r="L14" s="2"/>
      <c r="M14" s="2"/>
      <c r="N14" s="2"/>
    </row>
    <row r="15" spans="1:16" x14ac:dyDescent="0.25">
      <c r="A15" s="9">
        <v>41730</v>
      </c>
      <c r="B15" s="13">
        <v>70.083541999999994</v>
      </c>
      <c r="C15" s="3">
        <f t="shared" si="1"/>
        <v>4.8450494456678636E-2</v>
      </c>
      <c r="D15" s="9">
        <v>41730</v>
      </c>
      <c r="E15" s="1">
        <v>19.552734000000001</v>
      </c>
      <c r="F15" s="3">
        <f t="shared" si="2"/>
        <v>3.0311902210499342E-2</v>
      </c>
      <c r="G15" s="6">
        <f t="shared" si="0"/>
        <v>19.608917976935491</v>
      </c>
      <c r="H15" s="6"/>
      <c r="J15" s="2"/>
      <c r="K15" s="2"/>
      <c r="L15" s="2"/>
      <c r="M15" s="2"/>
      <c r="N15" s="2"/>
    </row>
    <row r="16" spans="1:16" x14ac:dyDescent="0.25">
      <c r="A16" s="9">
        <v>41760</v>
      </c>
      <c r="B16" s="13">
        <v>67.498604</v>
      </c>
      <c r="C16" s="3">
        <f t="shared" si="1"/>
        <v>-3.7581071405225069E-2</v>
      </c>
      <c r="D16" s="9">
        <v>41760</v>
      </c>
      <c r="E16" s="1">
        <v>21.008341000000001</v>
      </c>
      <c r="F16" s="3">
        <f t="shared" si="2"/>
        <v>7.1804426139284533E-2</v>
      </c>
      <c r="G16" s="6">
        <f t="shared" si="0"/>
        <v>21.027535796143322</v>
      </c>
      <c r="H16" s="6"/>
      <c r="J16" s="2"/>
      <c r="K16" s="2"/>
      <c r="L16" s="2"/>
      <c r="M16" s="2"/>
      <c r="N16" s="2"/>
    </row>
    <row r="17" spans="1:14" x14ac:dyDescent="0.25">
      <c r="A17" s="9">
        <v>41791</v>
      </c>
      <c r="B17" s="13">
        <v>66.412559999999999</v>
      </c>
      <c r="C17" s="3">
        <f t="shared" si="1"/>
        <v>-1.6220720962102617E-2</v>
      </c>
      <c r="D17" s="9">
        <v>41791</v>
      </c>
      <c r="E17" s="1">
        <v>21.204605000000001</v>
      </c>
      <c r="F17" s="3">
        <f t="shared" si="2"/>
        <v>9.2988257305490329E-3</v>
      </c>
      <c r="G17" s="6">
        <f t="shared" si="0"/>
        <v>21.214920694517048</v>
      </c>
      <c r="H17" s="6"/>
      <c r="J17" s="2"/>
      <c r="K17" s="2"/>
      <c r="L17" s="2"/>
      <c r="M17" s="2"/>
      <c r="N17" s="2"/>
    </row>
    <row r="18" spans="1:14" x14ac:dyDescent="0.25">
      <c r="A18" s="9">
        <v>41821</v>
      </c>
      <c r="B18" s="13">
        <v>65.094391000000002</v>
      </c>
      <c r="C18" s="3">
        <f t="shared" si="1"/>
        <v>-2.0047809472700771E-2</v>
      </c>
      <c r="D18" s="9">
        <v>41821</v>
      </c>
      <c r="E18" s="1">
        <v>21.528856000000001</v>
      </c>
      <c r="F18" s="3">
        <f t="shared" si="2"/>
        <v>1.5175799733401357E-2</v>
      </c>
      <c r="G18" s="6">
        <f t="shared" si="0"/>
        <v>21.527014712119854</v>
      </c>
      <c r="H18" s="6"/>
      <c r="J18" s="2"/>
      <c r="K18" s="2"/>
      <c r="L18" s="2"/>
      <c r="M18" s="2"/>
      <c r="N18" s="2"/>
    </row>
    <row r="19" spans="1:14" x14ac:dyDescent="0.25">
      <c r="A19" s="9">
        <v>41852</v>
      </c>
      <c r="B19" s="13">
        <v>66.792946000000001</v>
      </c>
      <c r="C19" s="3">
        <f t="shared" si="1"/>
        <v>2.5759090415924189E-2</v>
      </c>
      <c r="D19" s="9">
        <v>41852</v>
      </c>
      <c r="E19" s="1">
        <v>21.486840999999998</v>
      </c>
      <c r="F19" s="3">
        <f t="shared" si="2"/>
        <v>-1.9534735592440663E-3</v>
      </c>
      <c r="G19" s="6">
        <f t="shared" si="0"/>
        <v>21.494636706567658</v>
      </c>
      <c r="H19" s="6"/>
      <c r="J19" s="2"/>
      <c r="K19" s="2"/>
      <c r="L19" s="2"/>
      <c r="M19" s="2"/>
      <c r="N19" s="2"/>
    </row>
    <row r="20" spans="1:14" x14ac:dyDescent="0.25">
      <c r="A20" s="9">
        <v>41883</v>
      </c>
      <c r="B20" s="13">
        <v>68.096778999999998</v>
      </c>
      <c r="C20" s="3">
        <f t="shared" si="1"/>
        <v>1.9332437781575409E-2</v>
      </c>
      <c r="D20" s="9">
        <v>41883</v>
      </c>
      <c r="E20" s="1">
        <v>21.641603</v>
      </c>
      <c r="F20" s="3">
        <f t="shared" si="2"/>
        <v>7.1768257753239686E-3</v>
      </c>
      <c r="G20" s="6">
        <f t="shared" si="0"/>
        <v>21.65379638476573</v>
      </c>
      <c r="H20" s="6"/>
      <c r="J20" s="2"/>
      <c r="K20" s="2"/>
      <c r="L20" s="2"/>
      <c r="M20" s="2"/>
      <c r="N20" s="2"/>
    </row>
    <row r="21" spans="1:14" x14ac:dyDescent="0.25">
      <c r="A21" s="9">
        <v>41913</v>
      </c>
      <c r="B21" s="13">
        <v>67.918685999999994</v>
      </c>
      <c r="C21" s="3">
        <f t="shared" si="1"/>
        <v>-2.6187184196368768E-3</v>
      </c>
      <c r="D21" s="9">
        <v>41913</v>
      </c>
      <c r="E21" s="1">
        <v>21.200087</v>
      </c>
      <c r="F21" s="3">
        <f t="shared" si="2"/>
        <v>-2.0612241577256246E-2</v>
      </c>
      <c r="G21" s="6">
        <f t="shared" si="0"/>
        <v>21.218422792429084</v>
      </c>
      <c r="H21" s="6"/>
      <c r="J21" s="2"/>
      <c r="K21" s="2"/>
      <c r="L21" s="2"/>
      <c r="M21" s="2"/>
      <c r="N21" s="2"/>
    </row>
    <row r="22" spans="1:14" x14ac:dyDescent="0.25">
      <c r="A22" s="9">
        <v>41944</v>
      </c>
      <c r="B22" s="13">
        <v>77.954650999999998</v>
      </c>
      <c r="C22" s="3">
        <f t="shared" si="1"/>
        <v>0.13781606465047055</v>
      </c>
      <c r="D22" s="9">
        <v>41944</v>
      </c>
      <c r="E22" s="1">
        <v>23.946480000000001</v>
      </c>
      <c r="F22" s="3">
        <f t="shared" si="2"/>
        <v>0.12181605475209858</v>
      </c>
      <c r="G22" s="6">
        <f t="shared" si="0"/>
        <v>23.973720457865028</v>
      </c>
      <c r="H22" s="6"/>
      <c r="J22" s="2"/>
      <c r="K22" s="2"/>
      <c r="L22" s="2"/>
      <c r="M22" s="2"/>
      <c r="N22" s="2"/>
    </row>
    <row r="23" spans="1:14" x14ac:dyDescent="0.25">
      <c r="A23" s="9">
        <v>41974</v>
      </c>
      <c r="B23" s="13">
        <v>76.476410000000001</v>
      </c>
      <c r="C23" s="3">
        <f t="shared" si="1"/>
        <v>-1.9144932911825042E-2</v>
      </c>
      <c r="D23" s="9">
        <v>41974</v>
      </c>
      <c r="E23" s="1">
        <v>24.102428</v>
      </c>
      <c r="F23" s="3">
        <f t="shared" si="2"/>
        <v>6.4912421147194791E-3</v>
      </c>
      <c r="G23" s="6">
        <f t="shared" si="0"/>
        <v>24.119366477611798</v>
      </c>
      <c r="H23" s="6"/>
      <c r="J23" s="2"/>
      <c r="K23" s="2"/>
      <c r="L23" s="2"/>
      <c r="M23" s="2"/>
      <c r="N23" s="2"/>
    </row>
    <row r="24" spans="1:14" x14ac:dyDescent="0.25">
      <c r="A24" s="9">
        <v>42005</v>
      </c>
      <c r="B24" s="13">
        <v>76.097733000000005</v>
      </c>
      <c r="C24" s="3">
        <f t="shared" si="1"/>
        <v>-4.9638525912546428E-3</v>
      </c>
      <c r="D24" s="9">
        <v>42005</v>
      </c>
      <c r="E24" s="1">
        <v>22.846188000000001</v>
      </c>
      <c r="F24" s="3">
        <f t="shared" si="2"/>
        <v>-5.3528306020408728E-2</v>
      </c>
      <c r="G24" s="6">
        <f t="shared" si="0"/>
        <v>22.881279090473271</v>
      </c>
      <c r="H24" s="6"/>
      <c r="J24" s="2"/>
      <c r="K24" s="2"/>
      <c r="L24" s="2"/>
      <c r="M24" s="2"/>
      <c r="N24" s="2"/>
    </row>
    <row r="25" spans="1:14" x14ac:dyDescent="0.25">
      <c r="A25" s="9">
        <v>42036</v>
      </c>
      <c r="B25" s="13">
        <v>75.157494</v>
      </c>
      <c r="C25" s="3">
        <f t="shared" si="1"/>
        <v>-1.2432642887486934E-2</v>
      </c>
      <c r="D25" s="9">
        <v>42036</v>
      </c>
      <c r="E25" s="1">
        <v>25.742405000000002</v>
      </c>
      <c r="F25" s="3">
        <f t="shared" si="2"/>
        <v>0.1193553558571581</v>
      </c>
      <c r="G25" s="6">
        <f t="shared" si="0"/>
        <v>25.726077521372417</v>
      </c>
      <c r="H25" s="6"/>
      <c r="J25" s="2"/>
      <c r="K25" s="2"/>
      <c r="L25" s="2"/>
      <c r="M25" s="2"/>
      <c r="N25" s="2"/>
    </row>
    <row r="26" spans="1:14" x14ac:dyDescent="0.25">
      <c r="A26" s="9">
        <v>42064</v>
      </c>
      <c r="B26" s="13">
        <v>73.653069000000002</v>
      </c>
      <c r="C26" s="3">
        <f t="shared" si="1"/>
        <v>-2.0220019684535087E-2</v>
      </c>
      <c r="D26" s="9">
        <v>42064</v>
      </c>
      <c r="E26" s="1">
        <v>24.015196</v>
      </c>
      <c r="F26" s="3">
        <f t="shared" si="2"/>
        <v>-6.9452835497528245E-2</v>
      </c>
      <c r="G26" s="6">
        <f t="shared" si="0"/>
        <v>24.01863533629864</v>
      </c>
      <c r="H26" s="6"/>
      <c r="J26" s="2"/>
      <c r="K26" s="2"/>
      <c r="L26" s="2"/>
      <c r="M26" s="2"/>
      <c r="N26" s="2"/>
    </row>
    <row r="27" spans="1:14" x14ac:dyDescent="0.25">
      <c r="A27" s="9">
        <v>42095</v>
      </c>
      <c r="B27" s="13">
        <v>70.311874000000003</v>
      </c>
      <c r="C27" s="3">
        <f t="shared" si="1"/>
        <v>-4.6425122853570921E-2</v>
      </c>
      <c r="D27" s="9">
        <v>42095</v>
      </c>
      <c r="E27" s="1">
        <v>25.341694</v>
      </c>
      <c r="F27" s="3">
        <f t="shared" si="2"/>
        <v>5.3764226838134789E-2</v>
      </c>
      <c r="G27" s="6">
        <f t="shared" si="0"/>
        <v>25.306224473533344</v>
      </c>
      <c r="H27" s="6"/>
      <c r="J27" s="2"/>
      <c r="K27" s="2"/>
      <c r="L27" s="2"/>
      <c r="M27" s="2"/>
      <c r="N27" s="2"/>
    </row>
    <row r="28" spans="1:14" x14ac:dyDescent="0.25">
      <c r="A28" s="9">
        <v>42125</v>
      </c>
      <c r="B28" s="13">
        <v>66.906616</v>
      </c>
      <c r="C28" s="3">
        <f t="shared" si="1"/>
        <v>-4.9642833132039092E-2</v>
      </c>
      <c r="D28" s="9">
        <v>42125</v>
      </c>
      <c r="E28" s="1">
        <v>25.763608999999999</v>
      </c>
      <c r="F28" s="3">
        <f t="shared" si="2"/>
        <v>1.6511968867305583E-2</v>
      </c>
      <c r="G28" s="6">
        <f t="shared" si="0"/>
        <v>25.703402611224895</v>
      </c>
      <c r="H28" s="6"/>
      <c r="J28" s="2"/>
      <c r="K28" s="2"/>
      <c r="L28" s="2"/>
      <c r="M28" s="2"/>
      <c r="N28" s="2"/>
    </row>
    <row r="29" spans="1:14" x14ac:dyDescent="0.25">
      <c r="A29" s="9">
        <v>42156</v>
      </c>
      <c r="B29" s="13">
        <v>64.301047999999994</v>
      </c>
      <c r="C29" s="3">
        <f t="shared" si="1"/>
        <v>-3.9721926404892187E-2</v>
      </c>
      <c r="D29" s="9">
        <v>42156</v>
      </c>
      <c r="E29" s="1">
        <v>24.137459</v>
      </c>
      <c r="F29" s="3">
        <f t="shared" si="2"/>
        <v>-6.5198043203181441E-2</v>
      </c>
      <c r="G29" s="6">
        <f t="shared" si="0"/>
        <v>24.089587794256495</v>
      </c>
      <c r="H29" s="6"/>
      <c r="J29" s="2"/>
      <c r="K29" s="2"/>
      <c r="L29" s="2"/>
      <c r="M29" s="2"/>
      <c r="N29" s="2"/>
    </row>
    <row r="30" spans="1:14" x14ac:dyDescent="0.25">
      <c r="A30" s="9">
        <v>42186</v>
      </c>
      <c r="B30" s="13">
        <v>65.252914000000004</v>
      </c>
      <c r="C30" s="3">
        <f t="shared" si="1"/>
        <v>1.4694774498386744E-2</v>
      </c>
      <c r="D30" s="9">
        <v>42186</v>
      </c>
      <c r="E30" s="1">
        <v>24.981300000000001</v>
      </c>
      <c r="F30" s="3">
        <f t="shared" si="2"/>
        <v>3.4362595825190106E-2</v>
      </c>
      <c r="G30" s="6">
        <f t="shared" si="0"/>
        <v>24.924915950107284</v>
      </c>
      <c r="H30" s="6"/>
    </row>
    <row r="31" spans="1:14" x14ac:dyDescent="0.25">
      <c r="A31" s="9">
        <v>42217</v>
      </c>
      <c r="B31" s="13">
        <v>58.680477000000003</v>
      </c>
      <c r="C31" s="3">
        <f t="shared" si="1"/>
        <v>-0.10616362213335259</v>
      </c>
      <c r="D31" s="9">
        <v>42217</v>
      </c>
      <c r="E31" s="1">
        <v>22.923939000000001</v>
      </c>
      <c r="F31" s="3">
        <f t="shared" si="2"/>
        <v>-8.5945809257341271E-2</v>
      </c>
      <c r="G31" s="6">
        <f t="shared" si="0"/>
        <v>22.865874375639134</v>
      </c>
      <c r="H31" s="6"/>
    </row>
    <row r="32" spans="1:14" x14ac:dyDescent="0.25">
      <c r="A32" s="9">
        <v>42248</v>
      </c>
      <c r="B32" s="13">
        <v>59.181561000000002</v>
      </c>
      <c r="C32" s="3">
        <f t="shared" si="1"/>
        <v>8.502941702538569E-3</v>
      </c>
      <c r="D32" s="9">
        <v>42248</v>
      </c>
      <c r="E32" s="1">
        <v>23.251677000000001</v>
      </c>
      <c r="F32" s="3">
        <f t="shared" si="2"/>
        <v>1.4195522745171637E-2</v>
      </c>
      <c r="G32" s="6">
        <f t="shared" si="0"/>
        <v>23.190999415678725</v>
      </c>
      <c r="H32" s="6"/>
    </row>
    <row r="33" spans="1:8" x14ac:dyDescent="0.25">
      <c r="A33" s="9">
        <v>42278</v>
      </c>
      <c r="B33" s="13">
        <v>52.244804000000002</v>
      </c>
      <c r="C33" s="3">
        <f t="shared" si="1"/>
        <v>-0.12466958285477224</v>
      </c>
      <c r="D33" s="9">
        <v>42278</v>
      </c>
      <c r="E33" s="1">
        <v>25.554701000000001</v>
      </c>
      <c r="F33" s="3">
        <f t="shared" si="2"/>
        <v>9.4444033432991195E-2</v>
      </c>
      <c r="G33" s="6">
        <f t="shared" si="0"/>
        <v>25.420477189547142</v>
      </c>
      <c r="H33" s="6"/>
    </row>
    <row r="34" spans="1:8" x14ac:dyDescent="0.25">
      <c r="A34" s="9">
        <v>42309</v>
      </c>
      <c r="B34" s="13">
        <v>53.705173000000002</v>
      </c>
      <c r="C34" s="3">
        <f t="shared" si="1"/>
        <v>2.7568887422512355E-2</v>
      </c>
      <c r="D34" s="9">
        <v>42309</v>
      </c>
      <c r="E34" s="1">
        <v>24.332115000000002</v>
      </c>
      <c r="F34" s="3">
        <f t="shared" si="2"/>
        <v>-4.9024209163779121E-2</v>
      </c>
      <c r="G34" s="6">
        <f t="shared" si="0"/>
        <v>24.225208373148686</v>
      </c>
      <c r="H34" s="6"/>
    </row>
    <row r="35" spans="1:8" x14ac:dyDescent="0.25">
      <c r="A35" s="9">
        <v>42339</v>
      </c>
      <c r="B35" s="13">
        <v>55.950493000000002</v>
      </c>
      <c r="C35" s="3">
        <f t="shared" si="1"/>
        <v>4.0957917811521624E-2</v>
      </c>
      <c r="D35" s="9">
        <v>42339</v>
      </c>
      <c r="E35" s="1">
        <v>24.251749</v>
      </c>
      <c r="F35" s="3">
        <f t="shared" si="2"/>
        <v>-3.3083442396193556E-3</v>
      </c>
      <c r="G35" s="6">
        <f t="shared" si="0"/>
        <v>24.157979746725417</v>
      </c>
      <c r="H35" s="6"/>
    </row>
    <row r="36" spans="1:8" x14ac:dyDescent="0.25">
      <c r="A36" s="9">
        <v>42370</v>
      </c>
      <c r="B36" s="13">
        <v>61.076262999999997</v>
      </c>
      <c r="C36" s="3">
        <f t="shared" si="1"/>
        <v>8.7656050264515395E-2</v>
      </c>
      <c r="D36" s="9">
        <v>42370</v>
      </c>
      <c r="E36" s="1">
        <v>21.242607</v>
      </c>
      <c r="F36" s="3">
        <f t="shared" si="2"/>
        <v>-0.13247980953926153</v>
      </c>
      <c r="G36" s="6">
        <f t="shared" si="0"/>
        <v>21.224154190510937</v>
      </c>
      <c r="H36" s="6"/>
    </row>
    <row r="37" spans="1:8" x14ac:dyDescent="0.25">
      <c r="A37" s="9">
        <v>42401</v>
      </c>
      <c r="B37" s="13">
        <v>61.057837999999997</v>
      </c>
      <c r="C37" s="3">
        <f t="shared" si="1"/>
        <v>-3.0171753816364842E-4</v>
      </c>
      <c r="D37" s="9">
        <v>42401</v>
      </c>
      <c r="E37" s="1">
        <v>23.558841999999999</v>
      </c>
      <c r="F37" s="3">
        <f t="shared" si="2"/>
        <v>0.1034922775170844</v>
      </c>
      <c r="G37" s="6">
        <f t="shared" si="0"/>
        <v>23.503138169414989</v>
      </c>
      <c r="H37" s="6"/>
    </row>
    <row r="38" spans="1:8" x14ac:dyDescent="0.25">
      <c r="A38" s="9">
        <v>42430</v>
      </c>
      <c r="B38" s="13">
        <v>63.036655000000003</v>
      </c>
      <c r="C38" s="3">
        <f t="shared" si="1"/>
        <v>3.1894803709336533E-2</v>
      </c>
      <c r="D38" s="9">
        <v>42430</v>
      </c>
      <c r="E38" s="1">
        <v>25.619565999999999</v>
      </c>
      <c r="F38" s="3">
        <f t="shared" si="2"/>
        <v>8.3855149962530712E-2</v>
      </c>
      <c r="G38" s="6">
        <f t="shared" si="0"/>
        <v>25.541248877860689</v>
      </c>
      <c r="H38" s="6"/>
    </row>
    <row r="39" spans="1:8" x14ac:dyDescent="0.25">
      <c r="A39" s="9">
        <v>42461</v>
      </c>
      <c r="B39" s="13">
        <v>62.001266000000001</v>
      </c>
      <c r="C39" s="3">
        <f t="shared" si="1"/>
        <v>-1.6561578402128515E-2</v>
      </c>
      <c r="D39" s="9">
        <v>42461</v>
      </c>
      <c r="E39" s="1">
        <v>24.737682</v>
      </c>
      <c r="F39" s="3">
        <f t="shared" si="2"/>
        <v>-3.5028688281639631E-2</v>
      </c>
      <c r="G39" s="6">
        <f t="shared" si="0"/>
        <v>24.668047214727743</v>
      </c>
      <c r="H39" s="6"/>
    </row>
    <row r="40" spans="1:8" x14ac:dyDescent="0.25">
      <c r="A40" s="9">
        <v>42491</v>
      </c>
      <c r="B40" s="13">
        <v>65.626587000000001</v>
      </c>
      <c r="C40" s="3">
        <f t="shared" si="1"/>
        <v>5.6826099285071908E-2</v>
      </c>
      <c r="D40" s="9">
        <v>42491</v>
      </c>
      <c r="E40" s="1">
        <v>26.380564</v>
      </c>
      <c r="F40" s="3">
        <f t="shared" si="2"/>
        <v>6.4299858741073496E-2</v>
      </c>
      <c r="G40" s="6">
        <f t="shared" si="0"/>
        <v>26.303706741295919</v>
      </c>
      <c r="H40" s="6"/>
    </row>
    <row r="41" spans="1:8" x14ac:dyDescent="0.25">
      <c r="A41" s="9">
        <v>42522</v>
      </c>
      <c r="B41" s="13">
        <v>68.199202999999997</v>
      </c>
      <c r="C41" s="3">
        <f t="shared" si="1"/>
        <v>3.8451975087593127E-2</v>
      </c>
      <c r="D41" s="9">
        <v>42522</v>
      </c>
      <c r="E41" s="1">
        <v>26.053647999999999</v>
      </c>
      <c r="F41" s="3">
        <f t="shared" si="2"/>
        <v>-1.2469730111198007E-2</v>
      </c>
      <c r="G41" s="6">
        <f t="shared" si="0"/>
        <v>25.995610021783417</v>
      </c>
      <c r="H41" s="6"/>
    </row>
    <row r="42" spans="1:8" x14ac:dyDescent="0.25">
      <c r="A42" s="9">
        <v>42552</v>
      </c>
      <c r="B42" s="13">
        <v>68.152495999999999</v>
      </c>
      <c r="C42" s="3">
        <f t="shared" si="1"/>
        <v>-6.8509600055443275E-4</v>
      </c>
      <c r="D42" s="9">
        <v>42552</v>
      </c>
      <c r="E42" s="1">
        <v>27.724572999999999</v>
      </c>
      <c r="F42" s="3">
        <f t="shared" si="2"/>
        <v>6.2161335072799417E-2</v>
      </c>
      <c r="G42" s="6">
        <f t="shared" si="0"/>
        <v>27.639485918719711</v>
      </c>
      <c r="H42" s="6"/>
    </row>
    <row r="43" spans="1:8" x14ac:dyDescent="0.25">
      <c r="A43" s="9">
        <v>42583</v>
      </c>
      <c r="B43" s="13">
        <v>66.723517999999999</v>
      </c>
      <c r="C43" s="3">
        <f t="shared" si="1"/>
        <v>-2.1190298085394188E-2</v>
      </c>
      <c r="D43" s="9">
        <v>42583</v>
      </c>
      <c r="E43" s="1">
        <v>28.811050000000002</v>
      </c>
      <c r="F43" s="3">
        <f t="shared" si="2"/>
        <v>3.8439862255461865E-2</v>
      </c>
      <c r="G43" s="6">
        <f t="shared" si="0"/>
        <v>28.700994651019773</v>
      </c>
      <c r="H43" s="6"/>
    </row>
    <row r="44" spans="1:8" x14ac:dyDescent="0.25">
      <c r="A44" s="9">
        <v>42614</v>
      </c>
      <c r="B44" s="13">
        <v>67.819725000000005</v>
      </c>
      <c r="C44" s="3">
        <f t="shared" si="1"/>
        <v>1.6295597360020821E-2</v>
      </c>
      <c r="D44" s="9">
        <v>42614</v>
      </c>
      <c r="E44" s="1">
        <v>29.067637999999999</v>
      </c>
      <c r="F44" s="3">
        <f t="shared" si="2"/>
        <v>8.8664650087735553E-3</v>
      </c>
      <c r="G44" s="6">
        <f t="shared" si="0"/>
        <v>28.959251364497788</v>
      </c>
      <c r="H44" s="6"/>
    </row>
    <row r="45" spans="1:8" x14ac:dyDescent="0.25">
      <c r="A45" s="9">
        <v>42644</v>
      </c>
      <c r="B45" s="13">
        <v>65.844939999999994</v>
      </c>
      <c r="C45" s="3">
        <f t="shared" si="1"/>
        <v>-2.9550497907348199E-2</v>
      </c>
      <c r="D45" s="9">
        <v>42644</v>
      </c>
      <c r="E45" s="1">
        <v>28.114598999999998</v>
      </c>
      <c r="F45" s="3">
        <f t="shared" si="2"/>
        <v>-3.3336480326230371E-2</v>
      </c>
      <c r="G45" s="6">
        <f t="shared" si="0"/>
        <v>28.011079002433718</v>
      </c>
      <c r="H45" s="6"/>
    </row>
    <row r="46" spans="1:8" x14ac:dyDescent="0.25">
      <c r="A46" s="9">
        <v>42675</v>
      </c>
      <c r="B46" s="13">
        <v>66.230475999999996</v>
      </c>
      <c r="C46" s="3">
        <f t="shared" si="1"/>
        <v>5.8381356155575758E-3</v>
      </c>
      <c r="D46" s="9">
        <v>42675</v>
      </c>
      <c r="E46" s="1">
        <v>27.552344999999999</v>
      </c>
      <c r="F46" s="3">
        <f t="shared" si="2"/>
        <v>-2.0201328849509599E-2</v>
      </c>
      <c r="G46" s="6">
        <f t="shared" si="0"/>
        <v>27.459878315068597</v>
      </c>
      <c r="H46" s="6"/>
    </row>
    <row r="47" spans="1:8" x14ac:dyDescent="0.25">
      <c r="A47" s="9">
        <v>42705</v>
      </c>
      <c r="B47" s="13">
        <v>64.998604</v>
      </c>
      <c r="C47" s="3">
        <f t="shared" si="1"/>
        <v>-1.8774926804476816E-2</v>
      </c>
      <c r="D47" s="9">
        <v>42705</v>
      </c>
      <c r="E47" s="1">
        <v>27.921932000000002</v>
      </c>
      <c r="F47" s="3">
        <f t="shared" si="2"/>
        <v>1.3324823263930318E-2</v>
      </c>
      <c r="G47" s="6">
        <f t="shared" si="0"/>
        <v>27.817036493900236</v>
      </c>
      <c r="H47" s="6"/>
    </row>
    <row r="48" spans="1:8" x14ac:dyDescent="0.25">
      <c r="A48" s="9">
        <v>42736</v>
      </c>
      <c r="B48" s="13">
        <v>63.209693999999999</v>
      </c>
      <c r="C48" s="3">
        <f t="shared" si="1"/>
        <v>-2.7908117275608064E-2</v>
      </c>
      <c r="D48" s="9">
        <v>42736</v>
      </c>
      <c r="E48" s="1">
        <v>28.383908999999999</v>
      </c>
      <c r="F48" s="3">
        <f t="shared" si="2"/>
        <v>1.640992688260539E-2</v>
      </c>
      <c r="G48" s="6">
        <f t="shared" si="0"/>
        <v>28.262163266466267</v>
      </c>
      <c r="H48" s="6"/>
    </row>
    <row r="49" spans="1:8" x14ac:dyDescent="0.25">
      <c r="A49" s="9">
        <v>42767</v>
      </c>
      <c r="B49" s="13">
        <v>67.178077999999999</v>
      </c>
      <c r="C49" s="3">
        <f t="shared" si="1"/>
        <v>6.0889298603292133E-2</v>
      </c>
      <c r="D49" s="9">
        <v>42767</v>
      </c>
      <c r="E49" s="1">
        <v>31.851963000000001</v>
      </c>
      <c r="F49" s="3">
        <f t="shared" si="2"/>
        <v>0.11527661268155724</v>
      </c>
      <c r="G49" s="6">
        <f t="shared" si="0"/>
        <v>31.695528240255449</v>
      </c>
      <c r="H49" s="6"/>
    </row>
    <row r="50" spans="1:8" x14ac:dyDescent="0.25">
      <c r="A50" s="9">
        <v>42795</v>
      </c>
      <c r="B50" s="13">
        <v>68.267234999999999</v>
      </c>
      <c r="C50" s="3">
        <f t="shared" si="1"/>
        <v>1.6082955588289496E-2</v>
      </c>
      <c r="D50" s="9">
        <v>42795</v>
      </c>
      <c r="E50" s="1">
        <v>31.497848999999999</v>
      </c>
      <c r="F50" s="3">
        <f t="shared" si="2"/>
        <v>-1.1179754986293615E-2</v>
      </c>
      <c r="G50" s="6">
        <f t="shared" si="0"/>
        <v>31.352841777184196</v>
      </c>
      <c r="H50" s="6"/>
    </row>
    <row r="51" spans="1:8" x14ac:dyDescent="0.25">
      <c r="A51" s="9">
        <v>42826</v>
      </c>
      <c r="B51" s="13">
        <v>71.726799</v>
      </c>
      <c r="C51" s="3">
        <f t="shared" si="1"/>
        <v>4.9434513805054564E-2</v>
      </c>
      <c r="D51" s="9">
        <v>42826</v>
      </c>
      <c r="E51" s="1">
        <v>31.749458000000001</v>
      </c>
      <c r="F51" s="3">
        <f t="shared" si="2"/>
        <v>7.9563965411238828E-3</v>
      </c>
      <c r="G51" s="6">
        <f t="shared" si="0"/>
        <v>31.618670477209736</v>
      </c>
      <c r="H51" s="6"/>
    </row>
    <row r="52" spans="1:8" x14ac:dyDescent="0.25">
      <c r="A52" s="9">
        <v>42856</v>
      </c>
      <c r="B52" s="13">
        <v>74.989716000000001</v>
      </c>
      <c r="C52" s="3">
        <f t="shared" si="1"/>
        <v>4.448654067154803E-2</v>
      </c>
      <c r="D52" s="9">
        <v>42856</v>
      </c>
      <c r="E52" s="1">
        <v>29.63842</v>
      </c>
      <c r="F52" s="3">
        <f t="shared" si="2"/>
        <v>-6.8804161662577495E-2</v>
      </c>
      <c r="G52" s="6">
        <f t="shared" si="0"/>
        <v>29.558712768246401</v>
      </c>
      <c r="H52" s="6"/>
    </row>
    <row r="53" spans="1:8" x14ac:dyDescent="0.25">
      <c r="A53" s="9">
        <v>42887</v>
      </c>
      <c r="B53" s="13">
        <v>72.687027</v>
      </c>
      <c r="C53" s="3">
        <f t="shared" si="1"/>
        <v>-3.1188061185477654E-2</v>
      </c>
      <c r="D53" s="9">
        <v>42887</v>
      </c>
      <c r="E53" s="1">
        <v>29.422215999999999</v>
      </c>
      <c r="F53" s="3">
        <f t="shared" si="2"/>
        <v>-7.3214574180236868E-3</v>
      </c>
      <c r="G53" s="6">
        <f t="shared" si="0"/>
        <v>29.33382582627954</v>
      </c>
      <c r="H53" s="6"/>
    </row>
    <row r="54" spans="1:8" x14ac:dyDescent="0.25">
      <c r="A54" s="9">
        <v>42917</v>
      </c>
      <c r="B54" s="13">
        <v>76.826583999999997</v>
      </c>
      <c r="C54" s="3">
        <f t="shared" si="1"/>
        <v>5.5387803143285758E-2</v>
      </c>
      <c r="D54" s="9">
        <v>42917</v>
      </c>
      <c r="E54" s="1">
        <v>29.563219</v>
      </c>
      <c r="F54" s="3">
        <f t="shared" si="2"/>
        <v>4.780952063209068E-3</v>
      </c>
      <c r="G54" s="6">
        <f t="shared" si="0"/>
        <v>29.494410945280343</v>
      </c>
      <c r="H54" s="6"/>
    </row>
    <row r="55" spans="1:8" x14ac:dyDescent="0.25">
      <c r="A55" s="9">
        <v>42948</v>
      </c>
      <c r="B55" s="13">
        <v>74.982506000000001</v>
      </c>
      <c r="C55" s="3">
        <f t="shared" si="1"/>
        <v>-2.4295893097124495E-2</v>
      </c>
      <c r="D55" s="9">
        <v>42948</v>
      </c>
      <c r="E55" s="1">
        <v>30.560503000000001</v>
      </c>
      <c r="F55" s="3">
        <f t="shared" si="2"/>
        <v>3.3177436277490722E-2</v>
      </c>
      <c r="G55" s="6">
        <f t="shared" si="0"/>
        <v>30.46596695918511</v>
      </c>
      <c r="H55" s="6"/>
    </row>
    <row r="56" spans="1:8" x14ac:dyDescent="0.25">
      <c r="A56" s="9">
        <v>42979</v>
      </c>
      <c r="B56" s="13">
        <v>75.521811999999997</v>
      </c>
      <c r="C56" s="3">
        <f t="shared" si="1"/>
        <v>7.1666821982826539E-3</v>
      </c>
      <c r="D56" s="9">
        <v>42979</v>
      </c>
      <c r="E56" s="1">
        <v>31.907786999999999</v>
      </c>
      <c r="F56" s="3">
        <f t="shared" si="2"/>
        <v>4.3141662997758123E-2</v>
      </c>
      <c r="G56" s="6">
        <f t="shared" si="0"/>
        <v>31.794485563965914</v>
      </c>
      <c r="H56" s="6"/>
    </row>
    <row r="57" spans="1:8" x14ac:dyDescent="0.25">
      <c r="A57" s="9">
        <v>43009</v>
      </c>
      <c r="B57" s="13">
        <v>84.384551999999999</v>
      </c>
      <c r="C57" s="3">
        <f t="shared" si="1"/>
        <v>0.11096283648047003</v>
      </c>
      <c r="D57" s="9">
        <v>43009</v>
      </c>
      <c r="E57" s="1">
        <v>32.401153999999998</v>
      </c>
      <c r="F57" s="3">
        <f t="shared" si="2"/>
        <v>1.5343952863247103E-2</v>
      </c>
      <c r="G57" s="6">
        <f t="shared" si="0"/>
        <v>32.3267061618469</v>
      </c>
      <c r="H57" s="6"/>
    </row>
    <row r="58" spans="1:8" x14ac:dyDescent="0.25">
      <c r="A58" s="9">
        <v>43040</v>
      </c>
      <c r="B58" s="13">
        <v>93.972176000000005</v>
      </c>
      <c r="C58" s="3">
        <f t="shared" si="1"/>
        <v>0.10761438677941715</v>
      </c>
      <c r="D58" s="9">
        <v>43040</v>
      </c>
      <c r="E58" s="1">
        <v>34.336731</v>
      </c>
      <c r="F58" s="3">
        <f t="shared" si="2"/>
        <v>5.8021616382287609E-2</v>
      </c>
      <c r="G58" s="6">
        <f t="shared" si="0"/>
        <v>34.281827965102174</v>
      </c>
      <c r="H58" s="6"/>
    </row>
    <row r="59" spans="1:8" x14ac:dyDescent="0.25">
      <c r="A59" s="9">
        <v>43070</v>
      </c>
      <c r="B59" s="13">
        <v>95.441237999999998</v>
      </c>
      <c r="C59" s="3">
        <f t="shared" si="1"/>
        <v>1.5512010752593383E-2</v>
      </c>
      <c r="D59" s="9">
        <v>43070</v>
      </c>
      <c r="E59" s="1">
        <v>36.652641000000003</v>
      </c>
      <c r="F59" s="3">
        <f t="shared" si="2"/>
        <v>6.5269829933505136E-2</v>
      </c>
      <c r="G59" s="6">
        <f t="shared" si="0"/>
        <v>36.568341428167479</v>
      </c>
      <c r="H59" s="6"/>
    </row>
    <row r="60" spans="1:8" x14ac:dyDescent="0.25">
      <c r="A60" s="9">
        <v>43101</v>
      </c>
      <c r="B60" s="13">
        <v>103.571198</v>
      </c>
      <c r="C60" s="3">
        <f t="shared" si="1"/>
        <v>8.1748530384036247E-2</v>
      </c>
      <c r="D60" s="9">
        <v>43101</v>
      </c>
      <c r="E60" s="1">
        <v>39.753281000000001</v>
      </c>
      <c r="F60" s="3">
        <f t="shared" si="2"/>
        <v>8.1206892810786371E-2</v>
      </c>
      <c r="G60" s="6">
        <f t="shared" si="0"/>
        <v>39.662146025072829</v>
      </c>
      <c r="H60" s="6"/>
    </row>
    <row r="61" spans="1:8" x14ac:dyDescent="0.25">
      <c r="A61" s="9">
        <v>43132</v>
      </c>
      <c r="B61" s="13">
        <v>87.452567999999999</v>
      </c>
      <c r="C61" s="3">
        <f t="shared" si="1"/>
        <v>-0.16916271320489976</v>
      </c>
      <c r="D61" s="9">
        <v>43132</v>
      </c>
      <c r="E61" s="1">
        <v>43.173560999999999</v>
      </c>
      <c r="F61" s="3">
        <f t="shared" si="2"/>
        <v>8.2535915429695225E-2</v>
      </c>
      <c r="G61" s="6">
        <f t="shared" si="0"/>
        <v>42.942506822393625</v>
      </c>
      <c r="H61" s="6"/>
    </row>
    <row r="62" spans="1:8" x14ac:dyDescent="0.25">
      <c r="A62" s="9">
        <v>43160</v>
      </c>
      <c r="B62" s="13">
        <v>86.442122999999995</v>
      </c>
      <c r="C62" s="3">
        <f t="shared" si="1"/>
        <v>-1.1621474659294431E-2</v>
      </c>
      <c r="D62" s="9">
        <v>43160</v>
      </c>
      <c r="E62" s="1">
        <v>41.351363999999997</v>
      </c>
      <c r="F62" s="3">
        <f t="shared" si="2"/>
        <v>-4.3122886379665604E-2</v>
      </c>
      <c r="G62" s="6">
        <f t="shared" si="0"/>
        <v>41.144206968384211</v>
      </c>
      <c r="H62" s="6"/>
    </row>
    <row r="63" spans="1:8" x14ac:dyDescent="0.25">
      <c r="A63" s="9">
        <v>43191</v>
      </c>
      <c r="B63" s="13">
        <v>86.459023000000002</v>
      </c>
      <c r="C63" s="3">
        <f t="shared" si="1"/>
        <v>1.9548742671522212E-4</v>
      </c>
      <c r="D63" s="9">
        <v>43191</v>
      </c>
      <c r="E63" s="1">
        <v>42.701141</v>
      </c>
      <c r="F63" s="3">
        <f t="shared" si="2"/>
        <v>3.2120233564483576E-2</v>
      </c>
      <c r="G63" s="6">
        <f t="shared" si="0"/>
        <v>42.472421917005718</v>
      </c>
      <c r="H63" s="6"/>
    </row>
    <row r="64" spans="1:8" x14ac:dyDescent="0.25">
      <c r="A64" s="9">
        <v>43221</v>
      </c>
      <c r="B64" s="13">
        <v>80.672927999999999</v>
      </c>
      <c r="C64" s="3">
        <f t="shared" si="1"/>
        <v>-6.9267524841483921E-2</v>
      </c>
      <c r="D64" s="9">
        <v>43221</v>
      </c>
      <c r="E64" s="1">
        <v>41.508845999999998</v>
      </c>
      <c r="F64" s="3">
        <f t="shared" si="2"/>
        <v>-2.8319080040533667E-2</v>
      </c>
      <c r="G64" s="6">
        <f t="shared" si="0"/>
        <v>41.268719588570342</v>
      </c>
      <c r="H64" s="6"/>
    </row>
    <row r="65" spans="1:8" x14ac:dyDescent="0.25">
      <c r="A65" s="9">
        <v>43252</v>
      </c>
      <c r="B65" s="13">
        <v>84.239966999999993</v>
      </c>
      <c r="C65" s="3">
        <f t="shared" si="1"/>
        <v>4.3266421776727584E-2</v>
      </c>
      <c r="D65" s="9">
        <v>43252</v>
      </c>
      <c r="E65" s="1">
        <v>41.819851</v>
      </c>
      <c r="F65" s="3">
        <f t="shared" si="2"/>
        <v>7.4645699570576336E-3</v>
      </c>
      <c r="G65" s="6">
        <f t="shared" si="0"/>
        <v>41.59355867250288</v>
      </c>
      <c r="H65" s="6"/>
    </row>
    <row r="66" spans="1:8" x14ac:dyDescent="0.25">
      <c r="A66" s="9">
        <v>43282</v>
      </c>
      <c r="B66" s="13">
        <v>87.761032</v>
      </c>
      <c r="C66" s="3">
        <f t="shared" si="1"/>
        <v>4.0948099153747246E-2</v>
      </c>
      <c r="D66" s="9">
        <v>43282</v>
      </c>
      <c r="E66" s="1">
        <v>41.100665999999997</v>
      </c>
      <c r="F66" s="3">
        <f t="shared" si="2"/>
        <v>-1.7346805355109039E-2</v>
      </c>
      <c r="G66" s="6">
        <f t="shared" si="0"/>
        <v>40.90449002154827</v>
      </c>
      <c r="H66" s="6"/>
    </row>
    <row r="67" spans="1:8" x14ac:dyDescent="0.25">
      <c r="A67" s="9">
        <v>43313</v>
      </c>
      <c r="B67" s="13">
        <v>94.281882999999993</v>
      </c>
      <c r="C67" s="3">
        <f t="shared" si="1"/>
        <v>7.1671475049556413E-2</v>
      </c>
      <c r="D67" s="9">
        <v>43313</v>
      </c>
      <c r="E67" s="1">
        <v>46.788395000000001</v>
      </c>
      <c r="F67" s="3">
        <f t="shared" si="2"/>
        <v>0.12961087633800458</v>
      </c>
      <c r="G67" s="6">
        <f t="shared" si="0"/>
        <v>46.535394109386274</v>
      </c>
      <c r="H67" s="6"/>
    </row>
    <row r="68" spans="1:8" x14ac:dyDescent="0.25">
      <c r="A68" s="9">
        <v>43344</v>
      </c>
      <c r="B68" s="13">
        <v>92.900443999999993</v>
      </c>
      <c r="C68" s="3">
        <f t="shared" si="1"/>
        <v>-1.4760625150067656E-2</v>
      </c>
      <c r="D68" s="9">
        <v>43344</v>
      </c>
      <c r="E68" s="1">
        <v>47.650314000000002</v>
      </c>
      <c r="F68" s="3">
        <f t="shared" si="2"/>
        <v>1.8254017706717342E-2</v>
      </c>
      <c r="G68" s="6">
        <f t="shared" ref="G68:G72" si="3">Retour_Moyen_Portefeuille(B68,E68,$B$3:$B$74,$E$3:$E$74)</f>
        <v>47.376197743299706</v>
      </c>
      <c r="H68" s="6"/>
    </row>
    <row r="69" spans="1:8" x14ac:dyDescent="0.25">
      <c r="A69" s="9">
        <v>43374</v>
      </c>
      <c r="B69" s="13">
        <v>99.201965000000001</v>
      </c>
      <c r="C69" s="3">
        <f t="shared" ref="C69:C74" si="4">LN(B69/B68)</f>
        <v>6.5629397421396479E-2</v>
      </c>
      <c r="D69" s="9">
        <v>43374</v>
      </c>
      <c r="E69" s="1">
        <v>44.809905999999998</v>
      </c>
      <c r="F69" s="3">
        <f t="shared" ref="F69:F74" si="5">LN(E69/E68)</f>
        <v>-6.1459988745370717E-2</v>
      </c>
      <c r="G69" s="6">
        <f t="shared" si="3"/>
        <v>44.614603874375348</v>
      </c>
      <c r="H69" s="6"/>
    </row>
    <row r="70" spans="1:8" x14ac:dyDescent="0.25">
      <c r="A70" s="9">
        <v>43405</v>
      </c>
      <c r="B70" s="13">
        <v>96.600234999999998</v>
      </c>
      <c r="C70" s="3">
        <f t="shared" si="4"/>
        <v>-2.6576648634655385E-2</v>
      </c>
      <c r="D70" s="9">
        <v>43405</v>
      </c>
      <c r="E70" s="1">
        <v>47.203335000000003</v>
      </c>
      <c r="F70" s="3">
        <f t="shared" si="5"/>
        <v>5.2035315825285491E-2</v>
      </c>
      <c r="G70" s="6">
        <f t="shared" si="3"/>
        <v>46.955911858608864</v>
      </c>
      <c r="H70" s="6"/>
    </row>
    <row r="71" spans="1:8" x14ac:dyDescent="0.25">
      <c r="A71" s="9">
        <v>43435</v>
      </c>
      <c r="B71" s="13">
        <v>92.148612999999997</v>
      </c>
      <c r="C71" s="3">
        <f t="shared" si="4"/>
        <v>-4.7178541471563702E-2</v>
      </c>
      <c r="D71" s="9">
        <v>43435</v>
      </c>
      <c r="E71" s="1">
        <v>42.726562999999999</v>
      </c>
      <c r="F71" s="3">
        <f t="shared" si="5"/>
        <v>-9.9643735745620451E-2</v>
      </c>
      <c r="G71" s="6">
        <f t="shared" si="3"/>
        <v>42.527459342265807</v>
      </c>
      <c r="H71" s="6"/>
    </row>
    <row r="72" spans="1:8" x14ac:dyDescent="0.25">
      <c r="A72" s="9">
        <v>43466</v>
      </c>
      <c r="B72" s="13">
        <v>95.317131000000003</v>
      </c>
      <c r="C72" s="3">
        <f t="shared" si="4"/>
        <v>3.38069207062133E-2</v>
      </c>
      <c r="D72" s="9">
        <v>43466</v>
      </c>
      <c r="E72" s="1">
        <v>46.631416000000002</v>
      </c>
      <c r="F72" s="3">
        <f t="shared" si="5"/>
        <v>8.7453665946398418E-2</v>
      </c>
      <c r="G72" s="6">
        <f t="shared" si="3"/>
        <v>46.386396012381951</v>
      </c>
      <c r="H72" s="6"/>
    </row>
    <row r="73" spans="1:8" x14ac:dyDescent="0.25">
      <c r="A73" s="9">
        <v>43497</v>
      </c>
      <c r="B73" s="13">
        <v>98.460212999999996</v>
      </c>
      <c r="C73" s="3">
        <f t="shared" si="4"/>
        <v>3.2442984480388307E-2</v>
      </c>
      <c r="D73" s="9">
        <v>43497</v>
      </c>
      <c r="E73" s="1">
        <v>51.444285999999998</v>
      </c>
      <c r="F73" s="3">
        <f t="shared" si="5"/>
        <v>9.8224919755788606E-2</v>
      </c>
      <c r="G73" s="6">
        <f t="shared" ref="G73:G74" si="6">Retour_Moyen_Portefeuille(B73,E73,$B$3:$B$74,$E$3:$E$74)</f>
        <v>51.13865032431341</v>
      </c>
      <c r="H73" s="6"/>
    </row>
    <row r="74" spans="1:8" x14ac:dyDescent="0.25">
      <c r="A74" s="11">
        <v>43525</v>
      </c>
      <c r="B74" s="14">
        <v>97.008026000000001</v>
      </c>
      <c r="C74" s="3">
        <f t="shared" si="4"/>
        <v>-1.4858820294294939E-2</v>
      </c>
      <c r="D74" s="9">
        <v>43525</v>
      </c>
      <c r="E74" s="1">
        <v>53.650317999999999</v>
      </c>
      <c r="F74" s="3">
        <f t="shared" si="5"/>
        <v>4.1987999534093205E-2</v>
      </c>
      <c r="G74" s="6">
        <f t="shared" si="6"/>
        <v>53.30163325396304</v>
      </c>
      <c r="H74" s="6"/>
    </row>
    <row r="75" spans="1:8" x14ac:dyDescent="0.25">
      <c r="A75" s="12"/>
      <c r="B75" s="12"/>
    </row>
    <row r="76" spans="1:8" x14ac:dyDescent="0.25">
      <c r="A76" s="15" t="s">
        <v>10</v>
      </c>
      <c r="B76" s="15" t="s">
        <v>11</v>
      </c>
      <c r="C76" s="16">
        <f>AVERAGE(C4:C74)</f>
        <v>5.2768669352102615E-3</v>
      </c>
      <c r="D76" s="8" t="s">
        <v>12</v>
      </c>
      <c r="E76" s="17" t="s">
        <v>13</v>
      </c>
      <c r="F76" s="16">
        <f>AVERAGE(F4:F74)</f>
        <v>1.6040598135622832E-2</v>
      </c>
    </row>
    <row r="77" spans="1:8" x14ac:dyDescent="0.25">
      <c r="A77" s="12"/>
      <c r="B77" s="12"/>
      <c r="C77" s="3">
        <f>ProportionActif1(B3:B74)</f>
        <v>5.2768669352102615E-3</v>
      </c>
      <c r="F77" s="3">
        <f>ProportionActif1(E3:E74)</f>
        <v>1.6040598135622832E-2</v>
      </c>
    </row>
    <row r="78" spans="1:8" x14ac:dyDescent="0.25">
      <c r="A78" s="12"/>
      <c r="B78" s="12"/>
    </row>
    <row r="79" spans="1:8" x14ac:dyDescent="0.25">
      <c r="A79" s="12"/>
      <c r="B79" s="12"/>
      <c r="C79" s="3" t="s">
        <v>14</v>
      </c>
    </row>
    <row r="80" spans="1:8" x14ac:dyDescent="0.25">
      <c r="A80" s="12"/>
      <c r="B80" s="12"/>
      <c r="C80" s="3" t="s">
        <v>15</v>
      </c>
    </row>
    <row r="81" spans="1:7" x14ac:dyDescent="0.25">
      <c r="A81" s="12"/>
      <c r="B81" s="12"/>
      <c r="C81" s="3" t="s">
        <v>16</v>
      </c>
    </row>
    <row r="82" spans="1:7" x14ac:dyDescent="0.25">
      <c r="A82" s="12"/>
      <c r="B82" s="12"/>
      <c r="C82" s="3" t="s">
        <v>17</v>
      </c>
    </row>
    <row r="83" spans="1:7" x14ac:dyDescent="0.25">
      <c r="A83" s="12"/>
      <c r="B83" s="12"/>
      <c r="C83" s="3" t="s">
        <v>18</v>
      </c>
    </row>
    <row r="84" spans="1:7" x14ac:dyDescent="0.25">
      <c r="A84" s="12"/>
      <c r="B84" s="12"/>
      <c r="C84" s="3" t="s">
        <v>19</v>
      </c>
    </row>
    <row r="85" spans="1:7" x14ac:dyDescent="0.25">
      <c r="A85" s="12"/>
      <c r="B85" s="12"/>
    </row>
    <row r="86" spans="1:7" x14ac:dyDescent="0.25">
      <c r="A86" s="12"/>
      <c r="B86" s="12"/>
      <c r="C86" s="3" t="s">
        <v>20</v>
      </c>
    </row>
    <row r="87" spans="1:7" x14ac:dyDescent="0.25">
      <c r="A87" s="12"/>
      <c r="B87" s="12"/>
      <c r="C87" s="3" t="s">
        <v>21</v>
      </c>
    </row>
    <row r="88" spans="1:7" x14ac:dyDescent="0.25">
      <c r="A88" s="12"/>
      <c r="B88" s="12"/>
      <c r="C88" s="3" t="s">
        <v>22</v>
      </c>
    </row>
    <row r="89" spans="1:7" x14ac:dyDescent="0.25">
      <c r="A89" s="12"/>
      <c r="B89" s="12"/>
      <c r="C89" s="3" t="s">
        <v>23</v>
      </c>
      <c r="G89" s="8" t="s">
        <v>25</v>
      </c>
    </row>
    <row r="90" spans="1:7" x14ac:dyDescent="0.25">
      <c r="A90" s="12"/>
      <c r="B90" s="12"/>
      <c r="G90" s="8" t="s">
        <v>24</v>
      </c>
    </row>
    <row r="91" spans="1:7" x14ac:dyDescent="0.25">
      <c r="A91" s="12"/>
      <c r="B91" s="12"/>
      <c r="G91" s="8" t="s">
        <v>26</v>
      </c>
    </row>
    <row r="92" spans="1:7" x14ac:dyDescent="0.25">
      <c r="A92" s="12"/>
      <c r="B92" s="12"/>
      <c r="G92" s="8" t="s">
        <v>27</v>
      </c>
    </row>
    <row r="93" spans="1:7" x14ac:dyDescent="0.25">
      <c r="A93" s="12"/>
      <c r="B93" s="12"/>
    </row>
    <row r="94" spans="1:7" x14ac:dyDescent="0.25">
      <c r="A94" s="12"/>
      <c r="B94" s="12"/>
      <c r="C94" s="3" t="s">
        <v>28</v>
      </c>
    </row>
    <row r="95" spans="1:7" x14ac:dyDescent="0.25">
      <c r="A95" s="12"/>
      <c r="B95" s="12"/>
    </row>
    <row r="96" spans="1:7" x14ac:dyDescent="0.25">
      <c r="A96" s="12"/>
      <c r="B96" s="12"/>
    </row>
    <row r="97" spans="1:2" x14ac:dyDescent="0.25">
      <c r="A97" s="12"/>
      <c r="B97" s="12"/>
    </row>
    <row r="98" spans="1:2" x14ac:dyDescent="0.25">
      <c r="A98" s="12"/>
      <c r="B98" s="12"/>
    </row>
    <row r="99" spans="1:2" x14ac:dyDescent="0.25">
      <c r="A99" s="12"/>
      <c r="B99" s="12"/>
    </row>
    <row r="100" spans="1:2" x14ac:dyDescent="0.25">
      <c r="A100" s="12"/>
      <c r="B100" s="12"/>
    </row>
    <row r="101" spans="1:2" x14ac:dyDescent="0.25">
      <c r="A101" s="12"/>
      <c r="B101" s="12"/>
    </row>
    <row r="102" spans="1:2" x14ac:dyDescent="0.25">
      <c r="A102" s="12"/>
      <c r="B102" s="12"/>
    </row>
    <row r="103" spans="1:2" x14ac:dyDescent="0.25">
      <c r="A103" s="12"/>
      <c r="B103" s="12"/>
    </row>
    <row r="104" spans="1:2" x14ac:dyDescent="0.25">
      <c r="A104" s="12"/>
      <c r="B104" s="12"/>
    </row>
    <row r="105" spans="1:2" x14ac:dyDescent="0.25">
      <c r="A105" s="12"/>
      <c r="B105" s="12"/>
    </row>
    <row r="106" spans="1:2" x14ac:dyDescent="0.25">
      <c r="A106" s="12"/>
      <c r="B106" s="12"/>
    </row>
    <row r="107" spans="1:2" x14ac:dyDescent="0.25">
      <c r="A107" s="12"/>
      <c r="B107" s="12"/>
    </row>
    <row r="108" spans="1:2" x14ac:dyDescent="0.25">
      <c r="A108" s="12"/>
      <c r="B108" s="12"/>
    </row>
    <row r="109" spans="1:2" x14ac:dyDescent="0.25">
      <c r="A109" s="12"/>
      <c r="B109" s="12"/>
    </row>
    <row r="110" spans="1:2" x14ac:dyDescent="0.25">
      <c r="A110" s="12"/>
      <c r="B110" s="12"/>
    </row>
    <row r="111" spans="1:2" x14ac:dyDescent="0.25">
      <c r="A111" s="12"/>
      <c r="B111" s="12"/>
    </row>
    <row r="112" spans="1:2" x14ac:dyDescent="0.25">
      <c r="A112" s="12"/>
      <c r="B112" s="12"/>
    </row>
    <row r="113" spans="1:2" x14ac:dyDescent="0.25">
      <c r="A113" s="12"/>
      <c r="B113" s="12"/>
    </row>
    <row r="114" spans="1:2" x14ac:dyDescent="0.25">
      <c r="A114" s="12"/>
      <c r="B114" s="12"/>
    </row>
    <row r="115" spans="1:2" x14ac:dyDescent="0.25">
      <c r="A115" s="12"/>
      <c r="B115" s="12"/>
    </row>
    <row r="116" spans="1:2" x14ac:dyDescent="0.25">
      <c r="A116" s="12"/>
      <c r="B116" s="12"/>
    </row>
    <row r="117" spans="1:2" x14ac:dyDescent="0.25">
      <c r="A117" s="12"/>
      <c r="B117" s="12"/>
    </row>
    <row r="118" spans="1:2" x14ac:dyDescent="0.25">
      <c r="A118" s="12"/>
      <c r="B118" s="12"/>
    </row>
    <row r="119" spans="1:2" x14ac:dyDescent="0.25">
      <c r="A119" s="12"/>
      <c r="B119" s="12"/>
    </row>
    <row r="120" spans="1:2" x14ac:dyDescent="0.25">
      <c r="A120" s="12"/>
      <c r="B120" s="12"/>
    </row>
    <row r="121" spans="1:2" x14ac:dyDescent="0.25">
      <c r="A121" s="12"/>
      <c r="B121" s="12"/>
    </row>
    <row r="122" spans="1:2" x14ac:dyDescent="0.25">
      <c r="A122" s="12"/>
      <c r="B122" s="12"/>
    </row>
    <row r="123" spans="1:2" x14ac:dyDescent="0.25">
      <c r="A123" s="12"/>
      <c r="B123" s="12"/>
    </row>
    <row r="124" spans="1:2" x14ac:dyDescent="0.25">
      <c r="A124" s="12"/>
      <c r="B124" s="12"/>
    </row>
    <row r="125" spans="1:2" x14ac:dyDescent="0.25">
      <c r="A125" s="12"/>
      <c r="B125" s="12"/>
    </row>
    <row r="126" spans="1:2" x14ac:dyDescent="0.25">
      <c r="A126" s="12"/>
      <c r="B126" s="12"/>
    </row>
    <row r="127" spans="1:2" x14ac:dyDescent="0.25">
      <c r="A127" s="12"/>
      <c r="B127" s="12"/>
    </row>
  </sheetData>
  <mergeCells count="1">
    <mergeCell ref="J2:N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portfolio analysis</vt:lpstr>
    </vt:vector>
  </TitlesOfParts>
  <Company>Université de Nice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Teller</dc:creator>
  <cp:lastModifiedBy>isabelle</cp:lastModifiedBy>
  <dcterms:created xsi:type="dcterms:W3CDTF">2017-03-02T16:14:54Z</dcterms:created>
  <dcterms:modified xsi:type="dcterms:W3CDTF">2019-04-07T15:02:53Z</dcterms:modified>
</cp:coreProperties>
</file>