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3035" tabRatio="875" activeTab="1"/>
  </bookViews>
  <sheets>
    <sheet name="List" sheetId="22" r:id="rId1"/>
    <sheet name="Relevés" sheetId="23" r:id="rId2"/>
  </sheets>
  <definedNames>
    <definedName name="image_41">"Image 41"</definedName>
  </definedNames>
  <calcPr calcId="145621" calcOnSave="0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5" i="23" l="1"/>
  <c r="AC16" i="23"/>
  <c r="AC21" i="23"/>
  <c r="AC22" i="23"/>
  <c r="AC23" i="23"/>
  <c r="AC24" i="23"/>
  <c r="AC25" i="23"/>
  <c r="AC26" i="23"/>
  <c r="AC27" i="23"/>
  <c r="AC28" i="23"/>
  <c r="AC29" i="23"/>
  <c r="AC30" i="23"/>
  <c r="AC31" i="23"/>
  <c r="AC32" i="23"/>
  <c r="AC33" i="23"/>
  <c r="AC34" i="23"/>
  <c r="AC35" i="23"/>
  <c r="AC36" i="23"/>
  <c r="AC37" i="23"/>
  <c r="AC38" i="23"/>
  <c r="AC39" i="23"/>
  <c r="AC40" i="23"/>
  <c r="AC41" i="23"/>
  <c r="AC42" i="23"/>
  <c r="AC43" i="23"/>
  <c r="AC44" i="23"/>
  <c r="AC45" i="23"/>
  <c r="AC46" i="23"/>
  <c r="AC14" i="23"/>
  <c r="Z14" i="23" l="1"/>
  <c r="AY3" i="23"/>
  <c r="AY4" i="23"/>
  <c r="AY5" i="23"/>
  <c r="V10" i="23" s="1"/>
  <c r="W10" i="23" s="1"/>
  <c r="AY6" i="23"/>
  <c r="AY7" i="23"/>
  <c r="AY8" i="23"/>
  <c r="AY9" i="23"/>
  <c r="AY10" i="23"/>
  <c r="AY11" i="23"/>
  <c r="AY12" i="23"/>
  <c r="AY13" i="23"/>
  <c r="AY14" i="23"/>
  <c r="AY15" i="23"/>
  <c r="AY16" i="23"/>
  <c r="AY17" i="23"/>
  <c r="AY2" i="23"/>
  <c r="V11" i="23" s="1"/>
  <c r="W11" i="23" s="1"/>
  <c r="V14" i="23" l="1"/>
  <c r="Y12" i="23" l="1"/>
  <c r="Y8" i="23"/>
  <c r="Y7" i="23"/>
  <c r="Z21" i="23"/>
  <c r="V21" i="23"/>
  <c r="Z15" i="23"/>
  <c r="V15" i="23"/>
  <c r="A39" i="23" l="1"/>
  <c r="A40" i="23" s="1"/>
  <c r="AF15" i="23" l="1"/>
  <c r="AE46" i="23"/>
  <c r="Z46" i="23"/>
  <c r="V46" i="23"/>
  <c r="A46" i="23"/>
  <c r="AE45" i="23"/>
  <c r="Z45" i="23"/>
  <c r="V45" i="23"/>
  <c r="A45" i="23"/>
  <c r="AE44" i="23"/>
  <c r="Z44" i="23"/>
  <c r="V44" i="23"/>
  <c r="A44" i="23"/>
  <c r="AE43" i="23"/>
  <c r="Z43" i="23"/>
  <c r="V43" i="23"/>
  <c r="A43" i="23"/>
  <c r="AE42" i="23"/>
  <c r="V42" i="23"/>
  <c r="A42" i="23"/>
  <c r="AE41" i="23"/>
  <c r="V41" i="23"/>
  <c r="A41" i="23"/>
  <c r="AE40" i="23"/>
  <c r="Z40" i="23"/>
  <c r="Z41" i="23" s="1"/>
  <c r="Z42" i="23" s="1"/>
  <c r="V40" i="23"/>
  <c r="AE39" i="23"/>
  <c r="Z39" i="23"/>
  <c r="V39" i="23"/>
  <c r="AE38" i="23"/>
  <c r="Z38" i="23"/>
  <c r="V38" i="23"/>
  <c r="AE37" i="23"/>
  <c r="Z37" i="23"/>
  <c r="V37" i="23"/>
  <c r="AE36" i="23"/>
  <c r="Z36" i="23"/>
  <c r="V36" i="23"/>
  <c r="AE35" i="23"/>
  <c r="Z35" i="23"/>
  <c r="V35" i="23"/>
  <c r="AE34" i="23"/>
  <c r="Z34" i="23"/>
  <c r="V34" i="23"/>
  <c r="AE33" i="23"/>
  <c r="Z33" i="23"/>
  <c r="V33" i="23"/>
  <c r="AE32" i="23"/>
  <c r="Z32" i="23"/>
  <c r="V32" i="23"/>
  <c r="AE31" i="23"/>
  <c r="Z31" i="23"/>
  <c r="V31" i="23"/>
  <c r="AE30" i="23"/>
  <c r="Z30" i="23"/>
  <c r="V30" i="23"/>
  <c r="AE29" i="23"/>
  <c r="Z29" i="23"/>
  <c r="V29" i="23"/>
  <c r="AE28" i="23"/>
  <c r="Z28" i="23"/>
  <c r="V28" i="23"/>
  <c r="AE27" i="23"/>
  <c r="V27" i="23"/>
  <c r="AE26" i="23"/>
  <c r="V26" i="23"/>
  <c r="AE25" i="23"/>
  <c r="V25" i="23"/>
  <c r="AE24" i="23"/>
  <c r="V24" i="23"/>
  <c r="AE23" i="23"/>
  <c r="V23" i="23"/>
  <c r="AE22" i="23"/>
  <c r="V22" i="23"/>
  <c r="AE21" i="23"/>
  <c r="AE20" i="23"/>
  <c r="V20" i="23"/>
  <c r="AE19" i="23"/>
  <c r="V19" i="23"/>
  <c r="AE18" i="23"/>
  <c r="V18" i="23"/>
  <c r="AE17" i="23"/>
  <c r="V17" i="23"/>
  <c r="AE16" i="23"/>
  <c r="V16" i="23"/>
  <c r="AE15" i="23"/>
  <c r="Z16" i="23"/>
  <c r="Z17" i="23" s="1"/>
  <c r="A15" i="23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E14" i="23"/>
  <c r="AG12" i="23"/>
  <c r="AB12" i="23"/>
  <c r="R12" i="23"/>
  <c r="N12" i="23"/>
  <c r="L12" i="23"/>
  <c r="J12" i="23"/>
  <c r="H12" i="23"/>
  <c r="F12" i="23"/>
  <c r="D12" i="23"/>
  <c r="B12" i="23"/>
  <c r="H11" i="23"/>
  <c r="I11" i="23" s="1"/>
  <c r="F11" i="23"/>
  <c r="G11" i="23" s="1"/>
  <c r="AG8" i="23"/>
  <c r="AB8" i="23"/>
  <c r="AA8" i="23"/>
  <c r="W8" i="23"/>
  <c r="V8" i="23" s="1"/>
  <c r="T8" i="23"/>
  <c r="R8" i="23"/>
  <c r="P8" i="23"/>
  <c r="N8" i="23"/>
  <c r="L8" i="23"/>
  <c r="J8" i="23"/>
  <c r="H8" i="23"/>
  <c r="F8" i="23"/>
  <c r="AG7" i="23"/>
  <c r="AB7" i="23"/>
  <c r="W7" i="23"/>
  <c r="V7" i="23" s="1"/>
  <c r="T7" i="23"/>
  <c r="R7" i="23"/>
  <c r="P7" i="23"/>
  <c r="N7" i="23"/>
  <c r="L7" i="23"/>
  <c r="J7" i="23"/>
  <c r="H7" i="23"/>
  <c r="F7" i="23"/>
  <c r="A26" i="23" l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Z18" i="23"/>
  <c r="Z19" i="23" s="1"/>
  <c r="Z20" i="23" s="1"/>
  <c r="Z22" i="23" s="1"/>
  <c r="Z23" i="23" s="1"/>
  <c r="Z24" i="23" s="1"/>
  <c r="Z25" i="23" s="1"/>
  <c r="Z26" i="23" s="1"/>
  <c r="Z27" i="23" s="1"/>
  <c r="Z10" i="23" l="1"/>
  <c r="Z8" i="23"/>
  <c r="Z12" i="23"/>
  <c r="C3" i="22"/>
  <c r="C4" i="22" l="1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</calcChain>
</file>

<file path=xl/comments1.xml><?xml version="1.0" encoding="utf-8"?>
<comments xmlns="http://schemas.openxmlformats.org/spreadsheetml/2006/main">
  <authors>
    <author>Georges DUBOIS</author>
  </authors>
  <commentList>
    <comment ref="B1" authorId="0">
      <text>
        <r>
          <rPr>
            <sz val="9"/>
            <color indexed="81"/>
            <rFont val="Tahoma"/>
            <family val="2"/>
          </rPr>
          <t xml:space="preserve">Ciel dégagé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Ciel voilé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Rares éclaircies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Soleil, Nuageux, averses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 xml:space="preserve">Soleil, orage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Soleil, averses orageuses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Pluies orageuses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Orage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Orage &amp; grèle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Orage violent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sz val="9"/>
            <color indexed="81"/>
            <rFont val="Tahoma"/>
            <family val="2"/>
          </rPr>
          <t xml:space="preserve">Nuageux avec éclaircies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Brouillard dense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Brume ou brouillard légé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Brume ou léger brouillard givrant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Nuageux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Couvert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Couvert, rares averses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Giboulées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>
      <text>
        <r>
          <rPr>
            <b/>
            <sz val="9"/>
            <color indexed="81"/>
            <rFont val="Tahoma"/>
            <family val="2"/>
          </rPr>
          <t>Grèles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Neiges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Fortes neiges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 xml:space="preserve">Pluies &amp; éclaircies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Pluies éparses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Bruines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Averses ou fortes pluies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Pluie mêlée de neige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4" authorId="0">
      <text>
        <r>
          <rPr>
            <sz val="9"/>
            <color indexed="81"/>
            <rFont val="Tahoma"/>
            <family val="2"/>
          </rPr>
          <t xml:space="preserve">Ciel dégagé
</t>
        </r>
      </text>
    </comment>
    <comment ref="AQ14" authorId="0">
      <text>
        <r>
          <rPr>
            <b/>
            <sz val="9"/>
            <color indexed="81"/>
            <rFont val="Tahoma"/>
            <family val="2"/>
          </rPr>
          <t>Ciel voilé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9"/>
            <color indexed="81"/>
            <rFont val="Tahoma"/>
            <family val="2"/>
          </rPr>
          <t>Rares éclaircies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9"/>
            <color indexed="81"/>
            <rFont val="Tahoma"/>
            <family val="2"/>
          </rPr>
          <t>Soleil, Nuageux, averses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6" authorId="0">
      <text>
        <r>
          <rPr>
            <sz val="9"/>
            <color indexed="81"/>
            <rFont val="Tahoma"/>
            <family val="2"/>
          </rPr>
          <t xml:space="preserve">Nuageux avec éclaircies
</t>
        </r>
      </text>
    </comment>
    <comment ref="AQ16" authorId="0">
      <text>
        <r>
          <rPr>
            <b/>
            <sz val="9"/>
            <color indexed="81"/>
            <rFont val="Tahoma"/>
            <family val="2"/>
          </rPr>
          <t>Brouillard dense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9"/>
            <color indexed="81"/>
            <rFont val="Tahoma"/>
            <family val="2"/>
          </rPr>
          <t>Brume ou brouillard légé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9"/>
            <color indexed="81"/>
            <rFont val="Tahoma"/>
            <family val="2"/>
          </rPr>
          <t>Brume ou léger brouillard givrant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9"/>
            <color indexed="81"/>
            <rFont val="Tahoma"/>
            <family val="2"/>
          </rPr>
          <t>Nuageux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16" authorId="0">
      <text>
        <r>
          <rPr>
            <b/>
            <sz val="9"/>
            <color indexed="81"/>
            <rFont val="Tahoma"/>
            <family val="2"/>
          </rPr>
          <t>Couvert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6" authorId="0">
      <text>
        <r>
          <rPr>
            <b/>
            <sz val="9"/>
            <color indexed="81"/>
            <rFont val="Tahoma"/>
            <family val="2"/>
          </rPr>
          <t>Couvert, rares averses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18" authorId="0">
      <text>
        <r>
          <rPr>
            <b/>
            <sz val="9"/>
            <color indexed="81"/>
            <rFont val="Tahoma"/>
            <family val="2"/>
          </rPr>
          <t xml:space="preserve">Pluies &amp; éclaircies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8" authorId="0">
      <text>
        <r>
          <rPr>
            <b/>
            <sz val="9"/>
            <color indexed="81"/>
            <rFont val="Tahoma"/>
            <family val="2"/>
          </rPr>
          <t>Pluies éparses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8" authorId="0">
      <text>
        <r>
          <rPr>
            <b/>
            <sz val="9"/>
            <color indexed="81"/>
            <rFont val="Tahoma"/>
            <family val="2"/>
          </rPr>
          <t>Bruines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8" authorId="0">
      <text>
        <r>
          <rPr>
            <b/>
            <sz val="9"/>
            <color indexed="81"/>
            <rFont val="Tahoma"/>
            <family val="2"/>
          </rPr>
          <t>Averses ou fortes pluies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18" authorId="0">
      <text>
        <r>
          <rPr>
            <b/>
            <sz val="9"/>
            <color indexed="81"/>
            <rFont val="Tahoma"/>
            <family val="2"/>
          </rPr>
          <t>Pluie mêlée de neige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20" authorId="0">
      <text>
        <r>
          <rPr>
            <b/>
            <sz val="9"/>
            <color indexed="81"/>
            <rFont val="Tahoma"/>
            <family val="2"/>
          </rPr>
          <t xml:space="preserve">Soleil, orage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20" authorId="0">
      <text>
        <r>
          <rPr>
            <b/>
            <sz val="9"/>
            <color indexed="81"/>
            <rFont val="Tahoma"/>
            <family val="2"/>
          </rPr>
          <t>Soleil, averses orageuses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0" authorId="0">
      <text>
        <r>
          <rPr>
            <b/>
            <sz val="9"/>
            <color indexed="81"/>
            <rFont val="Tahoma"/>
            <family val="2"/>
          </rPr>
          <t>Pluies orageuses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0" authorId="0">
      <text>
        <r>
          <rPr>
            <b/>
            <sz val="9"/>
            <color indexed="81"/>
            <rFont val="Tahoma"/>
            <family val="2"/>
          </rPr>
          <t>Orage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20" authorId="0">
      <text>
        <r>
          <rPr>
            <b/>
            <sz val="9"/>
            <color indexed="81"/>
            <rFont val="Tahoma"/>
            <family val="2"/>
          </rPr>
          <t>Orage &amp; grèle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20" authorId="0">
      <text>
        <r>
          <rPr>
            <b/>
            <sz val="9"/>
            <color indexed="81"/>
            <rFont val="Tahoma"/>
            <family val="2"/>
          </rPr>
          <t>Orage violent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22" authorId="0">
      <text>
        <r>
          <rPr>
            <b/>
            <sz val="9"/>
            <color indexed="81"/>
            <rFont val="Tahoma"/>
            <family val="2"/>
          </rPr>
          <t>Giboulées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22" authorId="0">
      <text>
        <r>
          <rPr>
            <b/>
            <sz val="9"/>
            <color indexed="81"/>
            <rFont val="Tahoma"/>
            <family val="2"/>
          </rPr>
          <t>Grèles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2" authorId="0">
      <text>
        <r>
          <rPr>
            <b/>
            <sz val="9"/>
            <color indexed="81"/>
            <rFont val="Tahoma"/>
            <family val="2"/>
          </rPr>
          <t>Neiges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2" authorId="0">
      <text>
        <r>
          <rPr>
            <b/>
            <sz val="9"/>
            <color indexed="81"/>
            <rFont val="Tahoma"/>
            <family val="2"/>
          </rPr>
          <t>Fortes neiges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P24" authorId="0">
      <text>
        <r>
          <rPr>
            <b/>
            <sz val="9"/>
            <color indexed="81"/>
            <rFont val="Tahoma"/>
            <family val="2"/>
          </rPr>
          <t xml:space="preserve">Ciel dégagé de nuit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24" authorId="0">
      <text>
        <r>
          <rPr>
            <b/>
            <sz val="9"/>
            <color indexed="81"/>
            <rFont val="Tahoma"/>
            <family val="2"/>
          </rPr>
          <t>Ciel voilé de nuit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4" authorId="0">
      <text>
        <r>
          <rPr>
            <b/>
            <sz val="9"/>
            <color indexed="81"/>
            <rFont val="Tahoma"/>
            <family val="2"/>
          </rPr>
          <t>Brume ou brouillard léger de nuit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4" authorId="0">
      <text>
        <r>
          <rPr>
            <b/>
            <sz val="9"/>
            <color indexed="81"/>
            <rFont val="Tahoma"/>
            <family val="2"/>
          </rPr>
          <t>Brume ou léger brouillard givrant de nuit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24" authorId="0">
      <text>
        <r>
          <rPr>
            <b/>
            <sz val="9"/>
            <color indexed="81"/>
            <rFont val="Tahoma"/>
            <family val="2"/>
          </rPr>
          <t>Brouillard dense de nuit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24" authorId="0">
      <text>
        <r>
          <rPr>
            <b/>
            <sz val="9"/>
            <color indexed="81"/>
            <rFont val="Tahoma"/>
            <family val="2"/>
          </rPr>
          <t>Ciel nuageux avec éclaircies de nuit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<sst xmlns="http://schemas.openxmlformats.org/spreadsheetml/2006/main" count="169" uniqueCount="92">
  <si>
    <t>Heure</t>
  </si>
  <si>
    <t>UVI</t>
  </si>
  <si>
    <t>N</t>
  </si>
  <si>
    <t>NNE</t>
  </si>
  <si>
    <t>NE</t>
  </si>
  <si>
    <t>ENE</t>
  </si>
  <si>
    <t>EST</t>
  </si>
  <si>
    <t>ESE</t>
  </si>
  <si>
    <t>SE</t>
  </si>
  <si>
    <t>SSE</t>
  </si>
  <si>
    <t>S</t>
  </si>
  <si>
    <t>SSO</t>
  </si>
  <si>
    <t>SO</t>
  </si>
  <si>
    <t>OSO</t>
  </si>
  <si>
    <t>ONO</t>
  </si>
  <si>
    <t>NO</t>
  </si>
  <si>
    <t>NNO</t>
  </si>
  <si>
    <t>O</t>
  </si>
  <si>
    <t>Jour</t>
  </si>
  <si>
    <t>Vit. du vent    (km/h)</t>
  </si>
  <si>
    <t>Lumière (W/M2)</t>
  </si>
  <si>
    <t>FAIBLE</t>
  </si>
  <si>
    <t>&lt;2</t>
  </si>
  <si>
    <t>MODEREE</t>
  </si>
  <si>
    <t>à</t>
  </si>
  <si>
    <t>FORTE</t>
  </si>
  <si>
    <t>EXTREME</t>
  </si>
  <si>
    <t>11+</t>
  </si>
  <si>
    <t>TRES FORTE</t>
  </si>
  <si>
    <t>Intensité des UV</t>
  </si>
  <si>
    <t>Soleil</t>
  </si>
  <si>
    <t>C</t>
  </si>
  <si>
    <t>Ciel voilé</t>
  </si>
  <si>
    <t>Rares éclaircies</t>
  </si>
  <si>
    <t>Soleil Fortes averses</t>
  </si>
  <si>
    <t>Variable</t>
  </si>
  <si>
    <t>Nuageux &amp; Brumeux</t>
  </si>
  <si>
    <t>Brouillard dense</t>
  </si>
  <si>
    <t>Brume ou Brouillard légé</t>
  </si>
  <si>
    <t>Brume ou léger brouillard givrant</t>
  </si>
  <si>
    <t>Nuageux</t>
  </si>
  <si>
    <t>Couvert</t>
  </si>
  <si>
    <t>Couvert rares averses</t>
  </si>
  <si>
    <t>Pluvieux</t>
  </si>
  <si>
    <t>Pluies et éclaircies</t>
  </si>
  <si>
    <t>Pluies éparses</t>
  </si>
  <si>
    <t>Bruines</t>
  </si>
  <si>
    <t>Averses ou fortes pluies</t>
  </si>
  <si>
    <t>Pluies mélées de neige</t>
  </si>
  <si>
    <t>Orageux</t>
  </si>
  <si>
    <t>Soleil orage</t>
  </si>
  <si>
    <t>Soleil averses orageuses</t>
  </si>
  <si>
    <t>Pluies orageuses</t>
  </si>
  <si>
    <t>Orage</t>
  </si>
  <si>
    <t>Orage et grêles</t>
  </si>
  <si>
    <t>Orage violent</t>
  </si>
  <si>
    <t>Grèle &amp; Neige</t>
  </si>
  <si>
    <t>Giboulées</t>
  </si>
  <si>
    <t>Grèles</t>
  </si>
  <si>
    <t>Neiges</t>
  </si>
  <si>
    <t>Fortes neiges</t>
  </si>
  <si>
    <t>Temps de nuit</t>
  </si>
  <si>
    <t>Ciel dégagé de nuit</t>
  </si>
  <si>
    <t>Ciel voilé de nuit</t>
  </si>
  <si>
    <t>Brume ou brouillard léger de nuit</t>
  </si>
  <si>
    <t xml:space="preserve">Brume ou léger brouillard givrant de nuit </t>
  </si>
  <si>
    <t>Brouillard dense de nuit</t>
  </si>
  <si>
    <t>Ciel nuageux avec éclaircies de nuit</t>
  </si>
  <si>
    <t>T°               int.    (°C)</t>
  </si>
  <si>
    <t>Hum              int.       (%)</t>
  </si>
  <si>
    <t>Hum           ext.      (%)</t>
  </si>
  <si>
    <t>Press.         rel.        (hpa)</t>
  </si>
  <si>
    <t>Précipi. dern. 24 h        (mm)</t>
  </si>
  <si>
    <t>Précipi. Tot. mois          (mm)</t>
  </si>
  <si>
    <t>Moyenne Mensuelle</t>
  </si>
  <si>
    <t>Direction                      du vent</t>
  </si>
  <si>
    <t>T°              Mini                 ext.    (°C)</t>
  </si>
  <si>
    <t>T°               Maxi                     ext.    (°C)</t>
  </si>
  <si>
    <t>Rafale  Min        (km/h)</t>
  </si>
  <si>
    <t>Rafale    Max      (km/h)</t>
  </si>
  <si>
    <t xml:space="preserve"> -</t>
  </si>
  <si>
    <t>Précipi. Tot. An        (mm)</t>
  </si>
  <si>
    <t>Ciel dégagé</t>
  </si>
  <si>
    <t>Soleil nuageux et averses</t>
  </si>
  <si>
    <t>Nuageux avec éclaircies</t>
  </si>
  <si>
    <t>Brume ou brouillard légé</t>
  </si>
  <si>
    <t>Pluies mêlées de neiges</t>
  </si>
  <si>
    <t>Soleil , orage</t>
  </si>
  <si>
    <t>Orages</t>
  </si>
  <si>
    <t>Orages et grèles</t>
  </si>
  <si>
    <t>Orages violents</t>
  </si>
  <si>
    <t>dubdub22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</si>
</sst>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h:mm:ss;@"/>
    <numFmt numFmtId="166" formatCode="[$-40C]d\-mmm\-yy;@"/>
    <numFmt numFmtId="167" formatCode="#\°"/>
    <numFmt numFmtId="168" formatCode="#.0\°"/>
    <numFmt numFmtId="169" formatCode="0.0&quot; km/h&quot;"/>
    <numFmt numFmtId="170" formatCode="0.0&quot; hpa&quot;"/>
    <numFmt numFmtId="171" formatCode="0.0&quot; mm&quot;"/>
    <numFmt numFmtId="172" formatCode="0.0&quot; W/m2K&quot;"/>
    <numFmt numFmtId="173" formatCode="0&quot; %&quot;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</font>
    <font>
      <sz val="8"/>
      <color rgb="FF000080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2"/>
      <color rgb="FFFF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9" tint="0.39997558519241921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dashed">
        <color theme="0"/>
      </bottom>
      <diagonal/>
    </border>
    <border>
      <left style="medium">
        <color theme="0"/>
      </left>
      <right style="medium">
        <color theme="0"/>
      </right>
      <top style="dashed">
        <color theme="0"/>
      </top>
      <bottom style="dashed">
        <color theme="0"/>
      </bottom>
      <diagonal/>
    </border>
    <border>
      <left style="medium">
        <color theme="0"/>
      </left>
      <right style="medium">
        <color theme="0"/>
      </right>
      <top style="dashed">
        <color theme="0"/>
      </top>
      <bottom/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double">
        <color theme="0"/>
      </left>
      <right style="medium">
        <color theme="0"/>
      </right>
      <top style="double">
        <color theme="0"/>
      </top>
      <bottom style="double">
        <color theme="0"/>
      </bottom>
      <diagonal/>
    </border>
    <border>
      <left style="medium">
        <color theme="0"/>
      </left>
      <right style="medium">
        <color theme="0"/>
      </right>
      <top style="double">
        <color theme="0"/>
      </top>
      <bottom style="double">
        <color theme="0"/>
      </bottom>
      <diagonal/>
    </border>
    <border>
      <left style="medium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medium">
        <color theme="0"/>
      </left>
      <right style="double">
        <color theme="0"/>
      </right>
      <top style="double">
        <color theme="0"/>
      </top>
      <bottom style="thin">
        <color theme="0"/>
      </bottom>
      <diagonal/>
    </border>
    <border>
      <left style="double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double">
        <color theme="0"/>
      </right>
      <top style="thin">
        <color theme="0"/>
      </top>
      <bottom style="thin">
        <color theme="0"/>
      </bottom>
      <diagonal/>
    </border>
    <border>
      <left style="double">
        <color theme="0"/>
      </left>
      <right style="medium">
        <color theme="0"/>
      </right>
      <top style="thin">
        <color theme="0"/>
      </top>
      <bottom style="double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double">
        <color theme="0"/>
      </bottom>
      <diagonal/>
    </border>
    <border>
      <left style="medium">
        <color theme="0"/>
      </left>
      <right style="double">
        <color theme="0"/>
      </right>
      <top style="thin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thin">
        <color theme="0"/>
      </bottom>
      <diagonal/>
    </border>
    <border>
      <left style="double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theme="0"/>
      </left>
      <right style="medium">
        <color theme="0"/>
      </right>
      <top style="double">
        <color theme="0"/>
      </top>
      <bottom/>
      <diagonal/>
    </border>
  </borders>
  <cellStyleXfs count="45">
    <xf numFmtId="0" fontId="0" fillId="0" borderId="0"/>
    <xf numFmtId="0" fontId="1" fillId="0" borderId="0"/>
    <xf numFmtId="0" fontId="4" fillId="0" borderId="0" applyFill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2" fillId="10" borderId="8" applyNumberFormat="0" applyFont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9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9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9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9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9" fontId="2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165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2" fillId="36" borderId="10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2" fillId="36" borderId="11" xfId="0" applyFont="1" applyFill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/>
    </xf>
    <xf numFmtId="0" fontId="22" fillId="36" borderId="13" xfId="0" applyFont="1" applyFill="1" applyBorder="1" applyAlignment="1">
      <alignment horizontal="center" vertical="center"/>
    </xf>
    <xf numFmtId="0" fontId="2" fillId="36" borderId="13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 wrapText="1"/>
    </xf>
    <xf numFmtId="0" fontId="2" fillId="36" borderId="10" xfId="0" applyFont="1" applyFill="1" applyBorder="1" applyAlignment="1">
      <alignment horizontal="center" vertical="center"/>
    </xf>
    <xf numFmtId="166" fontId="3" fillId="37" borderId="14" xfId="0" applyNumberFormat="1" applyFont="1" applyFill="1" applyBorder="1" applyAlignment="1">
      <alignment horizontal="center" vertical="center" wrapText="1"/>
    </xf>
    <xf numFmtId="164" fontId="3" fillId="36" borderId="15" xfId="0" applyNumberFormat="1" applyFont="1" applyFill="1" applyBorder="1" applyAlignment="1">
      <alignment horizontal="center" vertical="center" wrapText="1"/>
    </xf>
    <xf numFmtId="164" fontId="3" fillId="37" borderId="15" xfId="0" applyNumberFormat="1" applyFont="1" applyFill="1" applyBorder="1" applyAlignment="1">
      <alignment horizontal="center" vertical="center" wrapText="1"/>
    </xf>
    <xf numFmtId="2" fontId="3" fillId="36" borderId="15" xfId="0" applyNumberFormat="1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2" fontId="3" fillId="37" borderId="16" xfId="0" applyNumberFormat="1" applyFont="1" applyFill="1" applyBorder="1" applyAlignment="1">
      <alignment horizontal="center" vertical="center" wrapText="1"/>
    </xf>
    <xf numFmtId="165" fontId="3" fillId="37" borderId="17" xfId="0" applyNumberFormat="1" applyFont="1" applyFill="1" applyBorder="1" applyAlignment="1">
      <alignment horizontal="center" vertical="center"/>
    </xf>
    <xf numFmtId="165" fontId="3" fillId="37" borderId="13" xfId="0" applyNumberFormat="1" applyFont="1" applyFill="1" applyBorder="1" applyAlignment="1">
      <alignment horizontal="center" vertical="center"/>
    </xf>
    <xf numFmtId="165" fontId="3" fillId="36" borderId="13" xfId="0" applyNumberFormat="1" applyFont="1" applyFill="1" applyBorder="1" applyAlignment="1">
      <alignment horizontal="center" vertical="center"/>
    </xf>
    <xf numFmtId="165" fontId="3" fillId="37" borderId="19" xfId="0" applyNumberFormat="1" applyFont="1" applyFill="1" applyBorder="1" applyAlignment="1">
      <alignment horizontal="center" vertical="center"/>
    </xf>
    <xf numFmtId="166" fontId="3" fillId="37" borderId="18" xfId="0" applyNumberFormat="1" applyFont="1" applyFill="1" applyBorder="1" applyAlignment="1">
      <alignment horizontal="center" vertical="center"/>
    </xf>
    <xf numFmtId="166" fontId="3" fillId="37" borderId="20" xfId="0" applyNumberFormat="1" applyFont="1" applyFill="1" applyBorder="1" applyAlignment="1">
      <alignment horizontal="center" vertical="center"/>
    </xf>
    <xf numFmtId="165" fontId="3" fillId="37" borderId="21" xfId="0" applyNumberFormat="1" applyFont="1" applyFill="1" applyBorder="1" applyAlignment="1">
      <alignment horizontal="center" vertical="center"/>
    </xf>
    <xf numFmtId="165" fontId="3" fillId="36" borderId="21" xfId="0" applyNumberFormat="1" applyFont="1" applyFill="1" applyBorder="1" applyAlignment="1">
      <alignment horizontal="center" vertical="center"/>
    </xf>
    <xf numFmtId="165" fontId="3" fillId="37" borderId="22" xfId="0" applyNumberFormat="1" applyFont="1" applyFill="1" applyBorder="1" applyAlignment="1">
      <alignment horizontal="center" vertical="center"/>
    </xf>
    <xf numFmtId="0" fontId="3" fillId="37" borderId="23" xfId="0" applyFont="1" applyFill="1" applyBorder="1" applyAlignment="1">
      <alignment horizontal="center" vertical="center"/>
    </xf>
    <xf numFmtId="172" fontId="3" fillId="37" borderId="15" xfId="0" applyNumberFormat="1" applyFont="1" applyFill="1" applyBorder="1" applyAlignment="1">
      <alignment horizontal="center" vertical="center" wrapText="1"/>
    </xf>
    <xf numFmtId="171" fontId="3" fillId="36" borderId="15" xfId="0" applyNumberFormat="1" applyFont="1" applyFill="1" applyBorder="1" applyAlignment="1">
      <alignment horizontal="center" vertical="center" wrapText="1"/>
    </xf>
    <xf numFmtId="171" fontId="3" fillId="37" borderId="15" xfId="0" applyNumberFormat="1" applyFont="1" applyFill="1" applyBorder="1" applyAlignment="1">
      <alignment horizontal="center" vertical="center" wrapText="1"/>
    </xf>
    <xf numFmtId="169" fontId="3" fillId="36" borderId="15" xfId="0" applyNumberFormat="1" applyFont="1" applyFill="1" applyBorder="1" applyAlignment="1">
      <alignment horizontal="center" vertical="center" wrapText="1"/>
    </xf>
    <xf numFmtId="170" fontId="3" fillId="36" borderId="15" xfId="0" applyNumberFormat="1" applyFont="1" applyFill="1" applyBorder="1" applyAlignment="1">
      <alignment horizontal="center" vertical="center" wrapText="1"/>
    </xf>
    <xf numFmtId="168" fontId="3" fillId="36" borderId="15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8" fontId="3" fillId="2" borderId="0" xfId="0" applyNumberFormat="1" applyFont="1" applyFill="1" applyAlignment="1">
      <alignment horizontal="center" vertical="center"/>
    </xf>
    <xf numFmtId="165" fontId="3" fillId="3" borderId="13" xfId="0" applyNumberFormat="1" applyFont="1" applyFill="1" applyBorder="1" applyAlignment="1">
      <alignment horizontal="center" vertical="center"/>
    </xf>
    <xf numFmtId="165" fontId="3" fillId="38" borderId="13" xfId="0" applyNumberFormat="1" applyFont="1" applyFill="1" applyBorder="1" applyAlignment="1">
      <alignment horizontal="center" vertical="center"/>
    </xf>
    <xf numFmtId="166" fontId="3" fillId="3" borderId="18" xfId="0" applyNumberFormat="1" applyFont="1" applyFill="1" applyBorder="1" applyAlignment="1">
      <alignment horizontal="center" vertical="center"/>
    </xf>
    <xf numFmtId="166" fontId="3" fillId="38" borderId="14" xfId="0" applyNumberFormat="1" applyFont="1" applyFill="1" applyBorder="1" applyAlignment="1">
      <alignment horizontal="center" vertical="center" wrapText="1"/>
    </xf>
    <xf numFmtId="168" fontId="3" fillId="38" borderId="15" xfId="0" applyNumberFormat="1" applyFont="1" applyFill="1" applyBorder="1" applyAlignment="1">
      <alignment horizontal="center" vertical="center"/>
    </xf>
    <xf numFmtId="165" fontId="3" fillId="39" borderId="15" xfId="0" applyNumberFormat="1" applyFont="1" applyFill="1" applyBorder="1" applyAlignment="1">
      <alignment horizontal="center" vertical="center"/>
    </xf>
    <xf numFmtId="170" fontId="3" fillId="38" borderId="15" xfId="0" applyNumberFormat="1" applyFont="1" applyFill="1" applyBorder="1" applyAlignment="1">
      <alignment horizontal="center" vertical="center"/>
    </xf>
    <xf numFmtId="169" fontId="3" fillId="38" borderId="15" xfId="0" applyNumberFormat="1" applyFont="1" applyFill="1" applyBorder="1" applyAlignment="1">
      <alignment horizontal="center" vertical="center"/>
    </xf>
    <xf numFmtId="172" fontId="3" fillId="38" borderId="15" xfId="0" applyNumberFormat="1" applyFont="1" applyFill="1" applyBorder="1" applyAlignment="1">
      <alignment horizontal="center" vertical="center" wrapText="1"/>
    </xf>
    <xf numFmtId="1" fontId="3" fillId="38" borderId="15" xfId="0" applyNumberFormat="1" applyFont="1" applyFill="1" applyBorder="1" applyAlignment="1">
      <alignment horizontal="center" vertical="center"/>
    </xf>
    <xf numFmtId="165" fontId="3" fillId="38" borderId="16" xfId="0" applyNumberFormat="1" applyFont="1" applyFill="1" applyBorder="1" applyAlignment="1">
      <alignment horizontal="center" vertical="center"/>
    </xf>
    <xf numFmtId="171" fontId="0" fillId="36" borderId="13" xfId="0" applyNumberFormat="1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8" fontId="3" fillId="36" borderId="13" xfId="0" applyNumberFormat="1" applyFont="1" applyFill="1" applyBorder="1" applyAlignment="1">
      <alignment horizontal="center" vertical="center"/>
    </xf>
    <xf numFmtId="168" fontId="3" fillId="38" borderId="13" xfId="0" applyNumberFormat="1" applyFont="1" applyFill="1" applyBorder="1" applyAlignment="1">
      <alignment horizontal="center" vertical="center"/>
    </xf>
    <xf numFmtId="168" fontId="3" fillId="36" borderId="21" xfId="0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9" fontId="2" fillId="0" borderId="0" xfId="44" applyFont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1" fontId="2" fillId="0" borderId="0" xfId="0" applyNumberFormat="1" applyFont="1" applyAlignment="1">
      <alignment horizontal="center" vertical="center"/>
    </xf>
    <xf numFmtId="172" fontId="2" fillId="0" borderId="0" xfId="0" applyNumberFormat="1" applyFont="1" applyAlignment="1">
      <alignment horizontal="center" vertical="center"/>
    </xf>
    <xf numFmtId="165" fontId="3" fillId="37" borderId="0" xfId="0" applyNumberFormat="1" applyFont="1" applyFill="1" applyAlignment="1">
      <alignment horizontal="center" vertical="center"/>
    </xf>
    <xf numFmtId="171" fontId="3" fillId="40" borderId="15" xfId="0" applyNumberFormat="1" applyFont="1" applyFill="1" applyBorder="1" applyAlignment="1">
      <alignment horizontal="center" vertical="center"/>
    </xf>
    <xf numFmtId="168" fontId="2" fillId="36" borderId="13" xfId="0" applyNumberFormat="1" applyFont="1" applyFill="1" applyBorder="1" applyAlignment="1">
      <alignment horizontal="center" vertical="center"/>
    </xf>
    <xf numFmtId="170" fontId="2" fillId="36" borderId="13" xfId="0" applyNumberFormat="1" applyFont="1" applyFill="1" applyBorder="1" applyAlignment="1">
      <alignment horizontal="center" vertical="center"/>
    </xf>
    <xf numFmtId="169" fontId="2" fillId="36" borderId="13" xfId="0" applyNumberFormat="1" applyFont="1" applyFill="1" applyBorder="1" applyAlignment="1">
      <alignment horizontal="center" vertical="center"/>
    </xf>
    <xf numFmtId="167" fontId="2" fillId="36" borderId="13" xfId="0" applyNumberFormat="1" applyFont="1" applyFill="1" applyBorder="1" applyAlignment="1">
      <alignment horizontal="center" vertical="center"/>
    </xf>
    <xf numFmtId="171" fontId="2" fillId="36" borderId="13" xfId="0" applyNumberFormat="1" applyFont="1" applyFill="1" applyBorder="1" applyAlignment="1">
      <alignment horizontal="center" vertical="center"/>
    </xf>
    <xf numFmtId="172" fontId="2" fillId="37" borderId="13" xfId="0" applyNumberFormat="1" applyFont="1" applyFill="1" applyBorder="1" applyAlignment="1">
      <alignment horizontal="center" vertical="center"/>
    </xf>
    <xf numFmtId="0" fontId="2" fillId="37" borderId="13" xfId="0" applyFont="1" applyFill="1" applyBorder="1" applyAlignment="1">
      <alignment horizontal="center" vertical="center"/>
    </xf>
    <xf numFmtId="0" fontId="2" fillId="35" borderId="24" xfId="0" applyFont="1" applyFill="1" applyBorder="1" applyAlignment="1">
      <alignment horizontal="center" vertical="center"/>
    </xf>
    <xf numFmtId="0" fontId="2" fillId="37" borderId="25" xfId="0" applyFont="1" applyFill="1" applyBorder="1" applyAlignment="1">
      <alignment horizontal="center" vertical="center"/>
    </xf>
    <xf numFmtId="0" fontId="2" fillId="35" borderId="25" xfId="0" applyFont="1" applyFill="1" applyBorder="1" applyAlignment="1">
      <alignment horizontal="center" vertical="center"/>
    </xf>
    <xf numFmtId="0" fontId="2" fillId="36" borderId="25" xfId="0" applyFont="1" applyFill="1" applyBorder="1" applyAlignment="1">
      <alignment horizontal="center" vertical="center"/>
    </xf>
    <xf numFmtId="0" fontId="2" fillId="37" borderId="19" xfId="0" applyFont="1" applyFill="1" applyBorder="1" applyAlignment="1">
      <alignment horizontal="center" vertical="center"/>
    </xf>
    <xf numFmtId="168" fontId="2" fillId="38" borderId="13" xfId="0" applyNumberFormat="1" applyFont="1" applyFill="1" applyBorder="1" applyAlignment="1">
      <alignment horizontal="center" vertical="center"/>
    </xf>
    <xf numFmtId="170" fontId="2" fillId="38" borderId="13" xfId="0" applyNumberFormat="1" applyFont="1" applyFill="1" applyBorder="1" applyAlignment="1">
      <alignment horizontal="center" vertical="center"/>
    </xf>
    <xf numFmtId="169" fontId="2" fillId="38" borderId="13" xfId="0" applyNumberFormat="1" applyFont="1" applyFill="1" applyBorder="1" applyAlignment="1">
      <alignment horizontal="center" vertical="center"/>
    </xf>
    <xf numFmtId="167" fontId="2" fillId="38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71" fontId="2" fillId="3" borderId="13" xfId="0" applyNumberFormat="1" applyFont="1" applyFill="1" applyBorder="1" applyAlignment="1">
      <alignment horizontal="center" vertical="center"/>
    </xf>
    <xf numFmtId="171" fontId="2" fillId="38" borderId="13" xfId="0" applyNumberFormat="1" applyFont="1" applyFill="1" applyBorder="1" applyAlignment="1">
      <alignment horizontal="center" vertical="center"/>
    </xf>
    <xf numFmtId="172" fontId="2" fillId="3" borderId="13" xfId="0" applyNumberFormat="1" applyFont="1" applyFill="1" applyBorder="1" applyAlignment="1">
      <alignment horizontal="center" vertical="center"/>
    </xf>
    <xf numFmtId="0" fontId="2" fillId="35" borderId="18" xfId="0" applyFont="1" applyFill="1" applyBorder="1" applyAlignment="1">
      <alignment horizontal="center" vertical="center"/>
    </xf>
    <xf numFmtId="0" fontId="2" fillId="35" borderId="13" xfId="0" applyFont="1" applyFill="1" applyBorder="1" applyAlignment="1">
      <alignment horizontal="center" vertical="center"/>
    </xf>
    <xf numFmtId="168" fontId="2" fillId="36" borderId="21" xfId="0" applyNumberFormat="1" applyFont="1" applyFill="1" applyBorder="1" applyAlignment="1">
      <alignment horizontal="center" vertical="center"/>
    </xf>
    <xf numFmtId="170" fontId="2" fillId="36" borderId="21" xfId="0" applyNumberFormat="1" applyFont="1" applyFill="1" applyBorder="1" applyAlignment="1">
      <alignment horizontal="center" vertical="center"/>
    </xf>
    <xf numFmtId="169" fontId="2" fillId="36" borderId="21" xfId="0" applyNumberFormat="1" applyFont="1" applyFill="1" applyBorder="1" applyAlignment="1">
      <alignment horizontal="center" vertical="center"/>
    </xf>
    <xf numFmtId="167" fontId="2" fillId="36" borderId="21" xfId="0" applyNumberFormat="1" applyFont="1" applyFill="1" applyBorder="1" applyAlignment="1">
      <alignment horizontal="center" vertical="center"/>
    </xf>
    <xf numFmtId="0" fontId="2" fillId="37" borderId="21" xfId="0" applyFont="1" applyFill="1" applyBorder="1" applyAlignment="1">
      <alignment horizontal="center" vertical="center"/>
    </xf>
    <xf numFmtId="171" fontId="2" fillId="37" borderId="21" xfId="0" applyNumberFormat="1" applyFont="1" applyFill="1" applyBorder="1" applyAlignment="1">
      <alignment horizontal="center" vertical="center"/>
    </xf>
    <xf numFmtId="171" fontId="2" fillId="36" borderId="26" xfId="0" applyNumberFormat="1" applyFont="1" applyFill="1" applyBorder="1" applyAlignment="1">
      <alignment horizontal="center" vertical="center"/>
    </xf>
    <xf numFmtId="172" fontId="2" fillId="37" borderId="21" xfId="0" applyNumberFormat="1" applyFont="1" applyFill="1" applyBorder="1" applyAlignment="1">
      <alignment horizontal="center" vertical="center"/>
    </xf>
    <xf numFmtId="165" fontId="3" fillId="3" borderId="26" xfId="0" applyNumberFormat="1" applyFont="1" applyFill="1" applyBorder="1" applyAlignment="1">
      <alignment horizontal="center" vertical="center"/>
    </xf>
    <xf numFmtId="171" fontId="2" fillId="37" borderId="13" xfId="0" applyNumberFormat="1" applyFont="1" applyFill="1" applyBorder="1" applyAlignment="1">
      <alignment horizontal="center" vertical="center"/>
    </xf>
    <xf numFmtId="0" fontId="2" fillId="35" borderId="20" xfId="0" applyFont="1" applyFill="1" applyBorder="1" applyAlignment="1">
      <alignment horizontal="center" vertical="center"/>
    </xf>
    <xf numFmtId="0" fontId="2" fillId="35" borderId="21" xfId="0" applyFont="1" applyFill="1" applyBorder="1" applyAlignment="1">
      <alignment horizontal="center" vertical="center"/>
    </xf>
    <xf numFmtId="0" fontId="2" fillId="36" borderId="21" xfId="0" applyFont="1" applyFill="1" applyBorder="1" applyAlignment="1">
      <alignment horizontal="center" vertical="center"/>
    </xf>
    <xf numFmtId="0" fontId="2" fillId="37" borderId="22" xfId="0" applyFont="1" applyFill="1" applyBorder="1" applyAlignment="1">
      <alignment horizontal="center" vertical="center"/>
    </xf>
    <xf numFmtId="171" fontId="0" fillId="36" borderId="26" xfId="0" applyNumberFormat="1" applyFont="1" applyFill="1" applyBorder="1" applyAlignment="1">
      <alignment horizontal="center" vertical="center"/>
    </xf>
    <xf numFmtId="9" fontId="3" fillId="0" borderId="0" xfId="44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172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9" fontId="3" fillId="3" borderId="26" xfId="0" applyNumberFormat="1" applyFont="1" applyFill="1" applyBorder="1" applyAlignment="1">
      <alignment horizontal="center" vertical="center"/>
    </xf>
    <xf numFmtId="169" fontId="3" fillId="3" borderId="13" xfId="0" applyNumberFormat="1" applyFont="1" applyFill="1" applyBorder="1" applyAlignment="1">
      <alignment horizontal="center" vertical="center"/>
    </xf>
    <xf numFmtId="169" fontId="3" fillId="40" borderId="15" xfId="0" applyNumberFormat="1" applyFont="1" applyFill="1" applyBorder="1" applyAlignment="1">
      <alignment horizontal="center" vertical="center"/>
    </xf>
    <xf numFmtId="0" fontId="22" fillId="36" borderId="10" xfId="0" applyFont="1" applyFill="1" applyBorder="1" applyAlignment="1">
      <alignment horizontal="center" vertical="center" shrinkToFit="1"/>
    </xf>
    <xf numFmtId="168" fontId="3" fillId="0" borderId="0" xfId="0" applyNumberFormat="1" applyFont="1" applyAlignment="1">
      <alignment horizontal="center" vertical="center" shrinkToFit="1"/>
    </xf>
    <xf numFmtId="165" fontId="3" fillId="0" borderId="0" xfId="0" applyNumberFormat="1" applyFont="1" applyAlignment="1">
      <alignment horizontal="center" vertical="center" shrinkToFit="1"/>
    </xf>
    <xf numFmtId="169" fontId="2" fillId="0" borderId="0" xfId="0" applyNumberFormat="1" applyFont="1" applyAlignment="1">
      <alignment horizontal="center" vertical="center" shrinkToFit="1"/>
    </xf>
    <xf numFmtId="167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1" fontId="2" fillId="0" borderId="0" xfId="0" applyNumberFormat="1" applyFont="1" applyAlignment="1">
      <alignment horizontal="center" vertical="center" shrinkToFit="1"/>
    </xf>
    <xf numFmtId="172" fontId="2" fillId="0" borderId="0" xfId="0" applyNumberFormat="1" applyFont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169" fontId="22" fillId="36" borderId="11" xfId="0" applyNumberFormat="1" applyFont="1" applyFill="1" applyBorder="1" applyAlignment="1">
      <alignment horizontal="center" vertical="center"/>
    </xf>
    <xf numFmtId="169" fontId="3" fillId="39" borderId="15" xfId="0" applyNumberFormat="1" applyFont="1" applyFill="1" applyBorder="1" applyAlignment="1">
      <alignment horizontal="center" vertical="center"/>
    </xf>
    <xf numFmtId="169" fontId="3" fillId="37" borderId="13" xfId="0" applyNumberFormat="1" applyFont="1" applyFill="1" applyBorder="1" applyAlignment="1">
      <alignment horizontal="center" vertical="center"/>
    </xf>
    <xf numFmtId="169" fontId="3" fillId="37" borderId="21" xfId="0" applyNumberFormat="1" applyFont="1" applyFill="1" applyBorder="1" applyAlignment="1">
      <alignment horizontal="center" vertical="center"/>
    </xf>
    <xf numFmtId="169" fontId="3" fillId="0" borderId="0" xfId="0" applyNumberFormat="1" applyFont="1" applyAlignment="1">
      <alignment horizontal="center" vertical="center" shrinkToFit="1"/>
    </xf>
    <xf numFmtId="1" fontId="0" fillId="0" borderId="0" xfId="0" applyNumberForma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shrinkToFit="1"/>
    </xf>
    <xf numFmtId="1" fontId="3" fillId="38" borderId="15" xfId="0" applyNumberFormat="1" applyFont="1" applyFill="1" applyBorder="1" applyAlignment="1">
      <alignment horizontal="center" vertical="center" wrapText="1"/>
    </xf>
    <xf numFmtId="1" fontId="3" fillId="37" borderId="15" xfId="0" applyNumberFormat="1" applyFont="1" applyFill="1" applyBorder="1" applyAlignment="1">
      <alignment horizontal="center" vertical="center" wrapText="1"/>
    </xf>
    <xf numFmtId="172" fontId="26" fillId="38" borderId="15" xfId="0" applyNumberFormat="1" applyFont="1" applyFill="1" applyBorder="1" applyAlignment="1">
      <alignment horizontal="center" vertical="center" wrapText="1"/>
    </xf>
    <xf numFmtId="172" fontId="26" fillId="37" borderId="15" xfId="0" applyNumberFormat="1" applyFont="1" applyFill="1" applyBorder="1" applyAlignment="1">
      <alignment horizontal="center" vertical="center" wrapText="1"/>
    </xf>
    <xf numFmtId="171" fontId="25" fillId="0" borderId="0" xfId="0" applyNumberFormat="1" applyFont="1" applyAlignment="1">
      <alignment horizontal="center" vertical="center" wrapText="1" shrinkToFit="1"/>
    </xf>
    <xf numFmtId="172" fontId="25" fillId="0" borderId="0" xfId="0" applyNumberFormat="1" applyFont="1" applyAlignment="1">
      <alignment horizontal="center" vertical="center" wrapText="1"/>
    </xf>
    <xf numFmtId="172" fontId="26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5" fillId="0" borderId="0" xfId="0" applyNumberFormat="1" applyFont="1" applyAlignment="1">
      <alignment horizontal="center" vertical="center" wrapText="1" shrinkToFit="1"/>
    </xf>
    <xf numFmtId="0" fontId="25" fillId="0" borderId="0" xfId="0" applyNumberFormat="1" applyFont="1" applyAlignment="1">
      <alignment horizontal="center" vertical="center" wrapText="1"/>
    </xf>
    <xf numFmtId="0" fontId="26" fillId="0" borderId="0" xfId="0" applyNumberFormat="1" applyFont="1" applyAlignment="1">
      <alignment horizontal="center" vertical="center" wrapText="1"/>
    </xf>
    <xf numFmtId="0" fontId="26" fillId="38" borderId="1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8" fontId="0" fillId="36" borderId="13" xfId="0" applyNumberFormat="1" applyFont="1" applyFill="1" applyBorder="1" applyAlignment="1">
      <alignment horizontal="center" vertical="center"/>
    </xf>
    <xf numFmtId="168" fontId="0" fillId="38" borderId="13" xfId="0" applyNumberFormat="1" applyFont="1" applyFill="1" applyBorder="1" applyAlignment="1">
      <alignment horizontal="center" vertical="center"/>
    </xf>
    <xf numFmtId="0" fontId="26" fillId="37" borderId="28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Border="1" applyAlignment="1">
      <alignment horizontal="center" vertical="center" wrapText="1"/>
    </xf>
    <xf numFmtId="0" fontId="25" fillId="0" borderId="0" xfId="0" applyNumberFormat="1" applyFont="1" applyBorder="1" applyAlignment="1">
      <alignment horizontal="center" vertical="center" wrapText="1"/>
    </xf>
    <xf numFmtId="1" fontId="2" fillId="0" borderId="0" xfId="44" applyNumberFormat="1" applyFont="1" applyAlignment="1">
      <alignment horizontal="center" vertical="center"/>
    </xf>
    <xf numFmtId="1" fontId="25" fillId="0" borderId="0" xfId="0" applyNumberFormat="1" applyFont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/>
    </xf>
    <xf numFmtId="0" fontId="3" fillId="36" borderId="15" xfId="0" applyFont="1" applyFill="1" applyBorder="1" applyAlignment="1">
      <alignment horizontal="center" vertical="center" wrapText="1"/>
    </xf>
    <xf numFmtId="168" fontId="3" fillId="0" borderId="0" xfId="44" applyNumberFormat="1" applyFont="1" applyAlignment="1">
      <alignment horizontal="center" vertical="center"/>
    </xf>
    <xf numFmtId="168" fontId="3" fillId="2" borderId="0" xfId="44" applyNumberFormat="1" applyFont="1" applyFill="1" applyAlignment="1">
      <alignment horizontal="center" vertical="center"/>
    </xf>
    <xf numFmtId="168" fontId="3" fillId="38" borderId="15" xfId="44" applyNumberFormat="1" applyFont="1" applyFill="1" applyBorder="1" applyAlignment="1">
      <alignment horizontal="center" vertical="center"/>
    </xf>
    <xf numFmtId="168" fontId="3" fillId="36" borderId="15" xfId="44" applyNumberFormat="1" applyFont="1" applyFill="1" applyBorder="1" applyAlignment="1">
      <alignment horizontal="center" vertical="center" wrapText="1"/>
    </xf>
    <xf numFmtId="168" fontId="3" fillId="36" borderId="13" xfId="44" applyNumberFormat="1" applyFont="1" applyFill="1" applyBorder="1" applyAlignment="1">
      <alignment horizontal="center" vertical="center"/>
    </xf>
    <xf numFmtId="168" fontId="3" fillId="38" borderId="13" xfId="44" applyNumberFormat="1" applyFont="1" applyFill="1" applyBorder="1" applyAlignment="1">
      <alignment horizontal="center" vertical="center"/>
    </xf>
    <xf numFmtId="168" fontId="3" fillId="36" borderId="21" xfId="44" applyNumberFormat="1" applyFont="1" applyFill="1" applyBorder="1" applyAlignment="1">
      <alignment horizontal="center" vertical="center"/>
    </xf>
    <xf numFmtId="171" fontId="3" fillId="39" borderId="15" xfId="0" applyNumberFormat="1" applyFont="1" applyFill="1" applyBorder="1" applyAlignment="1">
      <alignment horizontal="center" vertical="center"/>
    </xf>
    <xf numFmtId="9" fontId="21" fillId="35" borderId="0" xfId="44" applyFont="1" applyFill="1" applyBorder="1" applyAlignment="1">
      <alignment horizontal="center" vertical="center" wrapText="1"/>
    </xf>
    <xf numFmtId="173" fontId="3" fillId="0" borderId="0" xfId="44" applyNumberFormat="1" applyFont="1" applyAlignment="1">
      <alignment horizontal="center" vertical="center"/>
    </xf>
    <xf numFmtId="173" fontId="2" fillId="36" borderId="13" xfId="44" applyNumberFormat="1" applyFont="1" applyFill="1" applyBorder="1" applyAlignment="1">
      <alignment horizontal="center" vertical="center"/>
    </xf>
    <xf numFmtId="173" fontId="2" fillId="38" borderId="13" xfId="44" applyNumberFormat="1" applyFont="1" applyFill="1" applyBorder="1" applyAlignment="1">
      <alignment horizontal="center" vertical="center"/>
    </xf>
    <xf numFmtId="173" fontId="2" fillId="36" borderId="21" xfId="44" applyNumberFormat="1" applyFont="1" applyFill="1" applyBorder="1" applyAlignment="1">
      <alignment horizontal="center" vertical="center"/>
    </xf>
    <xf numFmtId="173" fontId="3" fillId="38" borderId="15" xfId="44" applyNumberFormat="1" applyFont="1" applyFill="1" applyBorder="1" applyAlignment="1">
      <alignment horizontal="center" vertical="center"/>
    </xf>
    <xf numFmtId="173" fontId="3" fillId="36" borderId="15" xfId="44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0" fillId="37" borderId="0" xfId="0" applyNumberFormat="1" applyFont="1" applyFill="1" applyAlignment="1">
      <alignment horizontal="center" vertical="center"/>
    </xf>
    <xf numFmtId="1" fontId="0" fillId="3" borderId="0" xfId="0" applyNumberFormat="1" applyFont="1" applyFill="1" applyAlignment="1">
      <alignment horizontal="center" vertical="center"/>
    </xf>
    <xf numFmtId="0" fontId="3" fillId="36" borderId="14" xfId="0" applyFont="1" applyFill="1" applyBorder="1" applyAlignment="1">
      <alignment horizontal="center" vertical="center" wrapText="1"/>
    </xf>
    <xf numFmtId="0" fontId="3" fillId="36" borderId="15" xfId="0" applyFont="1" applyFill="1" applyBorder="1" applyAlignment="1">
      <alignment horizontal="center" vertical="center" wrapText="1"/>
    </xf>
    <xf numFmtId="0" fontId="3" fillId="36" borderId="16" xfId="0" applyFont="1" applyFill="1" applyBorder="1" applyAlignment="1">
      <alignment horizontal="center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/>
    <cellStyle name="Normal 3" xfId="2"/>
    <cellStyle name="Pourcentage" xfId="44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/>
</file>

<file path=xl/ctrlProps/ctrlProp35.xml><?xml version="1.0" encoding="utf-8"?>
<formControlPr xmlns="http://schemas.microsoft.com/office/spreadsheetml/2009/9/main" objectType="Button"/>
</file>

<file path=xl/ctrlProps/ctrlProp36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1.png"/><Relationship Id="rId18" Type="http://schemas.openxmlformats.org/officeDocument/2006/relationships/image" Target="../media/image21.png"/><Relationship Id="rId26" Type="http://schemas.openxmlformats.org/officeDocument/2006/relationships/image" Target="../media/image24.png"/><Relationship Id="rId3" Type="http://schemas.openxmlformats.org/officeDocument/2006/relationships/image" Target="../media/image13.png"/><Relationship Id="rId21" Type="http://schemas.openxmlformats.org/officeDocument/2006/relationships/image" Target="../media/image19.png"/><Relationship Id="rId7" Type="http://schemas.openxmlformats.org/officeDocument/2006/relationships/image" Target="../media/image6.png"/><Relationship Id="rId12" Type="http://schemas.openxmlformats.org/officeDocument/2006/relationships/image" Target="../media/image9.png"/><Relationship Id="rId17" Type="http://schemas.openxmlformats.org/officeDocument/2006/relationships/image" Target="../media/image12.png"/><Relationship Id="rId25" Type="http://schemas.openxmlformats.org/officeDocument/2006/relationships/image" Target="../media/image23.png"/><Relationship Id="rId2" Type="http://schemas.openxmlformats.org/officeDocument/2006/relationships/image" Target="../media/image1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30.png"/><Relationship Id="rId1" Type="http://schemas.openxmlformats.org/officeDocument/2006/relationships/image" Target="../media/image27.png"/><Relationship Id="rId6" Type="http://schemas.openxmlformats.org/officeDocument/2006/relationships/image" Target="../media/image4.png"/><Relationship Id="rId11" Type="http://schemas.openxmlformats.org/officeDocument/2006/relationships/image" Target="../media/image5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5" Type="http://schemas.openxmlformats.org/officeDocument/2006/relationships/image" Target="../media/image3.png"/><Relationship Id="rId15" Type="http://schemas.openxmlformats.org/officeDocument/2006/relationships/image" Target="../media/image15.png"/><Relationship Id="rId23" Type="http://schemas.openxmlformats.org/officeDocument/2006/relationships/image" Target="../media/image17.png"/><Relationship Id="rId28" Type="http://schemas.openxmlformats.org/officeDocument/2006/relationships/image" Target="../media/image29.png"/><Relationship Id="rId10" Type="http://schemas.openxmlformats.org/officeDocument/2006/relationships/image" Target="../media/image10.png"/><Relationship Id="rId19" Type="http://schemas.openxmlformats.org/officeDocument/2006/relationships/image" Target="../media/image22.png"/><Relationship Id="rId31" Type="http://schemas.openxmlformats.org/officeDocument/2006/relationships/image" Target="../media/image32.png"/><Relationship Id="rId4" Type="http://schemas.openxmlformats.org/officeDocument/2006/relationships/image" Target="../media/image2.png"/><Relationship Id="rId9" Type="http://schemas.openxmlformats.org/officeDocument/2006/relationships/image" Target="../media/image8.png"/><Relationship Id="rId14" Type="http://schemas.openxmlformats.org/officeDocument/2006/relationships/image" Target="../media/image14.png"/><Relationship Id="rId22" Type="http://schemas.openxmlformats.org/officeDocument/2006/relationships/image" Target="../media/image18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</xdr:colOff>
      <xdr:row>3</xdr:row>
      <xdr:rowOff>28575</xdr:rowOff>
    </xdr:from>
    <xdr:ext cx="288000" cy="288000"/>
    <xdr:pic>
      <xdr:nvPicPr>
        <xdr:cNvPr id="31" name="Image 42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9239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4</xdr:row>
      <xdr:rowOff>57150</xdr:rowOff>
    </xdr:from>
    <xdr:ext cx="288000" cy="282709"/>
    <xdr:pic>
      <xdr:nvPicPr>
        <xdr:cNvPr id="32" name="Image 43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304925"/>
          <a:ext cx="288000" cy="282709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5</xdr:row>
      <xdr:rowOff>38100</xdr:rowOff>
    </xdr:from>
    <xdr:ext cx="288000" cy="288000"/>
    <xdr:pic>
      <xdr:nvPicPr>
        <xdr:cNvPr id="33" name="Image 44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163830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6</xdr:row>
      <xdr:rowOff>66675</xdr:rowOff>
    </xdr:from>
    <xdr:ext cx="288000" cy="288000"/>
    <xdr:pic>
      <xdr:nvPicPr>
        <xdr:cNvPr id="34" name="Image 45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201930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7</xdr:row>
      <xdr:rowOff>47625</xdr:rowOff>
    </xdr:from>
    <xdr:ext cx="288000" cy="288000"/>
    <xdr:pic>
      <xdr:nvPicPr>
        <xdr:cNvPr id="35" name="Image 46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23526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8</xdr:row>
      <xdr:rowOff>38100</xdr:rowOff>
    </xdr:from>
    <xdr:ext cx="288000" cy="288000"/>
    <xdr:pic>
      <xdr:nvPicPr>
        <xdr:cNvPr id="36" name="Image 4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26955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9</xdr:row>
      <xdr:rowOff>57150</xdr:rowOff>
    </xdr:from>
    <xdr:ext cx="288000" cy="288000"/>
    <xdr:pic>
      <xdr:nvPicPr>
        <xdr:cNvPr id="37" name="Image 48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306705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10</xdr:row>
      <xdr:rowOff>38100</xdr:rowOff>
    </xdr:from>
    <xdr:ext cx="288000" cy="297525"/>
    <xdr:pic>
      <xdr:nvPicPr>
        <xdr:cNvPr id="38" name="Image 4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3400425"/>
          <a:ext cx="288000" cy="297525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11</xdr:row>
      <xdr:rowOff>57150</xdr:rowOff>
    </xdr:from>
    <xdr:ext cx="288000" cy="288000"/>
    <xdr:pic>
      <xdr:nvPicPr>
        <xdr:cNvPr id="39" name="Image 50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377190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104774</xdr:colOff>
      <xdr:row>12</xdr:row>
      <xdr:rowOff>28575</xdr:rowOff>
    </xdr:from>
    <xdr:ext cx="259425" cy="288000"/>
    <xdr:pic>
      <xdr:nvPicPr>
        <xdr:cNvPr id="40" name="Image 51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774" y="4095750"/>
          <a:ext cx="259425" cy="288000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13</xdr:row>
      <xdr:rowOff>38100</xdr:rowOff>
    </xdr:from>
    <xdr:ext cx="288000" cy="288000"/>
    <xdr:pic>
      <xdr:nvPicPr>
        <xdr:cNvPr id="41" name="Image 52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445770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14</xdr:row>
      <xdr:rowOff>38100</xdr:rowOff>
    </xdr:from>
    <xdr:ext cx="288000" cy="288000"/>
    <xdr:pic>
      <xdr:nvPicPr>
        <xdr:cNvPr id="52" name="Image 5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48101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15</xdr:row>
      <xdr:rowOff>47625</xdr:rowOff>
    </xdr:from>
    <xdr:ext cx="288000" cy="288000"/>
    <xdr:pic>
      <xdr:nvPicPr>
        <xdr:cNvPr id="53" name="Image 5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51720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16</xdr:row>
      <xdr:rowOff>38100</xdr:rowOff>
    </xdr:from>
    <xdr:ext cx="288000" cy="280800"/>
    <xdr:pic>
      <xdr:nvPicPr>
        <xdr:cNvPr id="54" name="Image 5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5514975"/>
          <a:ext cx="288000" cy="2808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17</xdr:row>
      <xdr:rowOff>66675</xdr:rowOff>
    </xdr:from>
    <xdr:ext cx="276225" cy="286808"/>
    <xdr:pic>
      <xdr:nvPicPr>
        <xdr:cNvPr id="55" name="Image 56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5895975"/>
          <a:ext cx="276225" cy="286808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18</xdr:row>
      <xdr:rowOff>57150</xdr:rowOff>
    </xdr:from>
    <xdr:ext cx="288000" cy="288000"/>
    <xdr:pic>
      <xdr:nvPicPr>
        <xdr:cNvPr id="56" name="Image 5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62388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19</xdr:row>
      <xdr:rowOff>66675</xdr:rowOff>
    </xdr:from>
    <xdr:ext cx="288000" cy="288000"/>
    <xdr:pic>
      <xdr:nvPicPr>
        <xdr:cNvPr id="57" name="Image 5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66008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20</xdr:row>
      <xdr:rowOff>19050</xdr:rowOff>
    </xdr:from>
    <xdr:ext cx="288000" cy="288000"/>
    <xdr:pic>
      <xdr:nvPicPr>
        <xdr:cNvPr id="58" name="Image 5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69056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21</xdr:row>
      <xdr:rowOff>19050</xdr:rowOff>
    </xdr:from>
    <xdr:ext cx="288000" cy="320000"/>
    <xdr:pic>
      <xdr:nvPicPr>
        <xdr:cNvPr id="59" name="Image 60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7258050"/>
          <a:ext cx="288000" cy="320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22</xdr:row>
      <xdr:rowOff>57150</xdr:rowOff>
    </xdr:from>
    <xdr:ext cx="288000" cy="288000"/>
    <xdr:pic>
      <xdr:nvPicPr>
        <xdr:cNvPr id="60" name="Image 6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76485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85725</xdr:colOff>
      <xdr:row>23</xdr:row>
      <xdr:rowOff>28575</xdr:rowOff>
    </xdr:from>
    <xdr:ext cx="288000" cy="288000"/>
    <xdr:pic>
      <xdr:nvPicPr>
        <xdr:cNvPr id="61" name="Image 6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79724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24</xdr:row>
      <xdr:rowOff>47625</xdr:rowOff>
    </xdr:from>
    <xdr:ext cx="288000" cy="288000"/>
    <xdr:pic>
      <xdr:nvPicPr>
        <xdr:cNvPr id="62" name="Image 6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8343900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104775</xdr:colOff>
      <xdr:row>25</xdr:row>
      <xdr:rowOff>47625</xdr:rowOff>
    </xdr:from>
    <xdr:ext cx="288000" cy="288000"/>
    <xdr:pic>
      <xdr:nvPicPr>
        <xdr:cNvPr id="63" name="Image 6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775" y="869632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66675</xdr:colOff>
      <xdr:row>26</xdr:row>
      <xdr:rowOff>57150</xdr:rowOff>
    </xdr:from>
    <xdr:ext cx="288000" cy="288000"/>
    <xdr:pic>
      <xdr:nvPicPr>
        <xdr:cNvPr id="64" name="Image 665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5" y="90582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76200</xdr:colOff>
      <xdr:row>27</xdr:row>
      <xdr:rowOff>9525</xdr:rowOff>
    </xdr:from>
    <xdr:ext cx="288000" cy="288000"/>
    <xdr:pic>
      <xdr:nvPicPr>
        <xdr:cNvPr id="65" name="Image 66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9363075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95250</xdr:colOff>
      <xdr:row>28</xdr:row>
      <xdr:rowOff>66675</xdr:rowOff>
    </xdr:from>
    <xdr:ext cx="288000" cy="288000"/>
    <xdr:pic>
      <xdr:nvPicPr>
        <xdr:cNvPr id="66" name="Image 6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9772650"/>
          <a:ext cx="288000" cy="288000"/>
        </a:xfrm>
        <a:prstGeom prst="rect">
          <a:avLst/>
        </a:prstGeom>
      </xdr:spPr>
    </xdr:pic>
    <xdr:clientData/>
  </xdr:oneCellAnchor>
  <xdr:twoCellAnchor>
    <xdr:from>
      <xdr:col>3</xdr:col>
      <xdr:colOff>85725</xdr:colOff>
      <xdr:row>2</xdr:row>
      <xdr:rowOff>28575</xdr:rowOff>
    </xdr:from>
    <xdr:to>
      <xdr:col>3</xdr:col>
      <xdr:colOff>278475</xdr:colOff>
      <xdr:row>2</xdr:row>
      <xdr:rowOff>316575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571500"/>
          <a:ext cx="192750" cy="28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179919</xdr:colOff>
      <xdr:row>13</xdr:row>
      <xdr:rowOff>10583</xdr:rowOff>
    </xdr:from>
    <xdr:to>
      <xdr:col>41</xdr:col>
      <xdr:colOff>467919</xdr:colOff>
      <xdr:row>13</xdr:row>
      <xdr:rowOff>298583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3369" y="3506258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42</xdr:col>
      <xdr:colOff>137583</xdr:colOff>
      <xdr:row>13</xdr:row>
      <xdr:rowOff>31751</xdr:rowOff>
    </xdr:from>
    <xdr:to>
      <xdr:col>42</xdr:col>
      <xdr:colOff>425583</xdr:colOff>
      <xdr:row>13</xdr:row>
      <xdr:rowOff>319751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93033" y="3527426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42</xdr:col>
      <xdr:colOff>137584</xdr:colOff>
      <xdr:row>17</xdr:row>
      <xdr:rowOff>31750</xdr:rowOff>
    </xdr:from>
    <xdr:to>
      <xdr:col>42</xdr:col>
      <xdr:colOff>425584</xdr:colOff>
      <xdr:row>17</xdr:row>
      <xdr:rowOff>319750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93034" y="505142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43</xdr:col>
      <xdr:colOff>137583</xdr:colOff>
      <xdr:row>13</xdr:row>
      <xdr:rowOff>52919</xdr:rowOff>
    </xdr:from>
    <xdr:to>
      <xdr:col>43</xdr:col>
      <xdr:colOff>425583</xdr:colOff>
      <xdr:row>13</xdr:row>
      <xdr:rowOff>335628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5033" y="3548594"/>
          <a:ext cx="288000" cy="282709"/>
        </a:xfrm>
        <a:prstGeom prst="rect">
          <a:avLst/>
        </a:prstGeom>
      </xdr:spPr>
    </xdr:pic>
    <xdr:clientData/>
  </xdr:twoCellAnchor>
  <xdr:twoCellAnchor editAs="oneCell">
    <xdr:from>
      <xdr:col>44</xdr:col>
      <xdr:colOff>126999</xdr:colOff>
      <xdr:row>13</xdr:row>
      <xdr:rowOff>21166</xdr:rowOff>
    </xdr:from>
    <xdr:to>
      <xdr:col>44</xdr:col>
      <xdr:colOff>414999</xdr:colOff>
      <xdr:row>13</xdr:row>
      <xdr:rowOff>309166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06449" y="3516841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45</xdr:col>
      <xdr:colOff>116415</xdr:colOff>
      <xdr:row>13</xdr:row>
      <xdr:rowOff>42334</xdr:rowOff>
    </xdr:from>
    <xdr:to>
      <xdr:col>45</xdr:col>
      <xdr:colOff>404415</xdr:colOff>
      <xdr:row>13</xdr:row>
      <xdr:rowOff>330334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7865" y="3538009"/>
          <a:ext cx="288000" cy="288000"/>
        </a:xfrm>
        <a:prstGeom prst="rect">
          <a:avLst/>
        </a:prstGeom>
      </xdr:spPr>
    </xdr:pic>
    <xdr:clientData/>
  </xdr:twoCellAnchor>
  <xdr:oneCellAnchor>
    <xdr:from>
      <xdr:col>42</xdr:col>
      <xdr:colOff>129886</xdr:colOff>
      <xdr:row>15</xdr:row>
      <xdr:rowOff>8656</xdr:rowOff>
    </xdr:from>
    <xdr:ext cx="288000" cy="288000"/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85336" y="4266331"/>
          <a:ext cx="288000" cy="288000"/>
        </a:xfrm>
        <a:prstGeom prst="rect">
          <a:avLst/>
        </a:prstGeom>
      </xdr:spPr>
    </xdr:pic>
    <xdr:clientData/>
  </xdr:oneCellAnchor>
  <xdr:oneCellAnchor>
    <xdr:from>
      <xdr:col>43</xdr:col>
      <xdr:colOff>140470</xdr:colOff>
      <xdr:row>15</xdr:row>
      <xdr:rowOff>19240</xdr:rowOff>
    </xdr:from>
    <xdr:ext cx="288000" cy="288000"/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57920" y="4276915"/>
          <a:ext cx="288000" cy="288000"/>
        </a:xfrm>
        <a:prstGeom prst="rect">
          <a:avLst/>
        </a:prstGeom>
      </xdr:spPr>
    </xdr:pic>
    <xdr:clientData/>
  </xdr:oneCellAnchor>
  <xdr:oneCellAnchor>
    <xdr:from>
      <xdr:col>44</xdr:col>
      <xdr:colOff>127000</xdr:colOff>
      <xdr:row>15</xdr:row>
      <xdr:rowOff>1056</xdr:rowOff>
    </xdr:from>
    <xdr:ext cx="288000" cy="297525"/>
    <xdr:pic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06450" y="4258731"/>
          <a:ext cx="288000" cy="297525"/>
        </a:xfrm>
        <a:prstGeom prst="rect">
          <a:avLst/>
        </a:prstGeom>
      </xdr:spPr>
    </xdr:pic>
    <xdr:clientData/>
  </xdr:oneCellAnchor>
  <xdr:oneCellAnchor>
    <xdr:from>
      <xdr:col>46</xdr:col>
      <xdr:colOff>137584</xdr:colOff>
      <xdr:row>15</xdr:row>
      <xdr:rowOff>10584</xdr:rowOff>
    </xdr:from>
    <xdr:ext cx="288000" cy="288000"/>
    <xdr:pic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41034" y="4268259"/>
          <a:ext cx="288000" cy="288000"/>
        </a:xfrm>
        <a:prstGeom prst="rect">
          <a:avLst/>
        </a:prstGeom>
      </xdr:spPr>
    </xdr:pic>
    <xdr:clientData/>
  </xdr:oneCellAnchor>
  <xdr:oneCellAnchor>
    <xdr:from>
      <xdr:col>41</xdr:col>
      <xdr:colOff>148163</xdr:colOff>
      <xdr:row>15</xdr:row>
      <xdr:rowOff>22225</xdr:rowOff>
    </xdr:from>
    <xdr:ext cx="288000" cy="288000"/>
    <xdr:pic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1613" y="4279900"/>
          <a:ext cx="288000" cy="288000"/>
        </a:xfrm>
        <a:prstGeom prst="rect">
          <a:avLst/>
        </a:prstGeom>
      </xdr:spPr>
    </xdr:pic>
    <xdr:clientData/>
  </xdr:oneCellAnchor>
  <xdr:oneCellAnchor>
    <xdr:from>
      <xdr:col>45</xdr:col>
      <xdr:colOff>127001</xdr:colOff>
      <xdr:row>15</xdr:row>
      <xdr:rowOff>63501</xdr:rowOff>
    </xdr:from>
    <xdr:ext cx="288000" cy="288000"/>
    <xdr:pic>
      <xdr:nvPicPr>
        <xdr:cNvPr id="13" name="Image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68451" y="4321176"/>
          <a:ext cx="288000" cy="288000"/>
        </a:xfrm>
        <a:prstGeom prst="rect">
          <a:avLst/>
        </a:prstGeom>
      </xdr:spPr>
    </xdr:pic>
    <xdr:clientData/>
  </xdr:oneCellAnchor>
  <xdr:oneCellAnchor>
    <xdr:from>
      <xdr:col>47</xdr:col>
      <xdr:colOff>116416</xdr:colOff>
      <xdr:row>15</xdr:row>
      <xdr:rowOff>21167</xdr:rowOff>
    </xdr:from>
    <xdr:ext cx="288000" cy="288000"/>
    <xdr:pic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81866" y="4278842"/>
          <a:ext cx="288000" cy="288000"/>
        </a:xfrm>
        <a:prstGeom prst="rect">
          <a:avLst/>
        </a:prstGeom>
      </xdr:spPr>
    </xdr:pic>
    <xdr:clientData/>
  </xdr:oneCellAnchor>
  <xdr:oneCellAnchor>
    <xdr:from>
      <xdr:col>43</xdr:col>
      <xdr:colOff>115453</xdr:colOff>
      <xdr:row>17</xdr:row>
      <xdr:rowOff>19244</xdr:rowOff>
    </xdr:from>
    <xdr:ext cx="288000" cy="280800"/>
    <xdr:pic>
      <xdr:nvPicPr>
        <xdr:cNvPr id="15" name="Image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32903" y="5038919"/>
          <a:ext cx="288000" cy="280800"/>
        </a:xfrm>
        <a:prstGeom prst="rect">
          <a:avLst/>
        </a:prstGeom>
      </xdr:spPr>
    </xdr:pic>
    <xdr:clientData/>
  </xdr:oneCellAnchor>
  <xdr:oneCellAnchor>
    <xdr:from>
      <xdr:col>44</xdr:col>
      <xdr:colOff>127962</xdr:colOff>
      <xdr:row>17</xdr:row>
      <xdr:rowOff>29828</xdr:rowOff>
    </xdr:from>
    <xdr:ext cx="276225" cy="286808"/>
    <xdr:pic>
      <xdr:nvPicPr>
        <xdr:cNvPr id="16" name="Image 15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07412" y="5049503"/>
          <a:ext cx="276225" cy="286808"/>
        </a:xfrm>
        <a:prstGeom prst="rect">
          <a:avLst/>
        </a:prstGeom>
      </xdr:spPr>
    </xdr:pic>
    <xdr:clientData/>
  </xdr:oneCellAnchor>
  <xdr:oneCellAnchor>
    <xdr:from>
      <xdr:col>45</xdr:col>
      <xdr:colOff>148166</xdr:colOff>
      <xdr:row>17</xdr:row>
      <xdr:rowOff>63502</xdr:rowOff>
    </xdr:from>
    <xdr:ext cx="288000" cy="288000"/>
    <xdr:pic>
      <xdr:nvPicPr>
        <xdr:cNvPr id="17" name="Image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89616" y="5083177"/>
          <a:ext cx="288000" cy="288000"/>
        </a:xfrm>
        <a:prstGeom prst="rect">
          <a:avLst/>
        </a:prstGeom>
      </xdr:spPr>
    </xdr:pic>
    <xdr:clientData/>
  </xdr:oneCellAnchor>
  <xdr:oneCellAnchor>
    <xdr:from>
      <xdr:col>41</xdr:col>
      <xdr:colOff>201084</xdr:colOff>
      <xdr:row>17</xdr:row>
      <xdr:rowOff>21168</xdr:rowOff>
    </xdr:from>
    <xdr:ext cx="288000" cy="288000"/>
    <xdr:pic>
      <xdr:nvPicPr>
        <xdr:cNvPr id="18" name="Image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4534" y="5040843"/>
          <a:ext cx="288000" cy="288000"/>
        </a:xfrm>
        <a:prstGeom prst="rect">
          <a:avLst/>
        </a:prstGeom>
      </xdr:spPr>
    </xdr:pic>
    <xdr:clientData/>
  </xdr:oneCellAnchor>
  <xdr:oneCellAnchor>
    <xdr:from>
      <xdr:col>45</xdr:col>
      <xdr:colOff>137582</xdr:colOff>
      <xdr:row>19</xdr:row>
      <xdr:rowOff>31750</xdr:rowOff>
    </xdr:from>
    <xdr:ext cx="288000" cy="288000"/>
    <xdr:pic>
      <xdr:nvPicPr>
        <xdr:cNvPr id="19" name="Imag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79032" y="5813425"/>
          <a:ext cx="288000" cy="288000"/>
        </a:xfrm>
        <a:prstGeom prst="rect">
          <a:avLst/>
        </a:prstGeom>
      </xdr:spPr>
    </xdr:pic>
    <xdr:clientData/>
  </xdr:oneCellAnchor>
  <xdr:oneCellAnchor>
    <xdr:from>
      <xdr:col>46</xdr:col>
      <xdr:colOff>116417</xdr:colOff>
      <xdr:row>19</xdr:row>
      <xdr:rowOff>52918</xdr:rowOff>
    </xdr:from>
    <xdr:ext cx="288000" cy="288000"/>
    <xdr:pic>
      <xdr:nvPicPr>
        <xdr:cNvPr id="20" name="Image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9867" y="5834593"/>
          <a:ext cx="288000" cy="288000"/>
        </a:xfrm>
        <a:prstGeom prst="rect">
          <a:avLst/>
        </a:prstGeom>
      </xdr:spPr>
    </xdr:pic>
    <xdr:clientData/>
  </xdr:oneCellAnchor>
  <xdr:oneCellAnchor>
    <xdr:from>
      <xdr:col>44</xdr:col>
      <xdr:colOff>158751</xdr:colOff>
      <xdr:row>19</xdr:row>
      <xdr:rowOff>42334</xdr:rowOff>
    </xdr:from>
    <xdr:ext cx="288000" cy="288000"/>
    <xdr:pic>
      <xdr:nvPicPr>
        <xdr:cNvPr id="21" name="Image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38201" y="5824009"/>
          <a:ext cx="288000" cy="288000"/>
        </a:xfrm>
        <a:prstGeom prst="rect">
          <a:avLst/>
        </a:prstGeom>
      </xdr:spPr>
    </xdr:pic>
    <xdr:clientData/>
  </xdr:oneCellAnchor>
  <xdr:oneCellAnchor>
    <xdr:from>
      <xdr:col>43</xdr:col>
      <xdr:colOff>148166</xdr:colOff>
      <xdr:row>19</xdr:row>
      <xdr:rowOff>42336</xdr:rowOff>
    </xdr:from>
    <xdr:ext cx="288000" cy="320000"/>
    <xdr:pic>
      <xdr:nvPicPr>
        <xdr:cNvPr id="22" name="Image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65616" y="5824011"/>
          <a:ext cx="288000" cy="320000"/>
        </a:xfrm>
        <a:prstGeom prst="rect">
          <a:avLst/>
        </a:prstGeom>
      </xdr:spPr>
    </xdr:pic>
    <xdr:clientData/>
  </xdr:oneCellAnchor>
  <xdr:oneCellAnchor>
    <xdr:from>
      <xdr:col>42</xdr:col>
      <xdr:colOff>95250</xdr:colOff>
      <xdr:row>19</xdr:row>
      <xdr:rowOff>10584</xdr:rowOff>
    </xdr:from>
    <xdr:ext cx="288000" cy="288000"/>
    <xdr:pic>
      <xdr:nvPicPr>
        <xdr:cNvPr id="23" name="Image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0700" y="5792259"/>
          <a:ext cx="288000" cy="288000"/>
        </a:xfrm>
        <a:prstGeom prst="rect">
          <a:avLst/>
        </a:prstGeom>
      </xdr:spPr>
    </xdr:pic>
    <xdr:clientData/>
  </xdr:oneCellAnchor>
  <xdr:oneCellAnchor>
    <xdr:from>
      <xdr:col>41</xdr:col>
      <xdr:colOff>105833</xdr:colOff>
      <xdr:row>19</xdr:row>
      <xdr:rowOff>31748</xdr:rowOff>
    </xdr:from>
    <xdr:ext cx="288000" cy="288000"/>
    <xdr:pic>
      <xdr:nvPicPr>
        <xdr:cNvPr id="24" name="Image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99283" y="5813423"/>
          <a:ext cx="288000" cy="288000"/>
        </a:xfrm>
        <a:prstGeom prst="rect">
          <a:avLst/>
        </a:prstGeom>
      </xdr:spPr>
    </xdr:pic>
    <xdr:clientData/>
  </xdr:oneCellAnchor>
  <xdr:oneCellAnchor>
    <xdr:from>
      <xdr:col>44</xdr:col>
      <xdr:colOff>148167</xdr:colOff>
      <xdr:row>21</xdr:row>
      <xdr:rowOff>52917</xdr:rowOff>
    </xdr:from>
    <xdr:ext cx="288000" cy="288000"/>
    <xdr:pic>
      <xdr:nvPicPr>
        <xdr:cNvPr id="25" name="Image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27617" y="6596592"/>
          <a:ext cx="288000" cy="288000"/>
        </a:xfrm>
        <a:prstGeom prst="rect">
          <a:avLst/>
        </a:prstGeom>
      </xdr:spPr>
    </xdr:pic>
    <xdr:clientData/>
  </xdr:oneCellAnchor>
  <xdr:oneCellAnchor>
    <xdr:from>
      <xdr:col>41</xdr:col>
      <xdr:colOff>105832</xdr:colOff>
      <xdr:row>21</xdr:row>
      <xdr:rowOff>2</xdr:rowOff>
    </xdr:from>
    <xdr:ext cx="288000" cy="288000"/>
    <xdr:pic>
      <xdr:nvPicPr>
        <xdr:cNvPr id="26" name="Image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99282" y="6543677"/>
          <a:ext cx="288000" cy="288000"/>
        </a:xfrm>
        <a:prstGeom prst="rect">
          <a:avLst/>
        </a:prstGeom>
      </xdr:spPr>
    </xdr:pic>
    <xdr:clientData/>
  </xdr:oneCellAnchor>
  <xdr:oneCellAnchor>
    <xdr:from>
      <xdr:col>42</xdr:col>
      <xdr:colOff>137583</xdr:colOff>
      <xdr:row>21</xdr:row>
      <xdr:rowOff>42334</xdr:rowOff>
    </xdr:from>
    <xdr:ext cx="288000" cy="288000"/>
    <xdr:pic>
      <xdr:nvPicPr>
        <xdr:cNvPr id="27" name="Image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93033" y="6586009"/>
          <a:ext cx="288000" cy="288000"/>
        </a:xfrm>
        <a:prstGeom prst="rect">
          <a:avLst/>
        </a:prstGeom>
      </xdr:spPr>
    </xdr:pic>
    <xdr:clientData/>
  </xdr:oneCellAnchor>
  <xdr:oneCellAnchor>
    <xdr:from>
      <xdr:col>43</xdr:col>
      <xdr:colOff>95251</xdr:colOff>
      <xdr:row>21</xdr:row>
      <xdr:rowOff>31752</xdr:rowOff>
    </xdr:from>
    <xdr:ext cx="288000" cy="288000"/>
    <xdr:pic>
      <xdr:nvPicPr>
        <xdr:cNvPr id="28" name="Image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12701" y="6575427"/>
          <a:ext cx="288000" cy="288000"/>
        </a:xfrm>
        <a:prstGeom prst="rect">
          <a:avLst/>
        </a:prstGeom>
      </xdr:spPr>
    </xdr:pic>
    <xdr:clientData/>
  </xdr:oneCellAnchor>
  <xdr:oneCellAnchor>
    <xdr:from>
      <xdr:col>41</xdr:col>
      <xdr:colOff>137583</xdr:colOff>
      <xdr:row>23</xdr:row>
      <xdr:rowOff>31752</xdr:rowOff>
    </xdr:from>
    <xdr:ext cx="288000" cy="288000"/>
    <xdr:pic>
      <xdr:nvPicPr>
        <xdr:cNvPr id="29" name="Image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1033" y="7337427"/>
          <a:ext cx="288000" cy="288000"/>
        </a:xfrm>
        <a:prstGeom prst="rect">
          <a:avLst/>
        </a:prstGeom>
      </xdr:spPr>
    </xdr:pic>
    <xdr:clientData/>
  </xdr:oneCellAnchor>
  <xdr:oneCellAnchor>
    <xdr:from>
      <xdr:col>42</xdr:col>
      <xdr:colOff>158750</xdr:colOff>
      <xdr:row>23</xdr:row>
      <xdr:rowOff>10584</xdr:rowOff>
    </xdr:from>
    <xdr:ext cx="288000" cy="288000"/>
    <xdr:pic>
      <xdr:nvPicPr>
        <xdr:cNvPr id="30" name="Image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14200" y="7316259"/>
          <a:ext cx="288000" cy="288000"/>
        </a:xfrm>
        <a:prstGeom prst="rect">
          <a:avLst/>
        </a:prstGeom>
      </xdr:spPr>
    </xdr:pic>
    <xdr:clientData/>
  </xdr:oneCellAnchor>
  <xdr:twoCellAnchor editAs="oneCell">
    <xdr:from>
      <xdr:col>43</xdr:col>
      <xdr:colOff>179917</xdr:colOff>
      <xdr:row>23</xdr:row>
      <xdr:rowOff>10584</xdr:rowOff>
    </xdr:from>
    <xdr:to>
      <xdr:col>43</xdr:col>
      <xdr:colOff>467917</xdr:colOff>
      <xdr:row>23</xdr:row>
      <xdr:rowOff>298584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97367" y="7316259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44</xdr:col>
      <xdr:colOff>158749</xdr:colOff>
      <xdr:row>22</xdr:row>
      <xdr:rowOff>329141</xdr:rowOff>
    </xdr:from>
    <xdr:to>
      <xdr:col>44</xdr:col>
      <xdr:colOff>446749</xdr:colOff>
      <xdr:row>23</xdr:row>
      <xdr:rowOff>237200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38199" y="7253816"/>
          <a:ext cx="288000" cy="289059"/>
        </a:xfrm>
        <a:prstGeom prst="rect">
          <a:avLst/>
        </a:prstGeom>
      </xdr:spPr>
    </xdr:pic>
    <xdr:clientData/>
  </xdr:twoCellAnchor>
  <xdr:twoCellAnchor editAs="oneCell">
    <xdr:from>
      <xdr:col>45</xdr:col>
      <xdr:colOff>169334</xdr:colOff>
      <xdr:row>23</xdr:row>
      <xdr:rowOff>21168</xdr:rowOff>
    </xdr:from>
    <xdr:to>
      <xdr:col>45</xdr:col>
      <xdr:colOff>457334</xdr:colOff>
      <xdr:row>23</xdr:row>
      <xdr:rowOff>309168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10784" y="7326843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46</xdr:col>
      <xdr:colOff>137584</xdr:colOff>
      <xdr:row>23</xdr:row>
      <xdr:rowOff>1</xdr:rowOff>
    </xdr:from>
    <xdr:to>
      <xdr:col>46</xdr:col>
      <xdr:colOff>425584</xdr:colOff>
      <xdr:row>23</xdr:row>
      <xdr:rowOff>288001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41034" y="7305676"/>
          <a:ext cx="288000" cy="288000"/>
        </a:xfrm>
        <a:prstGeom prst="rect">
          <a:avLst/>
        </a:prstGeom>
      </xdr:spPr>
    </xdr:pic>
    <xdr:clientData/>
  </xdr:twoCellAnchor>
  <xdr:twoCellAnchor>
    <xdr:from>
      <xdr:col>1</xdr:col>
      <xdr:colOff>124357</xdr:colOff>
      <xdr:row>0</xdr:row>
      <xdr:rowOff>17198</xdr:rowOff>
    </xdr:from>
    <xdr:to>
      <xdr:col>1</xdr:col>
      <xdr:colOff>412357</xdr:colOff>
      <xdr:row>0</xdr:row>
      <xdr:rowOff>305198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357" y="17198"/>
          <a:ext cx="288000" cy="288000"/>
        </a:xfrm>
        <a:prstGeom prst="rect">
          <a:avLst/>
        </a:prstGeom>
      </xdr:spPr>
    </xdr:pic>
    <xdr:clientData/>
  </xdr:twoCellAnchor>
  <xdr:oneCellAnchor>
    <xdr:from>
      <xdr:col>3</xdr:col>
      <xdr:colOff>137583</xdr:colOff>
      <xdr:row>0</xdr:row>
      <xdr:rowOff>52919</xdr:rowOff>
    </xdr:from>
    <xdr:ext cx="288000" cy="282709"/>
    <xdr:pic>
      <xdr:nvPicPr>
        <xdr:cNvPr id="36" name="Image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108" y="52919"/>
          <a:ext cx="288000" cy="282709"/>
        </a:xfrm>
        <a:prstGeom prst="rect">
          <a:avLst/>
        </a:prstGeom>
      </xdr:spPr>
    </xdr:pic>
    <xdr:clientData/>
  </xdr:oneCellAnchor>
  <xdr:oneCellAnchor>
    <xdr:from>
      <xdr:col>4</xdr:col>
      <xdr:colOff>222249</xdr:colOff>
      <xdr:row>0</xdr:row>
      <xdr:rowOff>44979</xdr:rowOff>
    </xdr:from>
    <xdr:ext cx="288000" cy="288000"/>
    <xdr:pic>
      <xdr:nvPicPr>
        <xdr:cNvPr id="37" name="Image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7312" y="44979"/>
          <a:ext cx="288000" cy="288000"/>
        </a:xfrm>
        <a:prstGeom prst="rect">
          <a:avLst/>
        </a:prstGeom>
      </xdr:spPr>
    </xdr:pic>
    <xdr:clientData/>
  </xdr:oneCellAnchor>
  <xdr:oneCellAnchor>
    <xdr:from>
      <xdr:col>5</xdr:col>
      <xdr:colOff>68790</xdr:colOff>
      <xdr:row>0</xdr:row>
      <xdr:rowOff>42334</xdr:rowOff>
    </xdr:from>
    <xdr:ext cx="288000" cy="288000"/>
    <xdr:pic>
      <xdr:nvPicPr>
        <xdr:cNvPr id="38" name="Image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509" y="42334"/>
          <a:ext cx="288000" cy="288000"/>
        </a:xfrm>
        <a:prstGeom prst="rect">
          <a:avLst/>
        </a:prstGeom>
      </xdr:spPr>
    </xdr:pic>
    <xdr:clientData/>
  </xdr:oneCellAnchor>
  <xdr:oneCellAnchor>
    <xdr:from>
      <xdr:col>2</xdr:col>
      <xdr:colOff>129886</xdr:colOff>
      <xdr:row>2</xdr:row>
      <xdr:rowOff>8656</xdr:rowOff>
    </xdr:from>
    <xdr:ext cx="288000" cy="288000"/>
    <xdr:pic>
      <xdr:nvPicPr>
        <xdr:cNvPr id="39" name="Image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136" y="465856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140470</xdr:colOff>
      <xdr:row>2</xdr:row>
      <xdr:rowOff>19240</xdr:rowOff>
    </xdr:from>
    <xdr:ext cx="288000" cy="288000"/>
    <xdr:pic>
      <xdr:nvPicPr>
        <xdr:cNvPr id="40" name="Image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995" y="476440"/>
          <a:ext cx="288000" cy="288000"/>
        </a:xfrm>
        <a:prstGeom prst="rect">
          <a:avLst/>
        </a:prstGeom>
      </xdr:spPr>
    </xdr:pic>
    <xdr:clientData/>
  </xdr:oneCellAnchor>
  <xdr:oneCellAnchor>
    <xdr:from>
      <xdr:col>4</xdr:col>
      <xdr:colOff>127000</xdr:colOff>
      <xdr:row>2</xdr:row>
      <xdr:rowOff>1056</xdr:rowOff>
    </xdr:from>
    <xdr:ext cx="288000" cy="297525"/>
    <xdr:pic>
      <xdr:nvPicPr>
        <xdr:cNvPr id="41" name="Image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7300" y="458256"/>
          <a:ext cx="288000" cy="297525"/>
        </a:xfrm>
        <a:prstGeom prst="rect">
          <a:avLst/>
        </a:prstGeom>
      </xdr:spPr>
    </xdr:pic>
    <xdr:clientData/>
  </xdr:oneCellAnchor>
  <xdr:oneCellAnchor>
    <xdr:from>
      <xdr:col>6</xdr:col>
      <xdr:colOff>137584</xdr:colOff>
      <xdr:row>2</xdr:row>
      <xdr:rowOff>10584</xdr:rowOff>
    </xdr:from>
    <xdr:ext cx="288000" cy="288000"/>
    <xdr:pic>
      <xdr:nvPicPr>
        <xdr:cNvPr id="42" name="Image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0409" y="467784"/>
          <a:ext cx="288000" cy="288000"/>
        </a:xfrm>
        <a:prstGeom prst="rect">
          <a:avLst/>
        </a:prstGeom>
      </xdr:spPr>
    </xdr:pic>
    <xdr:clientData/>
  </xdr:oneCellAnchor>
  <xdr:oneCellAnchor>
    <xdr:from>
      <xdr:col>1</xdr:col>
      <xdr:colOff>148163</xdr:colOff>
      <xdr:row>2</xdr:row>
      <xdr:rowOff>22225</xdr:rowOff>
    </xdr:from>
    <xdr:ext cx="288000" cy="288000"/>
    <xdr:pic>
      <xdr:nvPicPr>
        <xdr:cNvPr id="43" name="Image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3" y="479425"/>
          <a:ext cx="288000" cy="288000"/>
        </a:xfrm>
        <a:prstGeom prst="rect">
          <a:avLst/>
        </a:prstGeom>
      </xdr:spPr>
    </xdr:pic>
    <xdr:clientData/>
  </xdr:oneCellAnchor>
  <xdr:oneCellAnchor>
    <xdr:from>
      <xdr:col>5</xdr:col>
      <xdr:colOff>127001</xdr:colOff>
      <xdr:row>2</xdr:row>
      <xdr:rowOff>63501</xdr:rowOff>
    </xdr:from>
    <xdr:ext cx="288000" cy="288000"/>
    <xdr:pic>
      <xdr:nvPicPr>
        <xdr:cNvPr id="44" name="Image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3576" y="520701"/>
          <a:ext cx="288000" cy="288000"/>
        </a:xfrm>
        <a:prstGeom prst="rect">
          <a:avLst/>
        </a:prstGeom>
      </xdr:spPr>
    </xdr:pic>
    <xdr:clientData/>
  </xdr:oneCellAnchor>
  <xdr:oneCellAnchor>
    <xdr:from>
      <xdr:col>7</xdr:col>
      <xdr:colOff>116416</xdr:colOff>
      <xdr:row>2</xdr:row>
      <xdr:rowOff>21167</xdr:rowOff>
    </xdr:from>
    <xdr:ext cx="288000" cy="288000"/>
    <xdr:pic>
      <xdr:nvPicPr>
        <xdr:cNvPr id="45" name="Image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5516" y="478367"/>
          <a:ext cx="288000" cy="288000"/>
        </a:xfrm>
        <a:prstGeom prst="rect">
          <a:avLst/>
        </a:prstGeom>
      </xdr:spPr>
    </xdr:pic>
    <xdr:clientData/>
  </xdr:oneCellAnchor>
  <xdr:oneCellAnchor>
    <xdr:from>
      <xdr:col>2</xdr:col>
      <xdr:colOff>181241</xdr:colOff>
      <xdr:row>4</xdr:row>
      <xdr:rowOff>42333</xdr:rowOff>
    </xdr:from>
    <xdr:ext cx="288000" cy="288000"/>
    <xdr:pic>
      <xdr:nvPicPr>
        <xdr:cNvPr id="46" name="Image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491" y="1173427"/>
          <a:ext cx="288000" cy="288000"/>
        </a:xfrm>
        <a:prstGeom prst="rect">
          <a:avLst/>
        </a:prstGeom>
      </xdr:spPr>
    </xdr:pic>
    <xdr:clientData/>
  </xdr:oneCellAnchor>
  <xdr:oneCellAnchor>
    <xdr:from>
      <xdr:col>3</xdr:col>
      <xdr:colOff>115453</xdr:colOff>
      <xdr:row>4</xdr:row>
      <xdr:rowOff>19244</xdr:rowOff>
    </xdr:from>
    <xdr:ext cx="288000" cy="280800"/>
    <xdr:pic>
      <xdr:nvPicPr>
        <xdr:cNvPr id="47" name="Image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978" y="924119"/>
          <a:ext cx="288000" cy="280800"/>
        </a:xfrm>
        <a:prstGeom prst="rect">
          <a:avLst/>
        </a:prstGeom>
      </xdr:spPr>
    </xdr:pic>
    <xdr:clientData/>
  </xdr:oneCellAnchor>
  <xdr:oneCellAnchor>
    <xdr:from>
      <xdr:col>4</xdr:col>
      <xdr:colOff>203368</xdr:colOff>
      <xdr:row>4</xdr:row>
      <xdr:rowOff>50994</xdr:rowOff>
    </xdr:from>
    <xdr:ext cx="276225" cy="286808"/>
    <xdr:pic>
      <xdr:nvPicPr>
        <xdr:cNvPr id="48" name="Image 47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8431" y="1182088"/>
          <a:ext cx="276225" cy="286808"/>
        </a:xfrm>
        <a:prstGeom prst="rect">
          <a:avLst/>
        </a:prstGeom>
      </xdr:spPr>
    </xdr:pic>
    <xdr:clientData/>
  </xdr:oneCellAnchor>
  <xdr:oneCellAnchor>
    <xdr:from>
      <xdr:col>5</xdr:col>
      <xdr:colOff>126999</xdr:colOff>
      <xdr:row>4</xdr:row>
      <xdr:rowOff>52920</xdr:rowOff>
    </xdr:from>
    <xdr:ext cx="288000" cy="288000"/>
    <xdr:pic>
      <xdr:nvPicPr>
        <xdr:cNvPr id="49" name="Image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3574" y="957795"/>
          <a:ext cx="288000" cy="288000"/>
        </a:xfrm>
        <a:prstGeom prst="rect">
          <a:avLst/>
        </a:prstGeom>
      </xdr:spPr>
    </xdr:pic>
    <xdr:clientData/>
  </xdr:oneCellAnchor>
  <xdr:oneCellAnchor>
    <xdr:from>
      <xdr:col>1</xdr:col>
      <xdr:colOff>63500</xdr:colOff>
      <xdr:row>4</xdr:row>
      <xdr:rowOff>21168</xdr:rowOff>
    </xdr:from>
    <xdr:ext cx="288000" cy="288000"/>
    <xdr:pic>
      <xdr:nvPicPr>
        <xdr:cNvPr id="50" name="Image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926043"/>
          <a:ext cx="288000" cy="288000"/>
        </a:xfrm>
        <a:prstGeom prst="rect">
          <a:avLst/>
        </a:prstGeom>
      </xdr:spPr>
    </xdr:pic>
    <xdr:clientData/>
  </xdr:oneCellAnchor>
  <xdr:oneCellAnchor>
    <xdr:from>
      <xdr:col>14</xdr:col>
      <xdr:colOff>137582</xdr:colOff>
      <xdr:row>0</xdr:row>
      <xdr:rowOff>31750</xdr:rowOff>
    </xdr:from>
    <xdr:ext cx="288000" cy="288000"/>
    <xdr:pic>
      <xdr:nvPicPr>
        <xdr:cNvPr id="51" name="Image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4382" y="31750"/>
          <a:ext cx="288000" cy="288000"/>
        </a:xfrm>
        <a:prstGeom prst="rect">
          <a:avLst/>
        </a:prstGeom>
      </xdr:spPr>
    </xdr:pic>
    <xdr:clientData/>
  </xdr:oneCellAnchor>
  <xdr:oneCellAnchor>
    <xdr:from>
      <xdr:col>15</xdr:col>
      <xdr:colOff>116417</xdr:colOff>
      <xdr:row>0</xdr:row>
      <xdr:rowOff>52918</xdr:rowOff>
    </xdr:from>
    <xdr:ext cx="288000" cy="288000"/>
    <xdr:pic>
      <xdr:nvPicPr>
        <xdr:cNvPr id="52" name="Image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9492" y="52918"/>
          <a:ext cx="288000" cy="288000"/>
        </a:xfrm>
        <a:prstGeom prst="rect">
          <a:avLst/>
        </a:prstGeom>
      </xdr:spPr>
    </xdr:pic>
    <xdr:clientData/>
  </xdr:oneCellAnchor>
  <xdr:oneCellAnchor>
    <xdr:from>
      <xdr:col>13</xdr:col>
      <xdr:colOff>158751</xdr:colOff>
      <xdr:row>0</xdr:row>
      <xdr:rowOff>42334</xdr:rowOff>
    </xdr:from>
    <xdr:ext cx="288000" cy="288000"/>
    <xdr:pic>
      <xdr:nvPicPr>
        <xdr:cNvPr id="53" name="Image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226" y="42334"/>
          <a:ext cx="288000" cy="288000"/>
        </a:xfrm>
        <a:prstGeom prst="rect">
          <a:avLst/>
        </a:prstGeom>
      </xdr:spPr>
    </xdr:pic>
    <xdr:clientData/>
  </xdr:oneCellAnchor>
  <xdr:oneCellAnchor>
    <xdr:from>
      <xdr:col>12</xdr:col>
      <xdr:colOff>148166</xdr:colOff>
      <xdr:row>0</xdr:row>
      <xdr:rowOff>42336</xdr:rowOff>
    </xdr:from>
    <xdr:ext cx="288000" cy="320000"/>
    <xdr:pic>
      <xdr:nvPicPr>
        <xdr:cNvPr id="54" name="Image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3366" y="42336"/>
          <a:ext cx="288000" cy="320000"/>
        </a:xfrm>
        <a:prstGeom prst="rect">
          <a:avLst/>
        </a:prstGeom>
      </xdr:spPr>
    </xdr:pic>
    <xdr:clientData/>
  </xdr:oneCellAnchor>
  <xdr:oneCellAnchor>
    <xdr:from>
      <xdr:col>11</xdr:col>
      <xdr:colOff>95250</xdr:colOff>
      <xdr:row>0</xdr:row>
      <xdr:rowOff>10584</xdr:rowOff>
    </xdr:from>
    <xdr:ext cx="288000" cy="288000"/>
    <xdr:pic>
      <xdr:nvPicPr>
        <xdr:cNvPr id="55" name="Image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10584"/>
          <a:ext cx="288000" cy="288000"/>
        </a:xfrm>
        <a:prstGeom prst="rect">
          <a:avLst/>
        </a:prstGeom>
      </xdr:spPr>
    </xdr:pic>
    <xdr:clientData/>
  </xdr:oneCellAnchor>
  <xdr:oneCellAnchor>
    <xdr:from>
      <xdr:col>10</xdr:col>
      <xdr:colOff>105833</xdr:colOff>
      <xdr:row>0</xdr:row>
      <xdr:rowOff>31748</xdr:rowOff>
    </xdr:from>
    <xdr:ext cx="288000" cy="288000"/>
    <xdr:pic>
      <xdr:nvPicPr>
        <xdr:cNvPr id="56" name="Image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3233" y="31748"/>
          <a:ext cx="288000" cy="288000"/>
        </a:xfrm>
        <a:prstGeom prst="rect">
          <a:avLst/>
        </a:prstGeom>
      </xdr:spPr>
    </xdr:pic>
    <xdr:clientData/>
  </xdr:oneCellAnchor>
  <xdr:oneCellAnchor>
    <xdr:from>
      <xdr:col>13</xdr:col>
      <xdr:colOff>148167</xdr:colOff>
      <xdr:row>2</xdr:row>
      <xdr:rowOff>52917</xdr:rowOff>
    </xdr:from>
    <xdr:ext cx="288000" cy="288000"/>
    <xdr:pic>
      <xdr:nvPicPr>
        <xdr:cNvPr id="57" name="Image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9642" y="510117"/>
          <a:ext cx="288000" cy="288000"/>
        </a:xfrm>
        <a:prstGeom prst="rect">
          <a:avLst/>
        </a:prstGeom>
      </xdr:spPr>
    </xdr:pic>
    <xdr:clientData/>
  </xdr:oneCellAnchor>
  <xdr:oneCellAnchor>
    <xdr:from>
      <xdr:col>10</xdr:col>
      <xdr:colOff>105832</xdr:colOff>
      <xdr:row>2</xdr:row>
      <xdr:rowOff>2</xdr:rowOff>
    </xdr:from>
    <xdr:ext cx="288000" cy="288000"/>
    <xdr:pic>
      <xdr:nvPicPr>
        <xdr:cNvPr id="58" name="Image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3232" y="457202"/>
          <a:ext cx="288000" cy="288000"/>
        </a:xfrm>
        <a:prstGeom prst="rect">
          <a:avLst/>
        </a:prstGeom>
      </xdr:spPr>
    </xdr:pic>
    <xdr:clientData/>
  </xdr:oneCellAnchor>
  <xdr:oneCellAnchor>
    <xdr:from>
      <xdr:col>11</xdr:col>
      <xdr:colOff>137583</xdr:colOff>
      <xdr:row>2</xdr:row>
      <xdr:rowOff>42334</xdr:rowOff>
    </xdr:from>
    <xdr:ext cx="288000" cy="288000"/>
    <xdr:pic>
      <xdr:nvPicPr>
        <xdr:cNvPr id="59" name="Image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1258" y="499534"/>
          <a:ext cx="288000" cy="288000"/>
        </a:xfrm>
        <a:prstGeom prst="rect">
          <a:avLst/>
        </a:prstGeom>
      </xdr:spPr>
    </xdr:pic>
    <xdr:clientData/>
  </xdr:oneCellAnchor>
  <xdr:oneCellAnchor>
    <xdr:from>
      <xdr:col>12</xdr:col>
      <xdr:colOff>95251</xdr:colOff>
      <xdr:row>2</xdr:row>
      <xdr:rowOff>31752</xdr:rowOff>
    </xdr:from>
    <xdr:ext cx="288000" cy="288000"/>
    <xdr:pic>
      <xdr:nvPicPr>
        <xdr:cNvPr id="60" name="Image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1" y="488952"/>
          <a:ext cx="288000" cy="2880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28575</xdr:colOff>
          <xdr:row>15</xdr:row>
          <xdr:rowOff>19050</xdr:rowOff>
        </xdr:from>
        <xdr:to>
          <xdr:col>29</xdr:col>
          <xdr:colOff>704850</xdr:colOff>
          <xdr:row>15</xdr:row>
          <xdr:rowOff>352425</xdr:rowOff>
        </xdr:to>
        <xdr:sp macro="" textlink="">
          <xdr:nvSpPr>
            <xdr:cNvPr id="62466" name="Button 2" hidden="1">
              <a:extLst>
                <a:ext uri="{63B3BB69-23CF-44E3-9099-C40C66FF867C}">
                  <a14:compatExt spid="_x0000_s6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 16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28575</xdr:colOff>
          <xdr:row>13</xdr:row>
          <xdr:rowOff>19050</xdr:rowOff>
        </xdr:from>
        <xdr:to>
          <xdr:col>29</xdr:col>
          <xdr:colOff>704850</xdr:colOff>
          <xdr:row>13</xdr:row>
          <xdr:rowOff>352425</xdr:rowOff>
        </xdr:to>
        <xdr:sp macro="" textlink="">
          <xdr:nvSpPr>
            <xdr:cNvPr id="62467" name="Button 3" hidden="1">
              <a:extLst>
                <a:ext uri="{63B3BB69-23CF-44E3-9099-C40C66FF867C}">
                  <a14:compatExt spid="_x0000_s6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14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19050</xdr:colOff>
          <xdr:row>14</xdr:row>
          <xdr:rowOff>28575</xdr:rowOff>
        </xdr:from>
        <xdr:to>
          <xdr:col>29</xdr:col>
          <xdr:colOff>695325</xdr:colOff>
          <xdr:row>14</xdr:row>
          <xdr:rowOff>361950</xdr:rowOff>
        </xdr:to>
        <xdr:sp macro="" textlink="">
          <xdr:nvSpPr>
            <xdr:cNvPr id="62468" name="Button 4" hidden="1">
              <a:extLst>
                <a:ext uri="{63B3BB69-23CF-44E3-9099-C40C66FF867C}">
                  <a14:compatExt spid="_x0000_s6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 15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19050</xdr:colOff>
          <xdr:row>16</xdr:row>
          <xdr:rowOff>38100</xdr:rowOff>
        </xdr:from>
        <xdr:to>
          <xdr:col>29</xdr:col>
          <xdr:colOff>695325</xdr:colOff>
          <xdr:row>16</xdr:row>
          <xdr:rowOff>371475</xdr:rowOff>
        </xdr:to>
        <xdr:sp macro="" textlink="">
          <xdr:nvSpPr>
            <xdr:cNvPr id="62469" name="Button 5" hidden="1">
              <a:extLst>
                <a:ext uri="{63B3BB69-23CF-44E3-9099-C40C66FF867C}">
                  <a14:compatExt spid="_x0000_s6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 17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17</xdr:row>
          <xdr:rowOff>28575</xdr:rowOff>
        </xdr:from>
        <xdr:to>
          <xdr:col>29</xdr:col>
          <xdr:colOff>714375</xdr:colOff>
          <xdr:row>17</xdr:row>
          <xdr:rowOff>361950</xdr:rowOff>
        </xdr:to>
        <xdr:sp macro="" textlink="">
          <xdr:nvSpPr>
            <xdr:cNvPr id="62470" name="Button 6" hidden="1">
              <a:extLst>
                <a:ext uri="{63B3BB69-23CF-44E3-9099-C40C66FF867C}">
                  <a14:compatExt spid="_x0000_s6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 18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18</xdr:row>
          <xdr:rowOff>28575</xdr:rowOff>
        </xdr:from>
        <xdr:to>
          <xdr:col>29</xdr:col>
          <xdr:colOff>714375</xdr:colOff>
          <xdr:row>18</xdr:row>
          <xdr:rowOff>361950</xdr:rowOff>
        </xdr:to>
        <xdr:sp macro="" textlink="">
          <xdr:nvSpPr>
            <xdr:cNvPr id="62471" name="Button 7" hidden="1">
              <a:extLst>
                <a:ext uri="{63B3BB69-23CF-44E3-9099-C40C66FF867C}">
                  <a14:compatExt spid="_x0000_s6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 19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19</xdr:row>
          <xdr:rowOff>28575</xdr:rowOff>
        </xdr:from>
        <xdr:to>
          <xdr:col>29</xdr:col>
          <xdr:colOff>714375</xdr:colOff>
          <xdr:row>19</xdr:row>
          <xdr:rowOff>361950</xdr:rowOff>
        </xdr:to>
        <xdr:sp macro="" textlink="">
          <xdr:nvSpPr>
            <xdr:cNvPr id="62472" name="Button 8" hidden="1">
              <a:extLst>
                <a:ext uri="{63B3BB69-23CF-44E3-9099-C40C66FF867C}">
                  <a14:compatExt spid="_x0000_s6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20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21</xdr:row>
          <xdr:rowOff>28575</xdr:rowOff>
        </xdr:from>
        <xdr:to>
          <xdr:col>29</xdr:col>
          <xdr:colOff>714375</xdr:colOff>
          <xdr:row>21</xdr:row>
          <xdr:rowOff>361950</xdr:rowOff>
        </xdr:to>
        <xdr:sp macro="" textlink="">
          <xdr:nvSpPr>
            <xdr:cNvPr id="62473" name="Button 9" hidden="1">
              <a:extLst>
                <a:ext uri="{63B3BB69-23CF-44E3-9099-C40C66FF867C}">
                  <a14:compatExt spid="_x0000_s6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22</xdr:row>
          <xdr:rowOff>28575</xdr:rowOff>
        </xdr:from>
        <xdr:to>
          <xdr:col>29</xdr:col>
          <xdr:colOff>714375</xdr:colOff>
          <xdr:row>22</xdr:row>
          <xdr:rowOff>361950</xdr:rowOff>
        </xdr:to>
        <xdr:sp macro="" textlink="">
          <xdr:nvSpPr>
            <xdr:cNvPr id="62474" name="Button 10" hidden="1">
              <a:extLst>
                <a:ext uri="{63B3BB69-23CF-44E3-9099-C40C66FF867C}">
                  <a14:compatExt spid="_x0000_s6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23</xdr:row>
          <xdr:rowOff>28575</xdr:rowOff>
        </xdr:from>
        <xdr:to>
          <xdr:col>29</xdr:col>
          <xdr:colOff>714375</xdr:colOff>
          <xdr:row>23</xdr:row>
          <xdr:rowOff>361950</xdr:rowOff>
        </xdr:to>
        <xdr:sp macro="" textlink="">
          <xdr:nvSpPr>
            <xdr:cNvPr id="62475" name="Button 11" hidden="1">
              <a:extLst>
                <a:ext uri="{63B3BB69-23CF-44E3-9099-C40C66FF867C}">
                  <a14:compatExt spid="_x0000_s6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24</xdr:row>
          <xdr:rowOff>28575</xdr:rowOff>
        </xdr:from>
        <xdr:to>
          <xdr:col>29</xdr:col>
          <xdr:colOff>714375</xdr:colOff>
          <xdr:row>24</xdr:row>
          <xdr:rowOff>361950</xdr:rowOff>
        </xdr:to>
        <xdr:sp macro="" textlink="">
          <xdr:nvSpPr>
            <xdr:cNvPr id="62476" name="Button 12" hidden="1">
              <a:extLst>
                <a:ext uri="{63B3BB69-23CF-44E3-9099-C40C66FF867C}">
                  <a14:compatExt spid="_x0000_s6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25</xdr:row>
          <xdr:rowOff>28575</xdr:rowOff>
        </xdr:from>
        <xdr:to>
          <xdr:col>29</xdr:col>
          <xdr:colOff>714375</xdr:colOff>
          <xdr:row>25</xdr:row>
          <xdr:rowOff>361950</xdr:rowOff>
        </xdr:to>
        <xdr:sp macro="" textlink="">
          <xdr:nvSpPr>
            <xdr:cNvPr id="62477" name="Button 13" hidden="1">
              <a:extLst>
                <a:ext uri="{63B3BB69-23CF-44E3-9099-C40C66FF867C}">
                  <a14:compatExt spid="_x0000_s6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26</xdr:row>
          <xdr:rowOff>28575</xdr:rowOff>
        </xdr:from>
        <xdr:to>
          <xdr:col>29</xdr:col>
          <xdr:colOff>714375</xdr:colOff>
          <xdr:row>26</xdr:row>
          <xdr:rowOff>361950</xdr:rowOff>
        </xdr:to>
        <xdr:sp macro="" textlink="">
          <xdr:nvSpPr>
            <xdr:cNvPr id="62478" name="Button 14" hidden="1">
              <a:extLst>
                <a:ext uri="{63B3BB69-23CF-44E3-9099-C40C66FF867C}">
                  <a14:compatExt spid="_x0000_s6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27</xdr:row>
          <xdr:rowOff>28575</xdr:rowOff>
        </xdr:from>
        <xdr:to>
          <xdr:col>29</xdr:col>
          <xdr:colOff>714375</xdr:colOff>
          <xdr:row>27</xdr:row>
          <xdr:rowOff>361950</xdr:rowOff>
        </xdr:to>
        <xdr:sp macro="" textlink="">
          <xdr:nvSpPr>
            <xdr:cNvPr id="62479" name="Button 15" hidden="1">
              <a:extLst>
                <a:ext uri="{63B3BB69-23CF-44E3-9099-C40C66FF867C}">
                  <a14:compatExt spid="_x0000_s6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28</xdr:row>
          <xdr:rowOff>28575</xdr:rowOff>
        </xdr:from>
        <xdr:to>
          <xdr:col>29</xdr:col>
          <xdr:colOff>714375</xdr:colOff>
          <xdr:row>28</xdr:row>
          <xdr:rowOff>361950</xdr:rowOff>
        </xdr:to>
        <xdr:sp macro="" textlink="">
          <xdr:nvSpPr>
            <xdr:cNvPr id="62480" name="Button 16" hidden="1">
              <a:extLst>
                <a:ext uri="{63B3BB69-23CF-44E3-9099-C40C66FF867C}">
                  <a14:compatExt spid="_x0000_s6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29</xdr:row>
          <xdr:rowOff>28575</xdr:rowOff>
        </xdr:from>
        <xdr:to>
          <xdr:col>29</xdr:col>
          <xdr:colOff>714375</xdr:colOff>
          <xdr:row>29</xdr:row>
          <xdr:rowOff>361950</xdr:rowOff>
        </xdr:to>
        <xdr:sp macro="" textlink="">
          <xdr:nvSpPr>
            <xdr:cNvPr id="62481" name="Button 17" hidden="1">
              <a:extLst>
                <a:ext uri="{63B3BB69-23CF-44E3-9099-C40C66FF867C}">
                  <a14:compatExt spid="_x0000_s6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30</xdr:row>
          <xdr:rowOff>28575</xdr:rowOff>
        </xdr:from>
        <xdr:to>
          <xdr:col>29</xdr:col>
          <xdr:colOff>714375</xdr:colOff>
          <xdr:row>30</xdr:row>
          <xdr:rowOff>361950</xdr:rowOff>
        </xdr:to>
        <xdr:sp macro="" textlink="">
          <xdr:nvSpPr>
            <xdr:cNvPr id="62482" name="Button 18" hidden="1">
              <a:extLst>
                <a:ext uri="{63B3BB69-23CF-44E3-9099-C40C66FF867C}">
                  <a14:compatExt spid="_x0000_s6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31</xdr:row>
          <xdr:rowOff>28575</xdr:rowOff>
        </xdr:from>
        <xdr:to>
          <xdr:col>29</xdr:col>
          <xdr:colOff>714375</xdr:colOff>
          <xdr:row>31</xdr:row>
          <xdr:rowOff>361950</xdr:rowOff>
        </xdr:to>
        <xdr:sp macro="" textlink="">
          <xdr:nvSpPr>
            <xdr:cNvPr id="62483" name="Button 19" hidden="1">
              <a:extLst>
                <a:ext uri="{63B3BB69-23CF-44E3-9099-C40C66FF867C}">
                  <a14:compatExt spid="_x0000_s6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32</xdr:row>
          <xdr:rowOff>28575</xdr:rowOff>
        </xdr:from>
        <xdr:to>
          <xdr:col>29</xdr:col>
          <xdr:colOff>714375</xdr:colOff>
          <xdr:row>32</xdr:row>
          <xdr:rowOff>361950</xdr:rowOff>
        </xdr:to>
        <xdr:sp macro="" textlink="">
          <xdr:nvSpPr>
            <xdr:cNvPr id="62484" name="Button 20" hidden="1">
              <a:extLst>
                <a:ext uri="{63B3BB69-23CF-44E3-9099-C40C66FF867C}">
                  <a14:compatExt spid="_x0000_s6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33</xdr:row>
          <xdr:rowOff>28575</xdr:rowOff>
        </xdr:from>
        <xdr:to>
          <xdr:col>29</xdr:col>
          <xdr:colOff>714375</xdr:colOff>
          <xdr:row>33</xdr:row>
          <xdr:rowOff>361950</xdr:rowOff>
        </xdr:to>
        <xdr:sp macro="" textlink="">
          <xdr:nvSpPr>
            <xdr:cNvPr id="62485" name="Button 21" hidden="1">
              <a:extLst>
                <a:ext uri="{63B3BB69-23CF-44E3-9099-C40C66FF867C}">
                  <a14:compatExt spid="_x0000_s6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34</xdr:row>
          <xdr:rowOff>28575</xdr:rowOff>
        </xdr:from>
        <xdr:to>
          <xdr:col>29</xdr:col>
          <xdr:colOff>714375</xdr:colOff>
          <xdr:row>34</xdr:row>
          <xdr:rowOff>361950</xdr:rowOff>
        </xdr:to>
        <xdr:sp macro="" textlink="">
          <xdr:nvSpPr>
            <xdr:cNvPr id="62486" name="Button 22" hidden="1">
              <a:extLst>
                <a:ext uri="{63B3BB69-23CF-44E3-9099-C40C66FF867C}">
                  <a14:compatExt spid="_x0000_s6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35</xdr:row>
          <xdr:rowOff>28575</xdr:rowOff>
        </xdr:from>
        <xdr:to>
          <xdr:col>29</xdr:col>
          <xdr:colOff>714375</xdr:colOff>
          <xdr:row>35</xdr:row>
          <xdr:rowOff>361950</xdr:rowOff>
        </xdr:to>
        <xdr:sp macro="" textlink="">
          <xdr:nvSpPr>
            <xdr:cNvPr id="62487" name="Button 23" hidden="1">
              <a:extLst>
                <a:ext uri="{63B3BB69-23CF-44E3-9099-C40C66FF867C}">
                  <a14:compatExt spid="_x0000_s6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36</xdr:row>
          <xdr:rowOff>28575</xdr:rowOff>
        </xdr:from>
        <xdr:to>
          <xdr:col>29</xdr:col>
          <xdr:colOff>714375</xdr:colOff>
          <xdr:row>36</xdr:row>
          <xdr:rowOff>361950</xdr:rowOff>
        </xdr:to>
        <xdr:sp macro="" textlink="">
          <xdr:nvSpPr>
            <xdr:cNvPr id="62488" name="Button 24" hidden="1">
              <a:extLst>
                <a:ext uri="{63B3BB69-23CF-44E3-9099-C40C66FF867C}">
                  <a14:compatExt spid="_x0000_s6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37</xdr:row>
          <xdr:rowOff>28575</xdr:rowOff>
        </xdr:from>
        <xdr:to>
          <xdr:col>29</xdr:col>
          <xdr:colOff>714375</xdr:colOff>
          <xdr:row>37</xdr:row>
          <xdr:rowOff>361950</xdr:rowOff>
        </xdr:to>
        <xdr:sp macro="" textlink="">
          <xdr:nvSpPr>
            <xdr:cNvPr id="62489" name="Button 25" hidden="1">
              <a:extLst>
                <a:ext uri="{63B3BB69-23CF-44E3-9099-C40C66FF867C}">
                  <a14:compatExt spid="_x0000_s6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38</xdr:row>
          <xdr:rowOff>28575</xdr:rowOff>
        </xdr:from>
        <xdr:to>
          <xdr:col>29</xdr:col>
          <xdr:colOff>714375</xdr:colOff>
          <xdr:row>38</xdr:row>
          <xdr:rowOff>361950</xdr:rowOff>
        </xdr:to>
        <xdr:sp macro="" textlink="">
          <xdr:nvSpPr>
            <xdr:cNvPr id="62490" name="Button 26" hidden="1">
              <a:extLst>
                <a:ext uri="{63B3BB69-23CF-44E3-9099-C40C66FF867C}">
                  <a14:compatExt spid="_x0000_s6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39</xdr:row>
          <xdr:rowOff>28575</xdr:rowOff>
        </xdr:from>
        <xdr:to>
          <xdr:col>29</xdr:col>
          <xdr:colOff>714375</xdr:colOff>
          <xdr:row>39</xdr:row>
          <xdr:rowOff>361950</xdr:rowOff>
        </xdr:to>
        <xdr:sp macro="" textlink="">
          <xdr:nvSpPr>
            <xdr:cNvPr id="62491" name="Button 27" hidden="1">
              <a:extLst>
                <a:ext uri="{63B3BB69-23CF-44E3-9099-C40C66FF867C}">
                  <a14:compatExt spid="_x0000_s6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40</xdr:row>
          <xdr:rowOff>28575</xdr:rowOff>
        </xdr:from>
        <xdr:to>
          <xdr:col>29</xdr:col>
          <xdr:colOff>714375</xdr:colOff>
          <xdr:row>40</xdr:row>
          <xdr:rowOff>361950</xdr:rowOff>
        </xdr:to>
        <xdr:sp macro="" textlink="">
          <xdr:nvSpPr>
            <xdr:cNvPr id="62492" name="Button 28" hidden="1">
              <a:extLst>
                <a:ext uri="{63B3BB69-23CF-44E3-9099-C40C66FF867C}">
                  <a14:compatExt spid="_x0000_s6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41</xdr:row>
          <xdr:rowOff>28575</xdr:rowOff>
        </xdr:from>
        <xdr:to>
          <xdr:col>29</xdr:col>
          <xdr:colOff>714375</xdr:colOff>
          <xdr:row>41</xdr:row>
          <xdr:rowOff>361950</xdr:rowOff>
        </xdr:to>
        <xdr:sp macro="" textlink="">
          <xdr:nvSpPr>
            <xdr:cNvPr id="62493" name="Button 29" hidden="1">
              <a:extLst>
                <a:ext uri="{63B3BB69-23CF-44E3-9099-C40C66FF867C}">
                  <a14:compatExt spid="_x0000_s6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42</xdr:row>
          <xdr:rowOff>28575</xdr:rowOff>
        </xdr:from>
        <xdr:to>
          <xdr:col>29</xdr:col>
          <xdr:colOff>714375</xdr:colOff>
          <xdr:row>42</xdr:row>
          <xdr:rowOff>361950</xdr:rowOff>
        </xdr:to>
        <xdr:sp macro="" textlink="">
          <xdr:nvSpPr>
            <xdr:cNvPr id="62494" name="Button 30" hidden="1">
              <a:extLst>
                <a:ext uri="{63B3BB69-23CF-44E3-9099-C40C66FF867C}">
                  <a14:compatExt spid="_x0000_s6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0</xdr:row>
          <xdr:rowOff>0</xdr:rowOff>
        </xdr:from>
        <xdr:to>
          <xdr:col>26</xdr:col>
          <xdr:colOff>47625</xdr:colOff>
          <xdr:row>1</xdr:row>
          <xdr:rowOff>57150</xdr:rowOff>
        </xdr:to>
        <xdr:sp macro="" textlink="">
          <xdr:nvSpPr>
            <xdr:cNvPr id="62495" name="Button 31" hidden="1">
              <a:extLst>
                <a:ext uri="{63B3BB69-23CF-44E3-9099-C40C66FF867C}">
                  <a14:compatExt spid="_x0000_s6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Effacement des relevés mensuels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666750</xdr:colOff>
          <xdr:row>0</xdr:row>
          <xdr:rowOff>47625</xdr:rowOff>
        </xdr:from>
        <xdr:to>
          <xdr:col>20</xdr:col>
          <xdr:colOff>180975</xdr:colOff>
          <xdr:row>1</xdr:row>
          <xdr:rowOff>9525</xdr:rowOff>
        </xdr:to>
        <xdr:sp macro="" textlink="">
          <xdr:nvSpPr>
            <xdr:cNvPr id="62496" name="Button 32" hidden="1">
              <a:extLst>
                <a:ext uri="{63B3BB69-23CF-44E3-9099-C40C66FF867C}">
                  <a14:compatExt spid="_x0000_s6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Suppession des logos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FF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38100</xdr:colOff>
          <xdr:row>20</xdr:row>
          <xdr:rowOff>28575</xdr:rowOff>
        </xdr:from>
        <xdr:to>
          <xdr:col>29</xdr:col>
          <xdr:colOff>714375</xdr:colOff>
          <xdr:row>20</xdr:row>
          <xdr:rowOff>361950</xdr:rowOff>
        </xdr:to>
        <xdr:sp macro="" textlink="">
          <xdr:nvSpPr>
            <xdr:cNvPr id="62497" name="Button 33" hidden="1">
              <a:extLst>
                <a:ext uri="{63B3BB69-23CF-44E3-9099-C40C66FF867C}">
                  <a14:compatExt spid="_x0000_s6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28575</xdr:colOff>
          <xdr:row>43</xdr:row>
          <xdr:rowOff>28575</xdr:rowOff>
        </xdr:from>
        <xdr:to>
          <xdr:col>29</xdr:col>
          <xdr:colOff>704850</xdr:colOff>
          <xdr:row>43</xdr:row>
          <xdr:rowOff>361950</xdr:rowOff>
        </xdr:to>
        <xdr:sp macro="" textlink="">
          <xdr:nvSpPr>
            <xdr:cNvPr id="62498" name="Button 34" hidden="1">
              <a:extLst>
                <a:ext uri="{63B3BB69-23CF-44E3-9099-C40C66FF867C}">
                  <a14:compatExt spid="_x0000_s6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LOGO 44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169334</xdr:colOff>
      <xdr:row>0</xdr:row>
      <xdr:rowOff>21166</xdr:rowOff>
    </xdr:from>
    <xdr:ext cx="288000" cy="288000"/>
    <xdr:pic>
      <xdr:nvPicPr>
        <xdr:cNvPr id="95" name="Image 42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584" y="21166"/>
          <a:ext cx="288000" cy="2880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0</xdr:row>
          <xdr:rowOff>0</xdr:rowOff>
        </xdr:from>
        <xdr:to>
          <xdr:col>26</xdr:col>
          <xdr:colOff>47625</xdr:colOff>
          <xdr:row>1</xdr:row>
          <xdr:rowOff>57150</xdr:rowOff>
        </xdr:to>
        <xdr:sp macro="" textlink="">
          <xdr:nvSpPr>
            <xdr:cNvPr id="62607" name="Bouton 143" hidden="1">
              <a:extLst>
                <a:ext uri="{63B3BB69-23CF-44E3-9099-C40C66FF867C}">
                  <a14:compatExt spid="_x0000_s6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Calibri"/>
                </a:rPr>
                <a:t>Effacement des relevés mensuel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666750</xdr:colOff>
          <xdr:row>0</xdr:row>
          <xdr:rowOff>47625</xdr:rowOff>
        </xdr:from>
        <xdr:to>
          <xdr:col>20</xdr:col>
          <xdr:colOff>180975</xdr:colOff>
          <xdr:row>1</xdr:row>
          <xdr:rowOff>9525</xdr:rowOff>
        </xdr:to>
        <xdr:sp macro="" textlink="">
          <xdr:nvSpPr>
            <xdr:cNvPr id="62608" name="Bouton 144" hidden="1">
              <a:extLst>
                <a:ext uri="{63B3BB69-23CF-44E3-9099-C40C66FF867C}">
                  <a14:compatExt spid="_x0000_s6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Calibri"/>
                </a:rPr>
                <a:t>Supression des logos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2</xdr:row>
          <xdr:rowOff>190500</xdr:rowOff>
        </xdr:from>
        <xdr:to>
          <xdr:col>23</xdr:col>
          <xdr:colOff>666750</xdr:colOff>
          <xdr:row>3</xdr:row>
          <xdr:rowOff>200025</xdr:rowOff>
        </xdr:to>
        <xdr:sp macro="" textlink="">
          <xdr:nvSpPr>
            <xdr:cNvPr id="62611" name="Bouton 147" hidden="1">
              <a:extLst>
                <a:ext uri="{63B3BB69-23CF-44E3-9099-C40C66FF867C}">
                  <a14:compatExt spid="_x0000_s6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FF0000"/>
                  </a:solidFill>
                  <a:latin typeface="Calibri"/>
                </a:rPr>
                <a:t>Changement de mois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31</xdr:col>
      <xdr:colOff>71437</xdr:colOff>
      <xdr:row>14</xdr:row>
      <xdr:rowOff>35719</xdr:rowOff>
    </xdr:from>
    <xdr:ext cx="288000" cy="288000"/>
    <xdr:pic>
      <xdr:nvPicPr>
        <xdr:cNvPr id="111" name="Image 4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3968" y="4238625"/>
          <a:ext cx="288000" cy="288000"/>
        </a:xfrm>
        <a:prstGeom prst="rect">
          <a:avLst/>
        </a:prstGeom>
      </xdr:spPr>
    </xdr:pic>
    <xdr:clientData/>
  </xdr:oneCellAnchor>
  <xdr:oneCellAnchor>
    <xdr:from>
      <xdr:col>31</xdr:col>
      <xdr:colOff>83344</xdr:colOff>
      <xdr:row>15</xdr:row>
      <xdr:rowOff>59532</xdr:rowOff>
    </xdr:from>
    <xdr:ext cx="276225" cy="286808"/>
    <xdr:pic>
      <xdr:nvPicPr>
        <xdr:cNvPr id="114" name="Image 56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5875" y="4643438"/>
          <a:ext cx="276225" cy="286808"/>
        </a:xfrm>
        <a:prstGeom prst="rect">
          <a:avLst/>
        </a:prstGeom>
      </xdr:spPr>
    </xdr:pic>
    <xdr:clientData/>
  </xdr:oneCellAnchor>
  <xdr:oneCellAnchor>
    <xdr:from>
      <xdr:col>31</xdr:col>
      <xdr:colOff>71437</xdr:colOff>
      <xdr:row>16</xdr:row>
      <xdr:rowOff>23813</xdr:rowOff>
    </xdr:from>
    <xdr:ext cx="276225" cy="286808"/>
    <xdr:pic>
      <xdr:nvPicPr>
        <xdr:cNvPr id="121" name="Image 56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3968" y="4988719"/>
          <a:ext cx="276225" cy="286808"/>
        </a:xfrm>
        <a:prstGeom prst="rect">
          <a:avLst/>
        </a:prstGeom>
      </xdr:spPr>
    </xdr:pic>
    <xdr:clientData/>
  </xdr:oneCellAnchor>
  <xdr:twoCellAnchor>
    <xdr:from>
      <xdr:col>18</xdr:col>
      <xdr:colOff>130968</xdr:colOff>
      <xdr:row>17</xdr:row>
      <xdr:rowOff>154781</xdr:rowOff>
    </xdr:from>
    <xdr:to>
      <xdr:col>28</xdr:col>
      <xdr:colOff>71438</xdr:colOff>
      <xdr:row>30</xdr:row>
      <xdr:rowOff>357188</xdr:rowOff>
    </xdr:to>
    <xdr:sp macro="" textlink="">
      <xdr:nvSpPr>
        <xdr:cNvPr id="62499" name="ZoneTexte 62498">
          <a:extLst>
            <a:ext uri="{FF2B5EF4-FFF2-40B4-BE49-F238E27FC236}">
              <a16:creationId xmlns:a16="http://schemas.microsoft.com/office/drawing/2014/main" xmlns="" id="{00000000-0008-0000-0400-000023F40000}"/>
            </a:ext>
          </a:extLst>
        </xdr:cNvPr>
        <xdr:cNvSpPr txBox="1"/>
      </xdr:nvSpPr>
      <xdr:spPr>
        <a:xfrm>
          <a:off x="11834812" y="5500687"/>
          <a:ext cx="6703220" cy="51554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latin typeface="Arial" panose="020B0604020202020204" pitchFamily="34" charset="0"/>
              <a:cs typeface="Arial" panose="020B0604020202020204" pitchFamily="34" charset="0"/>
            </a:rPr>
            <a:t>Alors quelques explications.</a:t>
          </a:r>
        </a:p>
        <a:p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Je pars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d'un fichier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csv,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qui contient tous les relevés de ma station météo.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Je copie ce fichier sur la feuille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Relevés  du  jour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",.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Ensuite en cliquant sur le bouton macro  (de cette même feuille) 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Remplacement du point par une virgule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) , la macro va sur la feuille :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Max Mini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) , </a:t>
          </a: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puis sur la feuille  </a:t>
          </a: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Tri des  relevés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) , et copie les données qui me sont nécessaires ensuite sur la feuille  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Relevés).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En copiant ces données elle copie donc 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la pécipitation des dernières 24 heures,)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ainsi que la (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lumière du jour.)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Une formule désigne en  colonne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AC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le chiffre corespondant à une image,  qui s'affiche en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AE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, jusque là je clique sur le bouton 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LOGO L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"  de la ligne concernée en colonne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AD.</a:t>
          </a:r>
        </a:p>
        <a:p>
          <a:endParaRPr lang="fr-FR" sz="1100" b="1" u="sng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Ce que je désire faire c'est automatiser ces macro s dès lors que le chiffre en colonne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AC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apparait dans la cellule du jour.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Mon problème est, que la formule que j'ai trouvée  me recolle une seconde image sur la ligne précedente, par exemple , la macro me colle une image sur 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AE 14 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" (normal) , mais  le lendemain  la macro me colle l'image  sur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AE 15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" et en recolle une sur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AE 14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", à ce rythme la cellule "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AE 14" aura le</a:t>
          </a:r>
          <a:r>
            <a:rPr lang="fr-FR" sz="11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100" b="1" u="sng" baseline="0">
              <a:latin typeface="Arial" panose="020B0604020202020204" pitchFamily="34" charset="0"/>
              <a:cs typeface="Arial" panose="020B0604020202020204" pitchFamily="34" charset="0"/>
            </a:rPr>
            <a:t>31 du mois 31 images</a:t>
          </a: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100" baseline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31</xdr:col>
      <xdr:colOff>0</xdr:colOff>
      <xdr:row>13</xdr:row>
      <xdr:rowOff>0</xdr:rowOff>
    </xdr:from>
    <xdr:ext cx="288000" cy="288000"/>
    <xdr:pic>
      <xdr:nvPicPr>
        <xdr:cNvPr id="102" name="Image 44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2531" y="3821906"/>
          <a:ext cx="288000" cy="288000"/>
        </a:xfrm>
        <a:prstGeom prst="rect">
          <a:avLst/>
        </a:prstGeom>
      </xdr:spPr>
    </xdr:pic>
    <xdr:clientData/>
  </xdr:oneCellAnchor>
  <xdr:twoCellAnchor>
    <xdr:from>
      <xdr:col>24</xdr:col>
      <xdr:colOff>392907</xdr:colOff>
      <xdr:row>16</xdr:row>
      <xdr:rowOff>285751</xdr:rowOff>
    </xdr:from>
    <xdr:to>
      <xdr:col>26</xdr:col>
      <xdr:colOff>571500</xdr:colOff>
      <xdr:row>23</xdr:row>
      <xdr:rowOff>71438</xdr:rowOff>
    </xdr:to>
    <xdr:cxnSp macro="">
      <xdr:nvCxnSpPr>
        <xdr:cNvPr id="62501" name="Connecteur droit avec flèche 62500">
          <a:extLst>
            <a:ext uri="{FF2B5EF4-FFF2-40B4-BE49-F238E27FC236}">
              <a16:creationId xmlns:a16="http://schemas.microsoft.com/office/drawing/2014/main" xmlns="" id="{00000000-0008-0000-0400-000025F40000}"/>
            </a:ext>
          </a:extLst>
        </xdr:cNvPr>
        <xdr:cNvCxnSpPr/>
      </xdr:nvCxnSpPr>
      <xdr:spPr>
        <a:xfrm flipH="1" flipV="1">
          <a:off x="15716251" y="5250657"/>
          <a:ext cx="1464468" cy="2452687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631031</xdr:colOff>
      <xdr:row>16</xdr:row>
      <xdr:rowOff>250031</xdr:rowOff>
    </xdr:from>
    <xdr:to>
      <xdr:col>27</xdr:col>
      <xdr:colOff>119062</xdr:colOff>
      <xdr:row>23</xdr:row>
      <xdr:rowOff>261938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CxnSpPr/>
      </xdr:nvCxnSpPr>
      <xdr:spPr>
        <a:xfrm flipV="1">
          <a:off x="13013531" y="5214937"/>
          <a:ext cx="4524375" cy="2678907"/>
        </a:xfrm>
        <a:prstGeom prst="straightConnector1">
          <a:avLst/>
        </a:prstGeom>
        <a:ln w="38100">
          <a:solidFill>
            <a:srgbClr val="00B0F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31</xdr:col>
      <xdr:colOff>152400</xdr:colOff>
      <xdr:row>13</xdr:row>
      <xdr:rowOff>152400</xdr:rowOff>
    </xdr:from>
    <xdr:ext cx="288000" cy="288000"/>
    <xdr:pic>
      <xdr:nvPicPr>
        <xdr:cNvPr id="106" name="Image 44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04931" y="3974306"/>
          <a:ext cx="288000" cy="288000"/>
        </a:xfrm>
        <a:prstGeom prst="rect">
          <a:avLst/>
        </a:prstGeom>
      </xdr:spPr>
    </xdr:pic>
    <xdr:clientData/>
  </xdr:oneCellAnchor>
  <xdr:oneCellAnchor>
    <xdr:from>
      <xdr:col>31</xdr:col>
      <xdr:colOff>0</xdr:colOff>
      <xdr:row>14</xdr:row>
      <xdr:rowOff>0</xdr:rowOff>
    </xdr:from>
    <xdr:ext cx="288000" cy="288000"/>
    <xdr:pic>
      <xdr:nvPicPr>
        <xdr:cNvPr id="107" name="Image 44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2531" y="4202906"/>
          <a:ext cx="288000" cy="288000"/>
        </a:xfrm>
        <a:prstGeom prst="rect">
          <a:avLst/>
        </a:prstGeom>
      </xdr:spPr>
    </xdr:pic>
    <xdr:clientData/>
  </xdr:oneCellAnchor>
  <xdr:oneCellAnchor>
    <xdr:from>
      <xdr:col>31</xdr:col>
      <xdr:colOff>0</xdr:colOff>
      <xdr:row>15</xdr:row>
      <xdr:rowOff>0</xdr:rowOff>
    </xdr:from>
    <xdr:ext cx="276225" cy="286808"/>
    <xdr:pic>
      <xdr:nvPicPr>
        <xdr:cNvPr id="108" name="Image 56" descr="Averses ou fortes pluies" title="Averses ou fortes pluies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2531" y="4583906"/>
          <a:ext cx="276225" cy="286808"/>
        </a:xfrm>
        <a:prstGeom prst="rect">
          <a:avLst/>
        </a:prstGeom>
      </xdr:spPr>
    </xdr:pic>
    <xdr:clientData/>
  </xdr:oneCellAnchor>
  <xdr:oneCellAnchor>
    <xdr:from>
      <xdr:col>31</xdr:col>
      <xdr:colOff>0</xdr:colOff>
      <xdr:row>16</xdr:row>
      <xdr:rowOff>0</xdr:rowOff>
    </xdr:from>
    <xdr:ext cx="288000" cy="288000"/>
    <xdr:pic>
      <xdr:nvPicPr>
        <xdr:cNvPr id="109" name="Image 44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52531" y="4964906"/>
          <a:ext cx="288000" cy="288000"/>
        </a:xfrm>
        <a:prstGeom prst="rect">
          <a:avLst/>
        </a:prstGeom>
      </xdr:spPr>
    </xdr:pic>
    <xdr:clientData/>
  </xdr:oneCellAnchor>
  <xdr:oneCellAnchor>
    <xdr:from>
      <xdr:col>31</xdr:col>
      <xdr:colOff>76200</xdr:colOff>
      <xdr:row>17</xdr:row>
      <xdr:rowOff>57150</xdr:rowOff>
    </xdr:from>
    <xdr:ext cx="288000" cy="288000"/>
    <xdr:pic>
      <xdr:nvPicPr>
        <xdr:cNvPr id="112" name="Image 48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3067050"/>
          <a:ext cx="288000" cy="288000"/>
        </a:xfrm>
        <a:prstGeom prst="rect">
          <a:avLst/>
        </a:prstGeom>
      </xdr:spPr>
    </xdr:pic>
    <xdr:clientData/>
  </xdr:oneCellAnchor>
  <xdr:oneCellAnchor>
    <xdr:from>
      <xdr:col>31</xdr:col>
      <xdr:colOff>76200</xdr:colOff>
      <xdr:row>18</xdr:row>
      <xdr:rowOff>38100</xdr:rowOff>
    </xdr:from>
    <xdr:ext cx="288000" cy="297525"/>
    <xdr:pic>
      <xdr:nvPicPr>
        <xdr:cNvPr id="113" name="Image 49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3400425"/>
          <a:ext cx="288000" cy="297525"/>
        </a:xfrm>
        <a:prstGeom prst="rect">
          <a:avLst/>
        </a:prstGeom>
      </xdr:spPr>
    </xdr:pic>
    <xdr:clientData/>
  </xdr:oneCellAnchor>
  <xdr:oneCellAnchor>
    <xdr:from>
      <xdr:col>31</xdr:col>
      <xdr:colOff>85725</xdr:colOff>
      <xdr:row>19</xdr:row>
      <xdr:rowOff>38100</xdr:rowOff>
    </xdr:from>
    <xdr:ext cx="288000" cy="288000"/>
    <xdr:pic>
      <xdr:nvPicPr>
        <xdr:cNvPr id="115" name="Image 44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1638300"/>
          <a:ext cx="288000" cy="288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I49"/>
  <sheetViews>
    <sheetView workbookViewId="0">
      <selection activeCell="H17" sqref="H17"/>
    </sheetView>
  </sheetViews>
  <sheetFormatPr baseColWidth="10" defaultRowHeight="15" x14ac:dyDescent="0.25"/>
  <cols>
    <col min="2" max="3" width="11.42578125" style="1"/>
    <col min="4" max="4" width="6.28515625" style="1" customWidth="1"/>
    <col min="5" max="5" width="11.42578125" style="1"/>
  </cols>
  <sheetData>
    <row r="1" spans="2:9" s="2" customFormat="1" x14ac:dyDescent="0.25">
      <c r="B1" s="1"/>
      <c r="C1" s="1"/>
      <c r="D1" s="1"/>
      <c r="E1" s="1"/>
      <c r="I1" s="2" t="s">
        <v>91</v>
      </c>
    </row>
    <row r="2" spans="2:9" s="1" customFormat="1" ht="27.75" customHeight="1" x14ac:dyDescent="0.25">
      <c r="E2" s="136"/>
    </row>
    <row r="3" spans="2:9" s="1" customFormat="1" ht="27.75" customHeight="1" x14ac:dyDescent="0.25">
      <c r="B3" s="1">
        <v>1</v>
      </c>
      <c r="C3" s="1" t="str">
        <f t="shared" ref="C3" si="0">"List!"&amp;ADDRESS(ROW(C3),COLUMN(D3))</f>
        <v>List!$D$3</v>
      </c>
      <c r="D3" s="111"/>
      <c r="E3" s="136" t="s">
        <v>82</v>
      </c>
    </row>
    <row r="4" spans="2:9" s="2" customFormat="1" ht="27.75" customHeight="1" x14ac:dyDescent="0.25">
      <c r="B4" s="1">
        <v>2</v>
      </c>
      <c r="C4" s="1" t="str">
        <f t="shared" ref="C4:C29" si="1">"List!"&amp;ADDRESS(ROW(C4),COLUMN(D4))</f>
        <v>List!$D$4</v>
      </c>
      <c r="D4" s="111"/>
      <c r="E4" s="136" t="s">
        <v>32</v>
      </c>
    </row>
    <row r="5" spans="2:9" s="2" customFormat="1" ht="27.75" customHeight="1" x14ac:dyDescent="0.25">
      <c r="B5" s="1">
        <v>3</v>
      </c>
      <c r="C5" s="1" t="str">
        <f t="shared" si="1"/>
        <v>List!$D$5</v>
      </c>
      <c r="D5" s="111"/>
      <c r="E5" s="136" t="s">
        <v>33</v>
      </c>
    </row>
    <row r="6" spans="2:9" s="2" customFormat="1" ht="27.75" customHeight="1" x14ac:dyDescent="0.25">
      <c r="B6" s="1">
        <v>4</v>
      </c>
      <c r="C6" s="1" t="str">
        <f t="shared" si="1"/>
        <v>List!$D$6</v>
      </c>
      <c r="D6" s="111"/>
      <c r="E6" s="136" t="s">
        <v>83</v>
      </c>
    </row>
    <row r="7" spans="2:9" s="2" customFormat="1" ht="27.75" customHeight="1" x14ac:dyDescent="0.25">
      <c r="B7" s="1">
        <v>5</v>
      </c>
      <c r="C7" s="1" t="str">
        <f t="shared" si="1"/>
        <v>List!$D$7</v>
      </c>
      <c r="D7" s="111"/>
      <c r="E7" s="136" t="s">
        <v>35</v>
      </c>
    </row>
    <row r="8" spans="2:9" s="2" customFormat="1" ht="27.75" customHeight="1" x14ac:dyDescent="0.25">
      <c r="B8" s="1">
        <v>6</v>
      </c>
      <c r="C8" s="1" t="str">
        <f t="shared" si="1"/>
        <v>List!$D$8</v>
      </c>
      <c r="D8" s="111"/>
      <c r="E8" s="136" t="s">
        <v>84</v>
      </c>
    </row>
    <row r="9" spans="2:9" s="2" customFormat="1" ht="27.75" customHeight="1" x14ac:dyDescent="0.25">
      <c r="B9" s="1">
        <v>7</v>
      </c>
      <c r="C9" s="1" t="str">
        <f t="shared" si="1"/>
        <v>List!$D$9</v>
      </c>
      <c r="D9" s="111"/>
      <c r="E9" s="136" t="s">
        <v>37</v>
      </c>
    </row>
    <row r="10" spans="2:9" s="2" customFormat="1" ht="27.75" customHeight="1" x14ac:dyDescent="0.25">
      <c r="B10" s="1">
        <v>8</v>
      </c>
      <c r="C10" s="1" t="str">
        <f t="shared" si="1"/>
        <v>List!$D$10</v>
      </c>
      <c r="D10" s="111"/>
      <c r="E10" s="136" t="s">
        <v>85</v>
      </c>
    </row>
    <row r="11" spans="2:9" s="2" customFormat="1" ht="27.75" customHeight="1" x14ac:dyDescent="0.25">
      <c r="B11" s="1">
        <v>9</v>
      </c>
      <c r="C11" s="1" t="str">
        <f t="shared" si="1"/>
        <v>List!$D$11</v>
      </c>
      <c r="D11" s="111"/>
      <c r="E11" s="136" t="s">
        <v>39</v>
      </c>
    </row>
    <row r="12" spans="2:9" s="2" customFormat="1" ht="27.75" customHeight="1" x14ac:dyDescent="0.25">
      <c r="B12" s="1">
        <v>10</v>
      </c>
      <c r="C12" s="1" t="str">
        <f t="shared" si="1"/>
        <v>List!$D$12</v>
      </c>
      <c r="D12" s="111"/>
      <c r="E12" s="136" t="s">
        <v>40</v>
      </c>
    </row>
    <row r="13" spans="2:9" s="2" customFormat="1" ht="27.75" customHeight="1" x14ac:dyDescent="0.25">
      <c r="B13" s="1">
        <v>11</v>
      </c>
      <c r="C13" s="1" t="str">
        <f t="shared" si="1"/>
        <v>List!$D$13</v>
      </c>
      <c r="D13" s="111"/>
      <c r="E13" s="136" t="s">
        <v>41</v>
      </c>
    </row>
    <row r="14" spans="2:9" s="2" customFormat="1" ht="27.75" customHeight="1" x14ac:dyDescent="0.25">
      <c r="B14" s="1">
        <v>12</v>
      </c>
      <c r="C14" s="1" t="str">
        <f t="shared" si="1"/>
        <v>List!$D$14</v>
      </c>
      <c r="D14" s="111"/>
      <c r="E14" s="136" t="s">
        <v>42</v>
      </c>
    </row>
    <row r="15" spans="2:9" s="2" customFormat="1" ht="27.75" customHeight="1" x14ac:dyDescent="0.25">
      <c r="B15" s="1">
        <v>13</v>
      </c>
      <c r="C15" s="1" t="str">
        <f t="shared" si="1"/>
        <v>List!$D$15</v>
      </c>
      <c r="D15" s="111"/>
      <c r="E15" s="136" t="s">
        <v>44</v>
      </c>
    </row>
    <row r="16" spans="2:9" s="2" customFormat="1" ht="27.75" customHeight="1" x14ac:dyDescent="0.25">
      <c r="B16" s="1">
        <v>14</v>
      </c>
      <c r="C16" s="1" t="str">
        <f t="shared" si="1"/>
        <v>List!$D$16</v>
      </c>
      <c r="D16" s="111"/>
      <c r="E16" s="136" t="s">
        <v>45</v>
      </c>
    </row>
    <row r="17" spans="2:5" s="2" customFormat="1" ht="27.75" customHeight="1" x14ac:dyDescent="0.25">
      <c r="B17" s="1">
        <v>15</v>
      </c>
      <c r="C17" s="1" t="str">
        <f t="shared" si="1"/>
        <v>List!$D$17</v>
      </c>
      <c r="D17" s="111"/>
      <c r="E17" s="136" t="s">
        <v>46</v>
      </c>
    </row>
    <row r="18" spans="2:5" s="2" customFormat="1" ht="27.75" customHeight="1" x14ac:dyDescent="0.25">
      <c r="B18" s="1">
        <v>16</v>
      </c>
      <c r="C18" s="1" t="str">
        <f t="shared" si="1"/>
        <v>List!$D$18</v>
      </c>
      <c r="D18" s="111"/>
      <c r="E18" s="136" t="s">
        <v>47</v>
      </c>
    </row>
    <row r="19" spans="2:5" s="2" customFormat="1" ht="27.75" customHeight="1" x14ac:dyDescent="0.25">
      <c r="B19" s="1">
        <v>17</v>
      </c>
      <c r="C19" s="1" t="str">
        <f t="shared" si="1"/>
        <v>List!$D$19</v>
      </c>
      <c r="D19" s="111"/>
      <c r="E19" s="136" t="s">
        <v>86</v>
      </c>
    </row>
    <row r="20" spans="2:5" s="2" customFormat="1" ht="27.75" customHeight="1" x14ac:dyDescent="0.25">
      <c r="B20" s="1">
        <v>18</v>
      </c>
      <c r="C20" s="1" t="str">
        <f t="shared" si="1"/>
        <v>List!$D$20</v>
      </c>
      <c r="D20" s="111"/>
      <c r="E20" s="136" t="s">
        <v>87</v>
      </c>
    </row>
    <row r="21" spans="2:5" s="2" customFormat="1" ht="27.75" customHeight="1" x14ac:dyDescent="0.25">
      <c r="B21" s="1">
        <v>19</v>
      </c>
      <c r="C21" s="1" t="str">
        <f t="shared" si="1"/>
        <v>List!$D$21</v>
      </c>
      <c r="D21" s="111"/>
      <c r="E21" s="136" t="s">
        <v>51</v>
      </c>
    </row>
    <row r="22" spans="2:5" s="2" customFormat="1" ht="27.75" customHeight="1" x14ac:dyDescent="0.25">
      <c r="B22" s="1">
        <v>20</v>
      </c>
      <c r="C22" s="1" t="str">
        <f t="shared" si="1"/>
        <v>List!$D$22</v>
      </c>
      <c r="D22" s="111"/>
      <c r="E22" s="136" t="s">
        <v>52</v>
      </c>
    </row>
    <row r="23" spans="2:5" s="2" customFormat="1" ht="27.75" customHeight="1" x14ac:dyDescent="0.25">
      <c r="B23" s="1">
        <v>21</v>
      </c>
      <c r="C23" s="1" t="str">
        <f t="shared" si="1"/>
        <v>List!$D$23</v>
      </c>
      <c r="D23" s="111"/>
      <c r="E23" s="136" t="s">
        <v>88</v>
      </c>
    </row>
    <row r="24" spans="2:5" s="2" customFormat="1" ht="27.75" customHeight="1" x14ac:dyDescent="0.25">
      <c r="B24" s="1">
        <v>22</v>
      </c>
      <c r="C24" s="1" t="str">
        <f t="shared" si="1"/>
        <v>List!$D$24</v>
      </c>
      <c r="D24" s="111"/>
      <c r="E24" s="136" t="s">
        <v>89</v>
      </c>
    </row>
    <row r="25" spans="2:5" s="2" customFormat="1" ht="27.75" customHeight="1" x14ac:dyDescent="0.25">
      <c r="B25" s="1">
        <v>23</v>
      </c>
      <c r="C25" s="1" t="str">
        <f t="shared" si="1"/>
        <v>List!$D$25</v>
      </c>
      <c r="D25" s="111"/>
      <c r="E25" s="136" t="s">
        <v>90</v>
      </c>
    </row>
    <row r="26" spans="2:5" s="2" customFormat="1" ht="27.75" customHeight="1" x14ac:dyDescent="0.25">
      <c r="B26" s="1">
        <v>24</v>
      </c>
      <c r="C26" s="1" t="str">
        <f t="shared" si="1"/>
        <v>List!$D$26</v>
      </c>
      <c r="D26" s="111"/>
      <c r="E26" s="136" t="s">
        <v>57</v>
      </c>
    </row>
    <row r="27" spans="2:5" s="2" customFormat="1" ht="27.75" customHeight="1" x14ac:dyDescent="0.25">
      <c r="B27" s="1">
        <v>25</v>
      </c>
      <c r="C27" s="1" t="str">
        <f t="shared" si="1"/>
        <v>List!$D$27</v>
      </c>
      <c r="D27" s="111"/>
      <c r="E27" s="136" t="s">
        <v>58</v>
      </c>
    </row>
    <row r="28" spans="2:5" s="2" customFormat="1" ht="27.75" customHeight="1" x14ac:dyDescent="0.25">
      <c r="B28" s="1">
        <v>26</v>
      </c>
      <c r="C28" s="1" t="str">
        <f t="shared" si="1"/>
        <v>List!$D$28</v>
      </c>
      <c r="D28" s="111"/>
      <c r="E28" s="136" t="s">
        <v>59</v>
      </c>
    </row>
    <row r="29" spans="2:5" s="2" customFormat="1" ht="27.75" customHeight="1" x14ac:dyDescent="0.25">
      <c r="B29" s="1">
        <v>27</v>
      </c>
      <c r="C29" s="1" t="str">
        <f t="shared" si="1"/>
        <v>List!$D$29</v>
      </c>
      <c r="D29" s="111"/>
      <c r="E29" s="136" t="s">
        <v>60</v>
      </c>
    </row>
    <row r="30" spans="2:5" s="2" customFormat="1" ht="27.75" customHeight="1" x14ac:dyDescent="0.25">
      <c r="B30" s="1"/>
      <c r="C30" s="1"/>
      <c r="D30" s="1"/>
      <c r="E30" s="1"/>
    </row>
    <row r="31" spans="2:5" s="2" customFormat="1" x14ac:dyDescent="0.25">
      <c r="B31" s="1"/>
      <c r="C31" s="1"/>
      <c r="D31" s="1"/>
      <c r="E31" s="1"/>
    </row>
    <row r="32" spans="2:5" s="2" customFormat="1" x14ac:dyDescent="0.25">
      <c r="B32" s="1"/>
      <c r="C32" s="1"/>
      <c r="D32" s="1"/>
      <c r="E32" s="1"/>
    </row>
    <row r="33" spans="2:5" s="2" customFormat="1" x14ac:dyDescent="0.25">
      <c r="B33" s="1"/>
      <c r="C33" s="1"/>
      <c r="D33" s="1"/>
      <c r="E33" s="1"/>
    </row>
    <row r="34" spans="2:5" s="2" customFormat="1" x14ac:dyDescent="0.25">
      <c r="B34" s="1"/>
      <c r="C34" s="1"/>
      <c r="D34" s="1"/>
      <c r="E34" s="1"/>
    </row>
    <row r="35" spans="2:5" s="2" customFormat="1" x14ac:dyDescent="0.25">
      <c r="B35" s="1"/>
      <c r="C35" s="1"/>
      <c r="D35" s="1"/>
      <c r="E35" s="1"/>
    </row>
    <row r="36" spans="2:5" s="2" customFormat="1" x14ac:dyDescent="0.25">
      <c r="B36" s="1"/>
      <c r="C36" s="1"/>
      <c r="D36" s="1"/>
      <c r="E36" s="1"/>
    </row>
    <row r="37" spans="2:5" s="2" customFormat="1" x14ac:dyDescent="0.25">
      <c r="B37" s="1"/>
      <c r="C37" s="1"/>
      <c r="D37" s="1"/>
      <c r="E37" s="1"/>
    </row>
    <row r="38" spans="2:5" s="2" customFormat="1" x14ac:dyDescent="0.25">
      <c r="B38" s="1"/>
      <c r="C38" s="1"/>
      <c r="D38" s="1"/>
      <c r="E38" s="1"/>
    </row>
    <row r="39" spans="2:5" s="2" customFormat="1" x14ac:dyDescent="0.25">
      <c r="B39" s="1"/>
      <c r="C39" s="1"/>
      <c r="D39" s="1"/>
      <c r="E39" s="1"/>
    </row>
    <row r="40" spans="2:5" s="2" customFormat="1" x14ac:dyDescent="0.25">
      <c r="B40" s="1"/>
      <c r="C40" s="1"/>
      <c r="D40" s="1"/>
      <c r="E40" s="1"/>
    </row>
    <row r="41" spans="2:5" s="2" customFormat="1" x14ac:dyDescent="0.25">
      <c r="B41" s="1"/>
      <c r="C41" s="1"/>
      <c r="D41" s="1"/>
      <c r="E41" s="1"/>
    </row>
    <row r="42" spans="2:5" s="2" customFormat="1" x14ac:dyDescent="0.25">
      <c r="B42" s="1"/>
      <c r="C42" s="1"/>
      <c r="D42" s="1"/>
      <c r="E42" s="1"/>
    </row>
    <row r="43" spans="2:5" s="2" customFormat="1" x14ac:dyDescent="0.25">
      <c r="B43" s="1"/>
      <c r="C43" s="1"/>
      <c r="D43" s="1"/>
      <c r="E43" s="1"/>
    </row>
    <row r="44" spans="2:5" s="2" customFormat="1" x14ac:dyDescent="0.25">
      <c r="B44" s="1"/>
      <c r="C44" s="1"/>
      <c r="D44" s="1"/>
      <c r="E44" s="1"/>
    </row>
    <row r="45" spans="2:5" s="2" customFormat="1" x14ac:dyDescent="0.25">
      <c r="B45" s="1"/>
      <c r="C45" s="1"/>
      <c r="D45" s="1"/>
      <c r="E45" s="1"/>
    </row>
    <row r="46" spans="2:5" s="2" customFormat="1" x14ac:dyDescent="0.25">
      <c r="B46" s="1"/>
      <c r="C46" s="1"/>
      <c r="D46" s="1"/>
      <c r="E46" s="1"/>
    </row>
    <row r="48" spans="2:5" s="2" customFormat="1" x14ac:dyDescent="0.25">
      <c r="B48" s="1"/>
      <c r="C48" s="1"/>
      <c r="D48" s="1"/>
      <c r="E48" s="1"/>
    </row>
    <row r="49" spans="2:5" s="2" customFormat="1" x14ac:dyDescent="0.25">
      <c r="B49" s="1"/>
      <c r="C49" s="1"/>
      <c r="D49" s="1"/>
      <c r="E49" s="1"/>
    </row>
  </sheetData>
  <pageMargins left="0.70866141732283472" right="0.70866141732283472" top="0.74803149606299213" bottom="0.74803149606299213" header="0.31496062992125984" footer="0.31496062992125984"/>
  <pageSetup paperSize="9" scale="96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BA58"/>
  <sheetViews>
    <sheetView tabSelected="1" zoomScale="80" zoomScaleNormal="80" workbookViewId="0">
      <pane ySplit="13" topLeftCell="A14" activePane="bottomLeft" state="frozen"/>
      <selection activeCell="X10" sqref="X10"/>
      <selection pane="bottomLeft" activeCell="AC20" sqref="AC20"/>
    </sheetView>
  </sheetViews>
  <sheetFormatPr baseColWidth="10" defaultRowHeight="15" x14ac:dyDescent="0.25"/>
  <cols>
    <col min="1" max="1" width="11.42578125" style="4"/>
    <col min="2" max="2" width="7.140625" style="55" customWidth="1"/>
    <col min="3" max="3" width="10.140625" style="3" customWidth="1"/>
    <col min="4" max="4" width="7.28515625" style="56" customWidth="1"/>
    <col min="5" max="5" width="10.140625" style="3" customWidth="1"/>
    <col min="6" max="6" width="7.140625" style="51" customWidth="1"/>
    <col min="7" max="7" width="10.140625" style="3" customWidth="1"/>
    <col min="8" max="8" width="7.140625" style="51" customWidth="1"/>
    <col min="9" max="9" width="10.140625" style="3" customWidth="1"/>
    <col min="10" max="10" width="10.140625" style="56" customWidth="1"/>
    <col min="11" max="11" width="10.140625" style="3" customWidth="1"/>
    <col min="12" max="12" width="11.5703125" style="57" customWidth="1"/>
    <col min="13" max="13" width="10.140625" style="3" customWidth="1"/>
    <col min="14" max="14" width="11.5703125" style="58" customWidth="1"/>
    <col min="15" max="15" width="10.140625" style="3" customWidth="1"/>
    <col min="16" max="16" width="10.140625" style="104" customWidth="1"/>
    <col min="17" max="17" width="10.140625" style="3" customWidth="1"/>
    <col min="18" max="18" width="10.42578125" style="58" customWidth="1"/>
    <col min="19" max="19" width="10.140625" style="3" customWidth="1"/>
    <col min="20" max="20" width="10.140625" style="104" customWidth="1"/>
    <col min="21" max="21" width="10.140625" style="3" customWidth="1"/>
    <col min="22" max="22" width="7.5703125" style="59" customWidth="1"/>
    <col min="23" max="23" width="6" style="60" customWidth="1"/>
    <col min="24" max="24" width="10.140625" style="3" customWidth="1"/>
    <col min="25" max="25" width="9" style="61" customWidth="1"/>
    <col min="26" max="26" width="10.42578125" style="61" customWidth="1"/>
    <col min="27" max="27" width="12.140625" style="61" customWidth="1"/>
    <col min="28" max="28" width="15.7109375" style="62" customWidth="1"/>
    <col min="29" max="29" width="7" style="126" customWidth="1"/>
    <col min="30" max="30" width="10" style="138" customWidth="1"/>
    <col min="31" max="31" width="9.85546875" style="134" customWidth="1"/>
    <col min="32" max="32" width="6.28515625" style="60" customWidth="1"/>
    <col min="33" max="33" width="6.42578125" style="60" customWidth="1"/>
    <col min="34" max="34" width="10.140625" style="3" customWidth="1"/>
    <col min="35" max="35" width="3.28515625" style="3" customWidth="1"/>
    <col min="36" max="36" width="11.42578125" style="60"/>
    <col min="37" max="39" width="3.140625" style="60" customWidth="1"/>
    <col min="40" max="40" width="1.7109375" style="60" customWidth="1"/>
    <col min="41" max="49" width="11.42578125" style="60"/>
    <col min="50" max="50" width="2.85546875" style="60" customWidth="1"/>
    <col min="51" max="51" width="7.28515625" style="60" customWidth="1"/>
    <col min="52" max="16384" width="11.42578125" style="60"/>
  </cols>
  <sheetData>
    <row r="1" spans="1:53" s="116" customFormat="1" ht="29.25" customHeight="1" x14ac:dyDescent="0.25">
      <c r="A1" s="12" t="s">
        <v>30</v>
      </c>
      <c r="B1" s="111" t="s">
        <v>31</v>
      </c>
      <c r="C1" s="111" t="s">
        <v>32</v>
      </c>
      <c r="D1" s="111" t="s">
        <v>33</v>
      </c>
      <c r="E1" s="111" t="s">
        <v>34</v>
      </c>
      <c r="F1" s="111" t="s">
        <v>35</v>
      </c>
      <c r="G1" s="112"/>
      <c r="H1" s="113"/>
      <c r="I1" s="112"/>
      <c r="J1" s="159" t="s">
        <v>49</v>
      </c>
      <c r="K1" s="7" t="s">
        <v>50</v>
      </c>
      <c r="L1" s="7" t="s">
        <v>51</v>
      </c>
      <c r="M1" s="7" t="s">
        <v>52</v>
      </c>
      <c r="N1" s="7" t="s">
        <v>53</v>
      </c>
      <c r="O1" s="7" t="s">
        <v>54</v>
      </c>
      <c r="P1" s="120" t="s">
        <v>55</v>
      </c>
      <c r="Q1" s="113"/>
      <c r="R1" s="113"/>
      <c r="S1" s="114"/>
      <c r="T1" s="124"/>
      <c r="U1" s="113"/>
      <c r="V1" s="113"/>
      <c r="W1" s="115"/>
      <c r="Y1" s="113"/>
      <c r="Z1" s="117"/>
      <c r="AA1" s="117"/>
      <c r="AB1" s="117"/>
      <c r="AC1" s="128"/>
      <c r="AD1" s="137"/>
      <c r="AE1" s="133"/>
      <c r="AF1" s="118"/>
      <c r="AI1" s="113"/>
      <c r="AJ1" s="113"/>
      <c r="AQ1" s="119">
        <v>30</v>
      </c>
      <c r="AR1" s="119">
        <v>51</v>
      </c>
      <c r="AS1" s="119">
        <v>299</v>
      </c>
      <c r="AT1" s="119">
        <v>700</v>
      </c>
      <c r="AZ1" s="125"/>
    </row>
    <row r="2" spans="1:53" s="126" customFormat="1" ht="12.75" customHeight="1" x14ac:dyDescent="0.25">
      <c r="A2" s="127"/>
      <c r="B2" s="126">
        <v>1</v>
      </c>
      <c r="C2" s="127">
        <v>2</v>
      </c>
      <c r="D2" s="147">
        <v>3</v>
      </c>
      <c r="E2" s="127">
        <v>4</v>
      </c>
      <c r="F2" s="127">
        <v>5</v>
      </c>
      <c r="G2" s="127"/>
      <c r="H2" s="127"/>
      <c r="I2" s="127"/>
      <c r="J2" s="56"/>
      <c r="K2" s="127">
        <v>18</v>
      </c>
      <c r="L2" s="126">
        <v>19</v>
      </c>
      <c r="M2" s="127">
        <v>20</v>
      </c>
      <c r="N2" s="126">
        <v>21</v>
      </c>
      <c r="O2" s="127">
        <v>22</v>
      </c>
      <c r="P2" s="127">
        <v>23</v>
      </c>
      <c r="Q2" s="127"/>
      <c r="S2" s="127"/>
      <c r="T2" s="127"/>
      <c r="U2" s="127"/>
      <c r="X2" s="127"/>
      <c r="AD2" s="148"/>
      <c r="AE2" s="148"/>
      <c r="AH2" s="127"/>
      <c r="AI2" s="127"/>
      <c r="AP2" s="149"/>
      <c r="AQ2" s="149"/>
      <c r="AR2" s="149"/>
      <c r="AS2" s="149"/>
      <c r="AY2" s="126">
        <f>COUNTIF($W$14:$W$46,AZ2)</f>
        <v>0</v>
      </c>
      <c r="AZ2" s="5" t="s">
        <v>2</v>
      </c>
      <c r="BA2" s="1">
        <v>0</v>
      </c>
    </row>
    <row r="3" spans="1:53" ht="28.5" customHeight="1" x14ac:dyDescent="0.25">
      <c r="A3" s="12" t="s">
        <v>36</v>
      </c>
      <c r="B3" s="7" t="s">
        <v>31</v>
      </c>
      <c r="C3" s="7" t="s">
        <v>37</v>
      </c>
      <c r="D3" s="7" t="s">
        <v>38</v>
      </c>
      <c r="E3" s="7" t="s">
        <v>39</v>
      </c>
      <c r="F3" s="7" t="s">
        <v>40</v>
      </c>
      <c r="G3" s="7" t="s">
        <v>41</v>
      </c>
      <c r="H3" s="7" t="s">
        <v>42</v>
      </c>
      <c r="J3" s="159" t="s">
        <v>56</v>
      </c>
      <c r="K3" s="7" t="s">
        <v>57</v>
      </c>
      <c r="L3" s="7" t="s">
        <v>58</v>
      </c>
      <c r="M3" s="7" t="s">
        <v>59</v>
      </c>
      <c r="N3" s="7" t="s">
        <v>60</v>
      </c>
      <c r="AP3" s="36"/>
      <c r="AQ3" s="36"/>
      <c r="AR3" s="36"/>
      <c r="AS3" s="36"/>
      <c r="AY3" s="126">
        <f t="shared" ref="AY3:AY17" si="0">COUNTIF($W$14:$W$46,AZ3)</f>
        <v>0</v>
      </c>
      <c r="AZ3" s="5" t="s">
        <v>3</v>
      </c>
      <c r="BA3" s="1">
        <v>23</v>
      </c>
    </row>
    <row r="4" spans="1:53" s="126" customFormat="1" ht="18.75" customHeight="1" x14ac:dyDescent="0.25">
      <c r="A4" s="127"/>
      <c r="B4" s="126">
        <v>6</v>
      </c>
      <c r="C4" s="127">
        <v>7</v>
      </c>
      <c r="D4" s="147">
        <v>8</v>
      </c>
      <c r="E4" s="127">
        <v>9</v>
      </c>
      <c r="F4" s="127">
        <v>10</v>
      </c>
      <c r="G4" s="127">
        <v>11</v>
      </c>
      <c r="H4" s="127">
        <v>12</v>
      </c>
      <c r="I4" s="127"/>
      <c r="J4" s="56"/>
      <c r="K4" s="127">
        <v>24</v>
      </c>
      <c r="L4" s="126">
        <v>25</v>
      </c>
      <c r="M4" s="127">
        <v>26</v>
      </c>
      <c r="N4" s="126">
        <v>27</v>
      </c>
      <c r="O4" s="127"/>
      <c r="P4" s="127"/>
      <c r="Q4" s="127"/>
      <c r="S4" s="127"/>
      <c r="T4" s="127"/>
      <c r="U4" s="127"/>
      <c r="X4" s="127"/>
      <c r="AC4" s="167"/>
      <c r="AD4" s="148"/>
      <c r="AE4" s="148"/>
      <c r="AH4" s="127"/>
      <c r="AI4" s="127"/>
      <c r="AP4" s="149"/>
      <c r="AQ4" s="149"/>
      <c r="AR4" s="149"/>
      <c r="AS4" s="149"/>
      <c r="AY4" s="126">
        <f t="shared" si="0"/>
        <v>1</v>
      </c>
      <c r="AZ4" s="5" t="s">
        <v>4</v>
      </c>
      <c r="BA4" s="1">
        <v>45</v>
      </c>
    </row>
    <row r="5" spans="1:53" ht="28.5" customHeight="1" x14ac:dyDescent="0.25">
      <c r="A5" s="12" t="s">
        <v>43</v>
      </c>
      <c r="B5" s="7" t="s">
        <v>44</v>
      </c>
      <c r="C5" s="7" t="s">
        <v>45</v>
      </c>
      <c r="D5" s="7" t="s">
        <v>46</v>
      </c>
      <c r="E5" s="7" t="s">
        <v>47</v>
      </c>
      <c r="F5" s="7" t="s">
        <v>48</v>
      </c>
      <c r="AP5" s="36"/>
      <c r="AQ5" s="36"/>
      <c r="AR5" s="36"/>
      <c r="AS5" s="36"/>
      <c r="AY5" s="126">
        <f t="shared" si="0"/>
        <v>0</v>
      </c>
      <c r="AZ5" s="5" t="s">
        <v>5</v>
      </c>
      <c r="BA5" s="1">
        <v>68</v>
      </c>
    </row>
    <row r="6" spans="1:53" s="126" customFormat="1" ht="14.25" customHeight="1" x14ac:dyDescent="0.25">
      <c r="A6" s="127"/>
      <c r="B6" s="126">
        <v>13</v>
      </c>
      <c r="C6" s="127">
        <v>14</v>
      </c>
      <c r="D6" s="147">
        <v>15</v>
      </c>
      <c r="E6" s="127">
        <v>16</v>
      </c>
      <c r="F6" s="127">
        <v>17</v>
      </c>
      <c r="G6" s="127"/>
      <c r="H6" s="127"/>
      <c r="I6" s="127"/>
      <c r="J6" s="56"/>
      <c r="K6" s="127"/>
      <c r="M6" s="127"/>
      <c r="O6" s="127"/>
      <c r="P6" s="127"/>
      <c r="Q6" s="127"/>
      <c r="S6" s="127"/>
      <c r="T6" s="127"/>
      <c r="U6" s="127"/>
      <c r="X6" s="127"/>
      <c r="AD6" s="148"/>
      <c r="AE6" s="148"/>
      <c r="AH6" s="127"/>
      <c r="AI6" s="127"/>
      <c r="AP6" s="149"/>
      <c r="AQ6" s="149"/>
      <c r="AR6" s="149"/>
      <c r="AS6" s="149"/>
      <c r="AY6" s="126">
        <f t="shared" si="0"/>
        <v>1</v>
      </c>
      <c r="AZ6" s="5" t="s">
        <v>6</v>
      </c>
      <c r="BA6" s="1">
        <v>90</v>
      </c>
    </row>
    <row r="7" spans="1:53" x14ac:dyDescent="0.25">
      <c r="F7" s="151">
        <f>IF(F14="","",MIN(F14:F46))</f>
        <v>0.5</v>
      </c>
      <c r="G7" s="51"/>
      <c r="H7" s="51">
        <f t="shared" ref="H7:AG7" si="1">IF(H14="","",MIN(H14:H46))</f>
        <v>11.3</v>
      </c>
      <c r="I7" s="51"/>
      <c r="J7" s="160">
        <f t="shared" si="1"/>
        <v>0.84</v>
      </c>
      <c r="K7" s="51"/>
      <c r="L7" s="103">
        <f t="shared" si="1"/>
        <v>994.3</v>
      </c>
      <c r="M7" s="51"/>
      <c r="N7" s="104">
        <f t="shared" si="1"/>
        <v>0</v>
      </c>
      <c r="O7" s="51"/>
      <c r="P7" s="104">
        <f t="shared" si="1"/>
        <v>13.3</v>
      </c>
      <c r="Q7" s="51"/>
      <c r="R7" s="104">
        <f t="shared" si="1"/>
        <v>0</v>
      </c>
      <c r="S7" s="51"/>
      <c r="T7" s="104">
        <f t="shared" si="1"/>
        <v>18.399999999999999</v>
      </c>
      <c r="U7" s="51"/>
      <c r="V7" s="107">
        <f>VLOOKUP(W7,$AZ$2:$BA$17,2,FALSE)</f>
        <v>0</v>
      </c>
      <c r="W7" s="51" t="str">
        <f>W10</f>
        <v>N</v>
      </c>
      <c r="X7" s="51"/>
      <c r="Y7" s="105">
        <f>MIN(Y14:Y46)</f>
        <v>1.2</v>
      </c>
      <c r="Z7" s="105"/>
      <c r="AA7" s="105"/>
      <c r="AB7" s="106">
        <f t="shared" si="1"/>
        <v>155.11000000000001</v>
      </c>
      <c r="AC7" s="127"/>
      <c r="AD7" s="139"/>
      <c r="AE7" s="135"/>
      <c r="AF7" s="51"/>
      <c r="AG7" s="107">
        <f t="shared" si="1"/>
        <v>2</v>
      </c>
      <c r="AH7" s="51"/>
      <c r="AP7" s="36"/>
      <c r="AQ7" s="36"/>
      <c r="AR7" s="36"/>
      <c r="AS7" s="36"/>
      <c r="AY7" s="126">
        <f t="shared" si="0"/>
        <v>0</v>
      </c>
      <c r="AZ7" s="5" t="s">
        <v>7</v>
      </c>
      <c r="BA7" s="1">
        <v>113</v>
      </c>
    </row>
    <row r="8" spans="1:53" x14ac:dyDescent="0.25">
      <c r="F8" s="151">
        <f>IF(F15="","",MAX(F14:F46))</f>
        <v>8.8000000000000007</v>
      </c>
      <c r="G8" s="51"/>
      <c r="H8" s="51">
        <f t="shared" ref="H8:AG8" si="2">IF(H15="","",MAX(H14:H46))</f>
        <v>15.4</v>
      </c>
      <c r="I8" s="51"/>
      <c r="J8" s="160">
        <f t="shared" si="2"/>
        <v>84</v>
      </c>
      <c r="K8" s="51"/>
      <c r="L8" s="103">
        <f t="shared" si="2"/>
        <v>1011.9</v>
      </c>
      <c r="M8" s="51"/>
      <c r="N8" s="104">
        <f t="shared" si="2"/>
        <v>2.5</v>
      </c>
      <c r="O8" s="51"/>
      <c r="P8" s="104">
        <f t="shared" si="2"/>
        <v>24.5</v>
      </c>
      <c r="Q8" s="51"/>
      <c r="R8" s="104">
        <f t="shared" si="2"/>
        <v>3.6</v>
      </c>
      <c r="S8" s="51"/>
      <c r="T8" s="104">
        <f t="shared" si="2"/>
        <v>34.200000000000003</v>
      </c>
      <c r="U8" s="51"/>
      <c r="V8" s="107">
        <f>VLOOKUP(W8,$AZ$2:$BA$17,2,FALSE)</f>
        <v>45</v>
      </c>
      <c r="W8" s="51" t="str">
        <f>W11</f>
        <v>NE</v>
      </c>
      <c r="X8" s="51"/>
      <c r="Y8" s="105">
        <f>MAX(Y14:Y46)</f>
        <v>12.9</v>
      </c>
      <c r="Z8" s="105">
        <f t="shared" si="2"/>
        <v>26.700000000000003</v>
      </c>
      <c r="AA8" s="105">
        <f t="shared" si="2"/>
        <v>271.8</v>
      </c>
      <c r="AB8" s="106">
        <f t="shared" si="2"/>
        <v>829.29</v>
      </c>
      <c r="AC8" s="127"/>
      <c r="AD8" s="139"/>
      <c r="AE8" s="135"/>
      <c r="AF8" s="51"/>
      <c r="AG8" s="107">
        <f t="shared" si="2"/>
        <v>8</v>
      </c>
      <c r="AH8" s="51"/>
      <c r="AP8" s="36"/>
      <c r="AQ8" s="36"/>
      <c r="AR8" s="36"/>
      <c r="AS8" s="36"/>
      <c r="AY8" s="126">
        <f t="shared" si="0"/>
        <v>1</v>
      </c>
      <c r="AZ8" s="5" t="s">
        <v>8</v>
      </c>
      <c r="BA8" s="1">
        <v>135</v>
      </c>
    </row>
    <row r="9" spans="1:53" x14ac:dyDescent="0.25">
      <c r="F9" s="151"/>
      <c r="AP9" s="36"/>
      <c r="AQ9" s="36"/>
      <c r="AR9" s="36"/>
      <c r="AS9" s="36"/>
      <c r="AY9" s="126">
        <f t="shared" si="0"/>
        <v>0</v>
      </c>
      <c r="AZ9" s="5" t="s">
        <v>9</v>
      </c>
      <c r="BA9" s="1">
        <v>158</v>
      </c>
    </row>
    <row r="10" spans="1:53" x14ac:dyDescent="0.25">
      <c r="F10" s="151"/>
      <c r="V10" s="166">
        <f>SMALL($AY$2:$AY$17,1)</f>
        <v>0</v>
      </c>
      <c r="W10" s="60" t="str">
        <f>VLOOKUP(V10,$AY$2:$AZ$17,2,FALSE)</f>
        <v>N</v>
      </c>
      <c r="Z10" s="61">
        <f>MAX(Z14:Z46)</f>
        <v>26.700000000000003</v>
      </c>
      <c r="AP10" s="36">
        <v>31</v>
      </c>
      <c r="AQ10" s="36">
        <v>99</v>
      </c>
      <c r="AR10" s="36">
        <v>300</v>
      </c>
      <c r="AS10" s="36"/>
      <c r="AY10" s="126">
        <f t="shared" si="0"/>
        <v>1</v>
      </c>
      <c r="AZ10" s="5" t="s">
        <v>10</v>
      </c>
      <c r="BA10" s="1">
        <v>180</v>
      </c>
    </row>
    <row r="11" spans="1:53" ht="15.75" thickBot="1" x14ac:dyDescent="0.3">
      <c r="F11" s="152">
        <f>IF(F14="","",MIN(F14:F46))</f>
        <v>0.5</v>
      </c>
      <c r="G11" s="63">
        <f>VLOOKUP(F11,F14:G46,2,FALSE)</f>
        <v>0.30940972222222224</v>
      </c>
      <c r="H11" s="38">
        <f>IF(H14="","",MAX(H14:H46))</f>
        <v>15.4</v>
      </c>
      <c r="I11" s="63">
        <f>VLOOKUP(H11,H14:I46,2,FALSE)</f>
        <v>0.69549768518518518</v>
      </c>
      <c r="V11" s="166">
        <f>LARGE($AY$2:$AY$17,1)</f>
        <v>1</v>
      </c>
      <c r="W11" s="60" t="str">
        <f>VLOOKUP(V11,$AY$2:$AZ$17,2,FALSE)</f>
        <v>NE</v>
      </c>
      <c r="AP11" s="36">
        <v>49</v>
      </c>
      <c r="AQ11" s="36">
        <v>100</v>
      </c>
      <c r="AR11" s="36">
        <v>301</v>
      </c>
      <c r="AS11" s="36"/>
      <c r="AY11" s="126">
        <f t="shared" si="0"/>
        <v>0</v>
      </c>
      <c r="AZ11" s="5" t="s">
        <v>11</v>
      </c>
      <c r="BA11" s="1">
        <v>203</v>
      </c>
    </row>
    <row r="12" spans="1:53" s="141" customFormat="1" ht="31.5" thickTop="1" thickBot="1" x14ac:dyDescent="0.3">
      <c r="A12" s="42" t="s">
        <v>74</v>
      </c>
      <c r="B12" s="43">
        <f>AVERAGE(B14:B46)</f>
        <v>16.025000000000002</v>
      </c>
      <c r="C12" s="44"/>
      <c r="D12" s="164">
        <f>AVERAGE(D14:D46)</f>
        <v>37.385000000000005</v>
      </c>
      <c r="E12" s="44"/>
      <c r="F12" s="153">
        <f>AVERAGE(F14:F46)</f>
        <v>6.125</v>
      </c>
      <c r="G12" s="44"/>
      <c r="H12" s="43">
        <f>AVERAGE(H14:H46)</f>
        <v>13.125</v>
      </c>
      <c r="I12" s="44"/>
      <c r="J12" s="164">
        <f>AVERAGE(J14:J46)</f>
        <v>61.21</v>
      </c>
      <c r="K12" s="44"/>
      <c r="L12" s="45">
        <f>AVERAGE(L14:L46)</f>
        <v>1003.975</v>
      </c>
      <c r="M12" s="44"/>
      <c r="N12" s="46">
        <f>AVERAGE(N14:N46)</f>
        <v>0.625</v>
      </c>
      <c r="O12" s="44"/>
      <c r="P12" s="121"/>
      <c r="Q12" s="44"/>
      <c r="R12" s="46">
        <f>AVERAGE(R14:R46)</f>
        <v>1.175</v>
      </c>
      <c r="S12" s="44"/>
      <c r="T12" s="121"/>
      <c r="U12" s="44"/>
      <c r="V12" s="110"/>
      <c r="W12" s="44" t="s">
        <v>8</v>
      </c>
      <c r="X12" s="44">
        <v>0.39635416666666662</v>
      </c>
      <c r="Y12" s="158">
        <f>AVERAGE(Y14:Y44)</f>
        <v>6.6750000000000007</v>
      </c>
      <c r="Z12" s="64">
        <f>AVERAGE(Z14:Z46)</f>
        <v>11.100000000000001</v>
      </c>
      <c r="AA12" s="44"/>
      <c r="AB12" s="47">
        <f>AVERAGE(AB14:AB46)</f>
        <v>392.61249999999995</v>
      </c>
      <c r="AC12" s="129"/>
      <c r="AD12" s="140"/>
      <c r="AE12" s="131"/>
      <c r="AF12" s="44"/>
      <c r="AG12" s="48">
        <f>AVERAGE(AG14:AG46)</f>
        <v>4.5</v>
      </c>
      <c r="AH12" s="44"/>
      <c r="AI12" s="49"/>
      <c r="AP12" s="37">
        <v>50</v>
      </c>
      <c r="AQ12" s="37">
        <v>101</v>
      </c>
      <c r="AR12" s="37">
        <v>699</v>
      </c>
      <c r="AS12" s="37"/>
      <c r="AY12" s="126">
        <f t="shared" si="0"/>
        <v>0</v>
      </c>
      <c r="AZ12" s="5" t="s">
        <v>12</v>
      </c>
      <c r="BA12" s="1">
        <v>225</v>
      </c>
    </row>
    <row r="13" spans="1:53" s="141" customFormat="1" ht="61.5" thickTop="1" thickBot="1" x14ac:dyDescent="0.3">
      <c r="A13" s="14" t="s">
        <v>18</v>
      </c>
      <c r="B13" s="35" t="s">
        <v>68</v>
      </c>
      <c r="C13" s="16" t="s">
        <v>0</v>
      </c>
      <c r="D13" s="165" t="s">
        <v>69</v>
      </c>
      <c r="E13" s="16" t="s">
        <v>0</v>
      </c>
      <c r="F13" s="154" t="s">
        <v>76</v>
      </c>
      <c r="G13" s="16" t="s">
        <v>0</v>
      </c>
      <c r="H13" s="35" t="s">
        <v>77</v>
      </c>
      <c r="I13" s="16" t="s">
        <v>0</v>
      </c>
      <c r="J13" s="165" t="s">
        <v>70</v>
      </c>
      <c r="K13" s="16" t="s">
        <v>0</v>
      </c>
      <c r="L13" s="34" t="s">
        <v>71</v>
      </c>
      <c r="M13" s="16" t="s">
        <v>0</v>
      </c>
      <c r="N13" s="33" t="s">
        <v>19</v>
      </c>
      <c r="O13" s="16" t="s">
        <v>0</v>
      </c>
      <c r="P13" s="33" t="s">
        <v>19</v>
      </c>
      <c r="Q13" s="16" t="s">
        <v>0</v>
      </c>
      <c r="R13" s="33" t="s">
        <v>78</v>
      </c>
      <c r="S13" s="16" t="s">
        <v>0</v>
      </c>
      <c r="T13" s="33" t="s">
        <v>79</v>
      </c>
      <c r="U13" s="16" t="s">
        <v>0</v>
      </c>
      <c r="V13" s="150" t="s">
        <v>75</v>
      </c>
      <c r="W13" s="150" t="s">
        <v>80</v>
      </c>
      <c r="X13" s="15" t="s">
        <v>0</v>
      </c>
      <c r="Y13" s="32" t="s">
        <v>72</v>
      </c>
      <c r="Z13" s="31" t="s">
        <v>73</v>
      </c>
      <c r="AA13" s="31" t="s">
        <v>81</v>
      </c>
      <c r="AB13" s="30" t="s">
        <v>20</v>
      </c>
      <c r="AC13" s="130"/>
      <c r="AD13" s="144"/>
      <c r="AE13" s="132"/>
      <c r="AF13" s="17"/>
      <c r="AG13" s="18" t="s">
        <v>1</v>
      </c>
      <c r="AH13" s="17" t="s">
        <v>0</v>
      </c>
      <c r="AI13" s="19"/>
      <c r="AJ13" s="170" t="s">
        <v>29</v>
      </c>
      <c r="AK13" s="171"/>
      <c r="AL13" s="171"/>
      <c r="AM13" s="172"/>
      <c r="AN13" s="29"/>
      <c r="AY13" s="126">
        <f t="shared" si="0"/>
        <v>0</v>
      </c>
      <c r="AZ13" s="5" t="s">
        <v>13</v>
      </c>
      <c r="BA13" s="1">
        <v>248</v>
      </c>
    </row>
    <row r="14" spans="1:53" ht="30" customHeight="1" thickTop="1" thickBot="1" x14ac:dyDescent="0.3">
      <c r="A14" s="24">
        <v>43191</v>
      </c>
      <c r="B14" s="142">
        <v>24.3</v>
      </c>
      <c r="C14" s="21">
        <v>0.79899305555555555</v>
      </c>
      <c r="D14" s="161">
        <v>48</v>
      </c>
      <c r="E14" s="21">
        <v>0.99690972222222218</v>
      </c>
      <c r="F14" s="155">
        <v>0.5</v>
      </c>
      <c r="G14" s="21">
        <v>0.30940972222222224</v>
      </c>
      <c r="H14" s="52">
        <v>11.3</v>
      </c>
      <c r="I14" s="21">
        <v>0.57677083333333334</v>
      </c>
      <c r="J14" s="161">
        <v>80</v>
      </c>
      <c r="K14" s="21">
        <v>0.99690972222222218</v>
      </c>
      <c r="L14" s="66">
        <v>1011.9</v>
      </c>
      <c r="M14" s="21">
        <v>0.43440972222222224</v>
      </c>
      <c r="N14" s="67">
        <v>0</v>
      </c>
      <c r="O14" s="21">
        <v>3.8541666666666668E-3</v>
      </c>
      <c r="P14" s="122">
        <v>15.8</v>
      </c>
      <c r="Q14" s="21">
        <v>0.73996527777777776</v>
      </c>
      <c r="R14" s="67">
        <v>0</v>
      </c>
      <c r="S14" s="21">
        <v>2.1215277777777777E-2</v>
      </c>
      <c r="T14" s="122">
        <v>19.399999999999999</v>
      </c>
      <c r="U14" s="21">
        <v>0.73996527777777776</v>
      </c>
      <c r="V14" s="68">
        <f t="shared" ref="V14" si="3">IF(W14="N",0,IF(W14="NNE",23,IF(W14="NE",45,IF(W14="ENE",68,IF(W14="EST",90,IF(W14="ESE",113,IF(W14="SE",135,IF(W14="SSE",158,IF(W14="S",180,IF(W14="SSO",203,IF(W14="SO",225,IF(W14="OSO",248,IF(W14="O",270,IF(W14="ONO",293,IF(W14="NO",315,IF(W14="NNO",338,""))))))))))))))))</f>
        <v>45</v>
      </c>
      <c r="W14" s="71" t="s">
        <v>4</v>
      </c>
      <c r="X14" s="22">
        <v>1.7743055555555557E-2</v>
      </c>
      <c r="Y14" s="96">
        <v>1.2</v>
      </c>
      <c r="Z14" s="69">
        <f>Y14</f>
        <v>1.2</v>
      </c>
      <c r="AA14" s="69">
        <v>246.3</v>
      </c>
      <c r="AB14" s="70">
        <v>347.98</v>
      </c>
      <c r="AC14" s="168">
        <f>IF(Y14="","",IF(AND(Y14=0,AB14&lt;400),5,IF(AND(Y14=0,AB14&gt;400),1,IF(AND(Y14&gt;0,Y14&lt;3),4,16))))</f>
        <v>4</v>
      </c>
      <c r="AD14" s="145"/>
      <c r="AE14" s="134" t="str">
        <f>IF(AC14="","",VLOOKUP(AC14,List!$B$2:$E$29,4,FALSE))</f>
        <v>Soleil nuageux et averses</v>
      </c>
      <c r="AF14" s="7"/>
      <c r="AG14" s="71">
        <v>5</v>
      </c>
      <c r="AH14" s="22">
        <v>0.52815972222222218</v>
      </c>
      <c r="AI14" s="20"/>
      <c r="AJ14" s="72" t="s">
        <v>21</v>
      </c>
      <c r="AK14" s="73" t="s">
        <v>22</v>
      </c>
      <c r="AL14" s="74"/>
      <c r="AM14" s="75"/>
      <c r="AN14" s="76"/>
      <c r="AO14" s="12" t="s">
        <v>30</v>
      </c>
      <c r="AP14" s="6" t="s">
        <v>31</v>
      </c>
      <c r="AQ14" s="6" t="s">
        <v>32</v>
      </c>
      <c r="AR14" s="6" t="s">
        <v>33</v>
      </c>
      <c r="AS14" s="6" t="s">
        <v>34</v>
      </c>
      <c r="AT14" s="6" t="s">
        <v>35</v>
      </c>
      <c r="AU14" s="6">
        <v>0</v>
      </c>
      <c r="AV14" s="6">
        <v>0</v>
      </c>
      <c r="AW14" s="13"/>
      <c r="AY14" s="126">
        <f t="shared" si="0"/>
        <v>0</v>
      </c>
      <c r="AZ14" s="5" t="s">
        <v>17</v>
      </c>
      <c r="BA14" s="1">
        <v>270</v>
      </c>
    </row>
    <row r="15" spans="1:53" ht="30" customHeight="1" thickTop="1" thickBot="1" x14ac:dyDescent="0.3">
      <c r="A15" s="41">
        <f>IF(B15="","",A14+1)</f>
        <v>43192</v>
      </c>
      <c r="B15" s="143">
        <v>1.5</v>
      </c>
      <c r="C15" s="39">
        <v>0.63233796296296296</v>
      </c>
      <c r="D15" s="162">
        <v>51</v>
      </c>
      <c r="E15" s="39">
        <v>0.99692129629629633</v>
      </c>
      <c r="F15" s="156">
        <v>7</v>
      </c>
      <c r="G15" s="39">
        <v>0.26079861111111108</v>
      </c>
      <c r="H15" s="53">
        <v>11.9</v>
      </c>
      <c r="I15" s="39">
        <v>0.88928240740740738</v>
      </c>
      <c r="J15" s="162">
        <v>84</v>
      </c>
      <c r="K15" s="39">
        <v>0.99692129629629633</v>
      </c>
      <c r="L15" s="78">
        <v>1004.8</v>
      </c>
      <c r="M15" s="39">
        <v>3.8194444444444446E-4</v>
      </c>
      <c r="N15" s="79">
        <v>0</v>
      </c>
      <c r="O15" s="39">
        <v>3.8541666666666668E-3</v>
      </c>
      <c r="P15" s="109">
        <v>13.3</v>
      </c>
      <c r="Q15" s="39">
        <v>0.43440972222222224</v>
      </c>
      <c r="R15" s="79">
        <v>0</v>
      </c>
      <c r="S15" s="39">
        <v>7.3263888888888892E-3</v>
      </c>
      <c r="T15" s="109">
        <v>18.399999999999999</v>
      </c>
      <c r="U15" s="39">
        <v>0.43440972222222224</v>
      </c>
      <c r="V15" s="80">
        <f t="shared" ref="V15" si="4">IF(W15="N",0,IF(W15="NNE",23,IF(W15="NE",45,IF(W15="ENE",68,IF(W15="EST",90,IF(W15="ESE",113,IF(W15="SE",135,IF(W15="SSE",158,IF(W15="S",180,IF(W15="SSO",203,IF(W15="SO",225,IF(W15="OSO",248,IF(W15="O",270,IF(W15="ONO",293,IF(W15="NO",315,IF(W15="NNO",338,""))))))))))))))))</f>
        <v>90</v>
      </c>
      <c r="W15" s="81" t="s">
        <v>6</v>
      </c>
      <c r="X15" s="40">
        <v>1.7743055555555557E-2</v>
      </c>
      <c r="Y15" s="82">
        <v>1.5</v>
      </c>
      <c r="Z15" s="83">
        <f t="shared" ref="Z15" si="5">IF(Y15="","",Y15+Z14)</f>
        <v>2.7</v>
      </c>
      <c r="AA15" s="83">
        <v>247.8</v>
      </c>
      <c r="AB15" s="84">
        <v>238.07</v>
      </c>
      <c r="AC15" s="169">
        <f t="shared" ref="AC15:AC46" si="6">IF(Y15="","",IF(AND(Y15=0,AB15&lt;400),5,IF(AND(Y15=0,AB15&gt;400),1,IF(AND(Y15&gt;0,Y15&lt;3),4,16))))</f>
        <v>4</v>
      </c>
      <c r="AD15" s="145"/>
      <c r="AE15" s="134" t="str">
        <f>IF(AC15="","",VLOOKUP(AC15,List!$B$2:$E$29,4,FALSE))</f>
        <v>Soleil nuageux et averses</v>
      </c>
      <c r="AF15" s="111">
        <f>IF(AC15="","",)</f>
        <v>0</v>
      </c>
      <c r="AG15" s="81">
        <v>3</v>
      </c>
      <c r="AH15" s="40">
        <v>0.44135416666666666</v>
      </c>
      <c r="AI15" s="23"/>
      <c r="AJ15" s="85" t="s">
        <v>23</v>
      </c>
      <c r="AK15" s="71">
        <v>3</v>
      </c>
      <c r="AL15" s="86" t="s">
        <v>24</v>
      </c>
      <c r="AM15" s="11">
        <v>5</v>
      </c>
      <c r="AN15" s="76"/>
      <c r="AO15" s="12"/>
      <c r="AP15" s="8"/>
      <c r="AQ15" s="8"/>
      <c r="AR15" s="8"/>
      <c r="AS15" s="8"/>
      <c r="AT15" s="8"/>
      <c r="AU15" s="8"/>
      <c r="AV15" s="8"/>
      <c r="AW15" s="8"/>
      <c r="AY15" s="126">
        <f t="shared" si="0"/>
        <v>0</v>
      </c>
      <c r="AZ15" s="5" t="s">
        <v>14</v>
      </c>
      <c r="BA15" s="1">
        <v>293</v>
      </c>
    </row>
    <row r="16" spans="1:53" ht="30" customHeight="1" thickTop="1" thickBot="1" x14ac:dyDescent="0.3">
      <c r="A16" s="25">
        <f t="shared" ref="A16:A46" si="7">IF(B16="","",A15+1)</f>
        <v>43193</v>
      </c>
      <c r="B16" s="87">
        <v>25.4</v>
      </c>
      <c r="C16" s="26">
        <v>0.92812499999999998</v>
      </c>
      <c r="D16" s="163">
        <v>0.54</v>
      </c>
      <c r="E16" s="26">
        <v>0.52469907407407412</v>
      </c>
      <c r="F16" s="157">
        <v>8.8000000000000007</v>
      </c>
      <c r="G16" s="26">
        <v>0.9315972222222223</v>
      </c>
      <c r="H16" s="54">
        <v>13.9</v>
      </c>
      <c r="I16" s="26">
        <v>0.77187499999999998</v>
      </c>
      <c r="J16" s="163">
        <v>0.84</v>
      </c>
      <c r="K16" s="26">
        <v>3.9351851851851852E-4</v>
      </c>
      <c r="L16" s="88">
        <v>994.3</v>
      </c>
      <c r="M16" s="26">
        <v>0.48997685185185186</v>
      </c>
      <c r="N16" s="89">
        <v>0</v>
      </c>
      <c r="O16" s="26">
        <v>0.88993055555555556</v>
      </c>
      <c r="P16" s="26">
        <v>15.8</v>
      </c>
      <c r="Q16" s="26">
        <v>0.76145833333333324</v>
      </c>
      <c r="R16" s="89">
        <v>1.1000000000000001</v>
      </c>
      <c r="S16" s="26">
        <v>0.88993055555555556</v>
      </c>
      <c r="T16" s="26">
        <v>23.4</v>
      </c>
      <c r="U16" s="26">
        <v>0.76145833333333324</v>
      </c>
      <c r="V16" s="90">
        <f t="shared" ref="V16:V46" si="8">IF(W16="N",0,IF(W16="NNE",23,IF(W16="NE",45,IF(W16="ENE",68,IF(W16="EST",90,IF(W16="ESE",113,IF(W16="SE",135,IF(W16="SSE",158,IF(W16="S",180,IF(W16="SSO",203,IF(W16="SO",225,IF(W16="OSO",248,IF(W16="O",270,IF(W16="ONO",293,IF(W16="NO",315,IF(W16="NNO",338,""))))))))))))))))</f>
        <v>135</v>
      </c>
      <c r="W16" s="91" t="s">
        <v>8</v>
      </c>
      <c r="X16" s="27">
        <v>0.95590277777777777</v>
      </c>
      <c r="Y16" s="92">
        <v>11.1</v>
      </c>
      <c r="Z16" s="69">
        <f t="shared" ref="Z16:Z46" si="9">IF(Y16="","",Y16+Z15)</f>
        <v>13.8</v>
      </c>
      <c r="AA16" s="101">
        <v>258.89999999999998</v>
      </c>
      <c r="AB16" s="94">
        <v>155.11000000000001</v>
      </c>
      <c r="AC16" s="168">
        <f t="shared" si="6"/>
        <v>16</v>
      </c>
      <c r="AD16" s="145"/>
      <c r="AE16" s="134" t="str">
        <f>IF(AC16="","",VLOOKUP(AC16,List!$B$2:$E$29,4,FALSE))</f>
        <v>Averses ou fortes pluies</v>
      </c>
      <c r="AF16" s="7" t="s">
        <v>47</v>
      </c>
      <c r="AG16" s="91">
        <v>2</v>
      </c>
      <c r="AH16" s="27">
        <v>0.76145833333333324</v>
      </c>
      <c r="AI16" s="23"/>
      <c r="AJ16" s="85" t="s">
        <v>25</v>
      </c>
      <c r="AK16" s="71">
        <v>6</v>
      </c>
      <c r="AL16" s="86" t="s">
        <v>24</v>
      </c>
      <c r="AM16" s="11">
        <v>7</v>
      </c>
      <c r="AN16" s="76"/>
      <c r="AO16" s="12" t="s">
        <v>36</v>
      </c>
      <c r="AP16" s="7" t="s">
        <v>31</v>
      </c>
      <c r="AQ16" s="7" t="s">
        <v>37</v>
      </c>
      <c r="AR16" s="7" t="s">
        <v>38</v>
      </c>
      <c r="AS16" s="7" t="s">
        <v>39</v>
      </c>
      <c r="AT16" s="7" t="s">
        <v>40</v>
      </c>
      <c r="AU16" s="7" t="s">
        <v>41</v>
      </c>
      <c r="AV16" s="7" t="s">
        <v>42</v>
      </c>
      <c r="AW16" s="8"/>
      <c r="AY16" s="126">
        <f t="shared" si="0"/>
        <v>0</v>
      </c>
      <c r="AZ16" s="5" t="s">
        <v>15</v>
      </c>
      <c r="BA16" s="1">
        <v>315</v>
      </c>
    </row>
    <row r="17" spans="1:53" ht="30" customHeight="1" thickTop="1" thickBot="1" x14ac:dyDescent="0.3">
      <c r="A17" s="41">
        <f t="shared" si="7"/>
        <v>43194</v>
      </c>
      <c r="B17" s="77">
        <v>12.9</v>
      </c>
      <c r="C17" s="39">
        <v>0.79966435185185192</v>
      </c>
      <c r="D17" s="162">
        <v>50</v>
      </c>
      <c r="E17" s="39">
        <v>0.99758101851851855</v>
      </c>
      <c r="F17" s="156">
        <v>8.1999999999999993</v>
      </c>
      <c r="G17" s="39">
        <v>0.52883101851851855</v>
      </c>
      <c r="H17" s="53">
        <v>15.4</v>
      </c>
      <c r="I17" s="39">
        <v>0.69549768518518518</v>
      </c>
      <c r="J17" s="162">
        <v>80</v>
      </c>
      <c r="K17" s="39">
        <v>0.99758101851851855</v>
      </c>
      <c r="L17" s="78">
        <v>1004.9</v>
      </c>
      <c r="M17" s="39">
        <v>0.99758101851851855</v>
      </c>
      <c r="N17" s="79">
        <v>2.5</v>
      </c>
      <c r="O17" s="39">
        <v>0.61910879629629634</v>
      </c>
      <c r="P17" s="109">
        <v>24.5</v>
      </c>
      <c r="Q17" s="39">
        <v>0.17465277777777777</v>
      </c>
      <c r="R17" s="79">
        <v>3.6</v>
      </c>
      <c r="S17" s="39">
        <v>0.62258101851851855</v>
      </c>
      <c r="T17" s="108">
        <v>34.200000000000003</v>
      </c>
      <c r="U17" s="95">
        <v>0.17465277777777777</v>
      </c>
      <c r="V17" s="90">
        <f t="shared" si="8"/>
        <v>180</v>
      </c>
      <c r="W17" s="81" t="s">
        <v>10</v>
      </c>
      <c r="X17" s="40">
        <v>0.6086921296296296</v>
      </c>
      <c r="Y17" s="82">
        <v>12.9</v>
      </c>
      <c r="Z17" s="83">
        <f t="shared" si="9"/>
        <v>26.700000000000003</v>
      </c>
      <c r="AA17" s="69">
        <v>271.8</v>
      </c>
      <c r="AB17" s="84">
        <v>829.29</v>
      </c>
      <c r="AC17" s="169">
        <v>4</v>
      </c>
      <c r="AD17" s="145"/>
      <c r="AE17" s="134" t="str">
        <f>IF(AC17="","",VLOOKUP(AC17,List!$B$2:$E$29,4,FALSE))</f>
        <v>Soleil nuageux et averses</v>
      </c>
      <c r="AF17" s="7" t="s">
        <v>44</v>
      </c>
      <c r="AG17" s="81">
        <v>8</v>
      </c>
      <c r="AH17" s="40">
        <v>0.55660879629629634</v>
      </c>
      <c r="AI17" s="23"/>
      <c r="AJ17" s="85" t="s">
        <v>28</v>
      </c>
      <c r="AK17" s="71">
        <v>8</v>
      </c>
      <c r="AL17" s="86" t="s">
        <v>24</v>
      </c>
      <c r="AM17" s="11">
        <v>10</v>
      </c>
      <c r="AN17" s="76"/>
      <c r="AO17" s="12"/>
      <c r="AP17" s="8"/>
      <c r="AQ17" s="8"/>
      <c r="AR17" s="8"/>
      <c r="AS17" s="8"/>
      <c r="AT17" s="8"/>
      <c r="AU17" s="8"/>
      <c r="AV17" s="8"/>
      <c r="AW17" s="8"/>
      <c r="AY17" s="126">
        <f t="shared" si="0"/>
        <v>0</v>
      </c>
      <c r="AZ17" s="5" t="s">
        <v>16</v>
      </c>
      <c r="BA17" s="1">
        <v>338</v>
      </c>
    </row>
    <row r="18" spans="1:53" ht="30" customHeight="1" thickTop="1" thickBot="1" x14ac:dyDescent="0.3">
      <c r="A18" s="24" t="str">
        <f t="shared" si="7"/>
        <v/>
      </c>
      <c r="B18" s="65"/>
      <c r="C18" s="21"/>
      <c r="D18" s="161"/>
      <c r="E18" s="21"/>
      <c r="F18" s="155"/>
      <c r="G18" s="21"/>
      <c r="H18" s="52"/>
      <c r="I18" s="21"/>
      <c r="J18" s="161"/>
      <c r="K18" s="21"/>
      <c r="L18" s="66"/>
      <c r="M18" s="21"/>
      <c r="N18" s="67"/>
      <c r="O18" s="21"/>
      <c r="P18" s="21"/>
      <c r="Q18" s="21"/>
      <c r="R18" s="67"/>
      <c r="S18" s="21"/>
      <c r="T18" s="21"/>
      <c r="U18" s="21"/>
      <c r="V18" s="68" t="str">
        <f t="shared" si="8"/>
        <v/>
      </c>
      <c r="W18" s="71"/>
      <c r="X18" s="22"/>
      <c r="Y18" s="96"/>
      <c r="Z18" s="69" t="str">
        <f t="shared" si="9"/>
        <v/>
      </c>
      <c r="AA18" s="69"/>
      <c r="AB18" s="70"/>
      <c r="AC18" s="168">
        <v>8</v>
      </c>
      <c r="AD18" s="145"/>
      <c r="AE18" s="134" t="str">
        <f>IF(AC18="","",VLOOKUP(AC18,List!$B$2:$E$29,4,FALSE))</f>
        <v>Brume ou brouillard légé</v>
      </c>
      <c r="AF18" s="111"/>
      <c r="AG18" s="71"/>
      <c r="AH18" s="22"/>
      <c r="AI18" s="23"/>
      <c r="AJ18" s="97" t="s">
        <v>26</v>
      </c>
      <c r="AK18" s="91" t="s">
        <v>27</v>
      </c>
      <c r="AL18" s="98"/>
      <c r="AM18" s="99"/>
      <c r="AN18" s="100"/>
      <c r="AO18" s="12" t="s">
        <v>43</v>
      </c>
      <c r="AP18" s="7" t="s">
        <v>44</v>
      </c>
      <c r="AQ18" s="7" t="s">
        <v>45</v>
      </c>
      <c r="AR18" s="7" t="s">
        <v>46</v>
      </c>
      <c r="AS18" s="7" t="s">
        <v>47</v>
      </c>
      <c r="AT18" s="7" t="s">
        <v>48</v>
      </c>
      <c r="AU18" s="7"/>
      <c r="AV18" s="8"/>
      <c r="AW18" s="8"/>
    </row>
    <row r="19" spans="1:53" ht="30" customHeight="1" thickTop="1" thickBot="1" x14ac:dyDescent="0.3">
      <c r="A19" s="41" t="str">
        <f t="shared" si="7"/>
        <v/>
      </c>
      <c r="B19" s="77"/>
      <c r="C19" s="39"/>
      <c r="D19" s="162"/>
      <c r="E19" s="39"/>
      <c r="F19" s="156"/>
      <c r="G19" s="39"/>
      <c r="H19" s="53"/>
      <c r="I19" s="39"/>
      <c r="J19" s="162"/>
      <c r="K19" s="39"/>
      <c r="L19" s="78"/>
      <c r="M19" s="39"/>
      <c r="N19" s="79"/>
      <c r="O19" s="39"/>
      <c r="P19" s="109"/>
      <c r="Q19" s="39"/>
      <c r="R19" s="79"/>
      <c r="S19" s="39"/>
      <c r="T19" s="109"/>
      <c r="U19" s="39"/>
      <c r="V19" s="80" t="str">
        <f t="shared" si="8"/>
        <v/>
      </c>
      <c r="W19" s="81"/>
      <c r="X19" s="40"/>
      <c r="Y19" s="82"/>
      <c r="Z19" s="83" t="str">
        <f t="shared" si="9"/>
        <v/>
      </c>
      <c r="AA19" s="83"/>
      <c r="AB19" s="84"/>
      <c r="AC19" s="169">
        <v>9</v>
      </c>
      <c r="AD19" s="145"/>
      <c r="AE19" s="134" t="str">
        <f>IF(AC19="","",VLOOKUP(AC19,List!$B$2:$E$29,4,FALSE))</f>
        <v>Brume ou léger brouillard givrant</v>
      </c>
      <c r="AF19" s="111"/>
      <c r="AG19" s="81"/>
      <c r="AH19" s="40"/>
      <c r="AI19" s="23"/>
      <c r="AO19" s="12"/>
      <c r="AP19" s="8"/>
      <c r="AQ19" s="8"/>
      <c r="AR19" s="8"/>
      <c r="AS19" s="8"/>
      <c r="AT19" s="8"/>
      <c r="AU19" s="8"/>
      <c r="AV19" s="8"/>
      <c r="AW19" s="8"/>
    </row>
    <row r="20" spans="1:53" ht="30" customHeight="1" thickTop="1" thickBot="1" x14ac:dyDescent="0.3">
      <c r="A20" s="24" t="str">
        <f t="shared" si="7"/>
        <v/>
      </c>
      <c r="B20" s="65"/>
      <c r="C20" s="21"/>
      <c r="D20" s="161"/>
      <c r="E20" s="21"/>
      <c r="F20" s="155"/>
      <c r="G20" s="21"/>
      <c r="H20" s="52"/>
      <c r="I20" s="21"/>
      <c r="J20" s="161"/>
      <c r="K20" s="21"/>
      <c r="L20" s="66"/>
      <c r="M20" s="21"/>
      <c r="N20" s="67"/>
      <c r="O20" s="21"/>
      <c r="P20" s="122"/>
      <c r="Q20" s="21"/>
      <c r="R20" s="67"/>
      <c r="S20" s="21"/>
      <c r="T20" s="122"/>
      <c r="U20" s="21"/>
      <c r="V20" s="68" t="str">
        <f t="shared" si="8"/>
        <v/>
      </c>
      <c r="W20" s="71"/>
      <c r="X20" s="22"/>
      <c r="Y20" s="96"/>
      <c r="Z20" s="69" t="str">
        <f t="shared" si="9"/>
        <v/>
      </c>
      <c r="AA20" s="69"/>
      <c r="AB20" s="70"/>
      <c r="AC20" s="168">
        <v>4</v>
      </c>
      <c r="AD20" s="145"/>
      <c r="AE20" s="134" t="str">
        <f>IF(AC20="","",VLOOKUP(AC20,List!$B$2:$E$29,4,FALSE))</f>
        <v>Soleil nuageux et averses</v>
      </c>
      <c r="AF20" s="111"/>
      <c r="AG20" s="71"/>
      <c r="AH20" s="22"/>
      <c r="AI20" s="23"/>
      <c r="AO20" s="12" t="s">
        <v>49</v>
      </c>
      <c r="AP20" s="7" t="s">
        <v>50</v>
      </c>
      <c r="AQ20" s="7" t="s">
        <v>51</v>
      </c>
      <c r="AR20" s="7" t="s">
        <v>52</v>
      </c>
      <c r="AS20" s="7" t="s">
        <v>53</v>
      </c>
      <c r="AT20" s="7" t="s">
        <v>54</v>
      </c>
      <c r="AU20" s="7" t="s">
        <v>55</v>
      </c>
      <c r="AV20" s="8"/>
      <c r="AW20" s="8"/>
    </row>
    <row r="21" spans="1:53" ht="30" customHeight="1" thickTop="1" thickBot="1" x14ac:dyDescent="0.3">
      <c r="A21" s="41" t="str">
        <f t="shared" si="7"/>
        <v/>
      </c>
      <c r="B21" s="143"/>
      <c r="C21" s="39"/>
      <c r="D21" s="162"/>
      <c r="E21" s="39"/>
      <c r="F21" s="156"/>
      <c r="G21" s="39"/>
      <c r="H21" s="53"/>
      <c r="I21" s="39"/>
      <c r="J21" s="162"/>
      <c r="K21" s="39"/>
      <c r="L21" s="78"/>
      <c r="M21" s="39"/>
      <c r="N21" s="79"/>
      <c r="O21" s="39"/>
      <c r="P21" s="109"/>
      <c r="Q21" s="39"/>
      <c r="R21" s="79"/>
      <c r="S21" s="39"/>
      <c r="T21" s="109"/>
      <c r="U21" s="39"/>
      <c r="V21" s="80" t="str">
        <f t="shared" ref="V21" si="10">IF(W21="N",0,IF(W21="NNE",23,IF(W21="NE",45,IF(W21="ENE",68,IF(W21="EST",90,IF(W21="ESE",113,IF(W21="SE",135,IF(W21="SSE",158,IF(W21="S",180,IF(W21="SSO",203,IF(W21="SO",225,IF(W21="OSO",248,IF(W21="O",270,IF(W21="ONO",293,IF(W21="NO",315,IF(W21="NNO",338,""))))))))))))))))</f>
        <v/>
      </c>
      <c r="W21" s="81"/>
      <c r="X21" s="40"/>
      <c r="Y21" s="82"/>
      <c r="Z21" s="83" t="str">
        <f t="shared" ref="Z21" si="11">IF(Y21="","",Y21+Z20)</f>
        <v/>
      </c>
      <c r="AA21" s="83"/>
      <c r="AB21" s="84"/>
      <c r="AC21" s="169" t="str">
        <f t="shared" si="6"/>
        <v/>
      </c>
      <c r="AD21" s="145"/>
      <c r="AE21" s="134" t="str">
        <f>IF(AC21="","",VLOOKUP(AC21,List!$B$2:$E$29,4,FALSE))</f>
        <v/>
      </c>
      <c r="AF21" s="7" t="s">
        <v>47</v>
      </c>
      <c r="AG21" s="81"/>
      <c r="AH21" s="40"/>
      <c r="AI21" s="23"/>
      <c r="AO21" s="12"/>
      <c r="AP21" s="8"/>
      <c r="AQ21" s="8"/>
      <c r="AR21" s="8"/>
      <c r="AS21" s="8"/>
      <c r="AT21" s="8"/>
      <c r="AU21" s="8"/>
      <c r="AV21" s="8"/>
      <c r="AW21" s="8"/>
    </row>
    <row r="22" spans="1:53" ht="30" customHeight="1" thickTop="1" thickBot="1" x14ac:dyDescent="0.3">
      <c r="A22" s="24" t="str">
        <f t="shared" si="7"/>
        <v/>
      </c>
      <c r="B22" s="65"/>
      <c r="C22" s="21"/>
      <c r="D22" s="161"/>
      <c r="E22" s="21"/>
      <c r="F22" s="155"/>
      <c r="G22" s="21"/>
      <c r="H22" s="52"/>
      <c r="I22" s="21"/>
      <c r="J22" s="161"/>
      <c r="K22" s="21"/>
      <c r="L22" s="66"/>
      <c r="M22" s="21"/>
      <c r="N22" s="67"/>
      <c r="O22" s="21"/>
      <c r="P22" s="122"/>
      <c r="Q22" s="21"/>
      <c r="R22" s="67"/>
      <c r="S22" s="21"/>
      <c r="T22" s="122"/>
      <c r="U22" s="21"/>
      <c r="V22" s="68" t="str">
        <f t="shared" si="8"/>
        <v/>
      </c>
      <c r="W22" s="71"/>
      <c r="X22" s="22"/>
      <c r="Y22" s="96"/>
      <c r="Z22" s="69" t="str">
        <f t="shared" si="9"/>
        <v/>
      </c>
      <c r="AA22" s="69"/>
      <c r="AB22" s="70"/>
      <c r="AC22" s="168" t="str">
        <f t="shared" si="6"/>
        <v/>
      </c>
      <c r="AD22" s="145"/>
      <c r="AE22" s="134" t="str">
        <f>IF(AC22="","",VLOOKUP(AC22,List!$B$2:$E$29,4,FALSE))</f>
        <v/>
      </c>
      <c r="AF22" s="7" t="s">
        <v>44</v>
      </c>
      <c r="AG22" s="71"/>
      <c r="AH22" s="22"/>
      <c r="AI22" s="23"/>
      <c r="AO22" s="12" t="s">
        <v>56</v>
      </c>
      <c r="AP22" s="7" t="s">
        <v>57</v>
      </c>
      <c r="AQ22" s="7" t="s">
        <v>58</v>
      </c>
      <c r="AR22" s="7" t="s">
        <v>59</v>
      </c>
      <c r="AS22" s="7" t="s">
        <v>60</v>
      </c>
      <c r="AT22" s="7">
        <v>0</v>
      </c>
      <c r="AU22" s="7">
        <v>0</v>
      </c>
      <c r="AV22" s="8"/>
      <c r="AW22" s="8"/>
    </row>
    <row r="23" spans="1:53" ht="30" customHeight="1" thickTop="1" thickBot="1" x14ac:dyDescent="0.3">
      <c r="A23" s="41" t="str">
        <f t="shared" si="7"/>
        <v/>
      </c>
      <c r="B23" s="77"/>
      <c r="C23" s="39"/>
      <c r="D23" s="162"/>
      <c r="E23" s="39"/>
      <c r="F23" s="156"/>
      <c r="G23" s="39"/>
      <c r="H23" s="53"/>
      <c r="I23" s="39"/>
      <c r="J23" s="162"/>
      <c r="K23" s="39"/>
      <c r="L23" s="78"/>
      <c r="M23" s="39"/>
      <c r="N23" s="79"/>
      <c r="O23" s="39"/>
      <c r="P23" s="109"/>
      <c r="Q23" s="39"/>
      <c r="R23" s="79"/>
      <c r="S23" s="39"/>
      <c r="T23" s="109"/>
      <c r="U23" s="39"/>
      <c r="V23" s="80" t="str">
        <f t="shared" si="8"/>
        <v/>
      </c>
      <c r="W23" s="81"/>
      <c r="X23" s="40"/>
      <c r="Y23" s="82"/>
      <c r="Z23" s="83" t="str">
        <f t="shared" si="9"/>
        <v/>
      </c>
      <c r="AA23" s="83"/>
      <c r="AB23" s="84"/>
      <c r="AC23" s="169" t="str">
        <f t="shared" si="6"/>
        <v/>
      </c>
      <c r="AD23" s="145"/>
      <c r="AE23" s="134" t="str">
        <f>IF(AC23="","",VLOOKUP(AC23,List!$B$2:$E$29,4,FALSE))</f>
        <v/>
      </c>
      <c r="AF23" s="7" t="s">
        <v>45</v>
      </c>
      <c r="AG23" s="81"/>
      <c r="AH23" s="40"/>
      <c r="AI23" s="23"/>
      <c r="AO23" s="12"/>
      <c r="AP23" s="9"/>
      <c r="AQ23" s="9"/>
      <c r="AR23" s="9"/>
      <c r="AS23" s="9"/>
      <c r="AT23" s="9"/>
      <c r="AU23" s="9"/>
      <c r="AV23" s="9"/>
      <c r="AW23" s="9"/>
    </row>
    <row r="24" spans="1:53" ht="30" customHeight="1" thickTop="1" thickBot="1" x14ac:dyDescent="0.3">
      <c r="A24" s="24" t="str">
        <f t="shared" si="7"/>
        <v/>
      </c>
      <c r="B24" s="65"/>
      <c r="C24" s="21"/>
      <c r="D24" s="161"/>
      <c r="E24" s="21"/>
      <c r="F24" s="155"/>
      <c r="G24" s="21"/>
      <c r="H24" s="52"/>
      <c r="I24" s="21"/>
      <c r="J24" s="161"/>
      <c r="K24" s="21"/>
      <c r="L24" s="66"/>
      <c r="M24" s="21"/>
      <c r="N24" s="67"/>
      <c r="O24" s="21"/>
      <c r="P24" s="122"/>
      <c r="Q24" s="21"/>
      <c r="R24" s="67"/>
      <c r="S24" s="21"/>
      <c r="T24" s="122"/>
      <c r="U24" s="21"/>
      <c r="V24" s="68" t="str">
        <f t="shared" si="8"/>
        <v/>
      </c>
      <c r="W24" s="71"/>
      <c r="X24" s="22"/>
      <c r="Y24" s="96"/>
      <c r="Z24" s="69" t="str">
        <f t="shared" si="9"/>
        <v/>
      </c>
      <c r="AA24" s="69"/>
      <c r="AB24" s="70"/>
      <c r="AC24" s="168" t="str">
        <f t="shared" si="6"/>
        <v/>
      </c>
      <c r="AD24" s="145"/>
      <c r="AE24" s="134" t="str">
        <f>IF(AC24="","",VLOOKUP(AC24,List!$B$2:$E$29,4,FALSE))</f>
        <v/>
      </c>
      <c r="AF24" s="7" t="s">
        <v>44</v>
      </c>
      <c r="AG24" s="71"/>
      <c r="AH24" s="22"/>
      <c r="AI24" s="23"/>
      <c r="AO24" s="12" t="s">
        <v>61</v>
      </c>
      <c r="AP24" s="10" t="s">
        <v>62</v>
      </c>
      <c r="AQ24" s="10" t="s">
        <v>63</v>
      </c>
      <c r="AR24" s="10" t="s">
        <v>64</v>
      </c>
      <c r="AS24" s="10" t="s">
        <v>65</v>
      </c>
      <c r="AT24" s="10" t="s">
        <v>66</v>
      </c>
      <c r="AU24" s="10" t="s">
        <v>67</v>
      </c>
      <c r="AV24" s="11"/>
      <c r="AW24" s="11"/>
    </row>
    <row r="25" spans="1:53" ht="30" customHeight="1" thickTop="1" thickBot="1" x14ac:dyDescent="0.3">
      <c r="A25" s="41" t="str">
        <f t="shared" si="7"/>
        <v/>
      </c>
      <c r="B25" s="77"/>
      <c r="C25" s="39"/>
      <c r="D25" s="162"/>
      <c r="E25" s="39"/>
      <c r="F25" s="156"/>
      <c r="G25" s="39"/>
      <c r="H25" s="53"/>
      <c r="I25" s="39"/>
      <c r="J25" s="162"/>
      <c r="K25" s="39"/>
      <c r="L25" s="78"/>
      <c r="M25" s="39"/>
      <c r="N25" s="79"/>
      <c r="O25" s="39"/>
      <c r="P25" s="109"/>
      <c r="Q25" s="39"/>
      <c r="R25" s="79"/>
      <c r="S25" s="39"/>
      <c r="T25" s="109"/>
      <c r="U25" s="39"/>
      <c r="V25" s="80" t="str">
        <f t="shared" si="8"/>
        <v/>
      </c>
      <c r="W25" s="81"/>
      <c r="X25" s="40"/>
      <c r="Y25" s="82"/>
      <c r="Z25" s="83" t="str">
        <f t="shared" si="9"/>
        <v/>
      </c>
      <c r="AA25" s="83"/>
      <c r="AB25" s="84"/>
      <c r="AC25" s="169" t="str">
        <f t="shared" si="6"/>
        <v/>
      </c>
      <c r="AD25" s="145"/>
      <c r="AE25" s="134" t="str">
        <f>IF(AC25="","",VLOOKUP(AC25,List!$B$2:$E$29,4,FALSE))</f>
        <v/>
      </c>
      <c r="AF25" s="111" t="s">
        <v>31</v>
      </c>
      <c r="AG25" s="81"/>
      <c r="AH25" s="40"/>
      <c r="AI25" s="23"/>
    </row>
    <row r="26" spans="1:53" ht="30" customHeight="1" thickTop="1" thickBot="1" x14ac:dyDescent="0.3">
      <c r="A26" s="24" t="str">
        <f t="shared" si="7"/>
        <v/>
      </c>
      <c r="B26" s="142"/>
      <c r="C26" s="21"/>
      <c r="D26" s="161"/>
      <c r="E26" s="21"/>
      <c r="F26" s="155"/>
      <c r="G26" s="21"/>
      <c r="H26" s="52"/>
      <c r="I26" s="21"/>
      <c r="J26" s="161"/>
      <c r="K26" s="21"/>
      <c r="L26" s="66"/>
      <c r="M26" s="21"/>
      <c r="N26" s="67"/>
      <c r="O26" s="21"/>
      <c r="P26" s="122"/>
      <c r="Q26" s="21"/>
      <c r="R26" s="67"/>
      <c r="S26" s="21"/>
      <c r="T26" s="122"/>
      <c r="U26" s="21"/>
      <c r="V26" s="68" t="str">
        <f t="shared" si="8"/>
        <v/>
      </c>
      <c r="W26" s="71"/>
      <c r="X26" s="22"/>
      <c r="Y26" s="96"/>
      <c r="Z26" s="69" t="str">
        <f t="shared" si="9"/>
        <v/>
      </c>
      <c r="AA26" s="69"/>
      <c r="AB26" s="70"/>
      <c r="AC26" s="168" t="str">
        <f t="shared" si="6"/>
        <v/>
      </c>
      <c r="AD26" s="145"/>
      <c r="AE26" s="134" t="str">
        <f>IF(AC26="","",VLOOKUP(AC26,List!$B$2:$E$29,4,FALSE))</f>
        <v/>
      </c>
      <c r="AF26" s="7"/>
      <c r="AG26" s="71"/>
      <c r="AH26" s="22"/>
      <c r="AI26" s="23"/>
    </row>
    <row r="27" spans="1:53" ht="30" customHeight="1" thickTop="1" thickBot="1" x14ac:dyDescent="0.3">
      <c r="A27" s="41" t="str">
        <f t="shared" si="7"/>
        <v/>
      </c>
      <c r="B27" s="143"/>
      <c r="C27" s="39"/>
      <c r="D27" s="162"/>
      <c r="E27" s="39"/>
      <c r="F27" s="156"/>
      <c r="G27" s="39"/>
      <c r="H27" s="53"/>
      <c r="I27" s="39"/>
      <c r="J27" s="162"/>
      <c r="K27" s="39"/>
      <c r="L27" s="78"/>
      <c r="M27" s="39"/>
      <c r="N27" s="79"/>
      <c r="O27" s="39"/>
      <c r="P27" s="109"/>
      <c r="Q27" s="39"/>
      <c r="R27" s="79"/>
      <c r="S27" s="39"/>
      <c r="T27" s="109"/>
      <c r="U27" s="39"/>
      <c r="V27" s="80" t="str">
        <f t="shared" si="8"/>
        <v/>
      </c>
      <c r="W27" s="81"/>
      <c r="X27" s="40"/>
      <c r="Y27" s="82"/>
      <c r="Z27" s="83" t="str">
        <f t="shared" si="9"/>
        <v/>
      </c>
      <c r="AA27" s="83"/>
      <c r="AB27" s="84"/>
      <c r="AC27" s="169" t="str">
        <f t="shared" si="6"/>
        <v/>
      </c>
      <c r="AD27" s="145"/>
      <c r="AE27" s="134" t="str">
        <f>IF(AC27="","",VLOOKUP(AC27,List!$B$2:$E$29,4,FALSE))</f>
        <v/>
      </c>
      <c r="AF27" s="111"/>
      <c r="AG27" s="81"/>
      <c r="AH27" s="40"/>
      <c r="AI27" s="23"/>
    </row>
    <row r="28" spans="1:53" ht="30" customHeight="1" thickTop="1" thickBot="1" x14ac:dyDescent="0.3">
      <c r="A28" s="24" t="str">
        <f t="shared" si="7"/>
        <v/>
      </c>
      <c r="B28" s="142"/>
      <c r="C28" s="21"/>
      <c r="D28" s="161"/>
      <c r="E28" s="21"/>
      <c r="F28" s="155"/>
      <c r="G28" s="21"/>
      <c r="H28" s="52"/>
      <c r="I28" s="21"/>
      <c r="J28" s="161"/>
      <c r="K28" s="21"/>
      <c r="L28" s="66"/>
      <c r="M28" s="21"/>
      <c r="N28" s="67"/>
      <c r="O28" s="21"/>
      <c r="P28" s="122"/>
      <c r="Q28" s="21"/>
      <c r="R28" s="67"/>
      <c r="S28" s="21"/>
      <c r="T28" s="122"/>
      <c r="U28" s="21"/>
      <c r="V28" s="68" t="str">
        <f t="shared" si="8"/>
        <v/>
      </c>
      <c r="W28" s="71"/>
      <c r="X28" s="22"/>
      <c r="Y28" s="96"/>
      <c r="Z28" s="50" t="str">
        <f t="shared" si="9"/>
        <v/>
      </c>
      <c r="AA28" s="50"/>
      <c r="AB28" s="70"/>
      <c r="AC28" s="168" t="str">
        <f t="shared" si="6"/>
        <v/>
      </c>
      <c r="AD28" s="145"/>
      <c r="AE28" s="134" t="str">
        <f>IF(AC28="","",VLOOKUP(AC28,List!$B$2:$E$29,4,FALSE))</f>
        <v/>
      </c>
      <c r="AF28" s="111"/>
      <c r="AG28" s="71"/>
      <c r="AH28" s="22"/>
      <c r="AI28" s="23"/>
    </row>
    <row r="29" spans="1:53" ht="30" customHeight="1" thickTop="1" thickBot="1" x14ac:dyDescent="0.3">
      <c r="A29" s="41" t="str">
        <f t="shared" si="7"/>
        <v/>
      </c>
      <c r="B29" s="143"/>
      <c r="C29" s="39"/>
      <c r="D29" s="162"/>
      <c r="E29" s="39"/>
      <c r="F29" s="156"/>
      <c r="G29" s="39"/>
      <c r="H29" s="53"/>
      <c r="I29" s="39"/>
      <c r="J29" s="162"/>
      <c r="K29" s="39"/>
      <c r="L29" s="78"/>
      <c r="M29" s="39"/>
      <c r="N29" s="79"/>
      <c r="O29" s="39"/>
      <c r="P29" s="109"/>
      <c r="Q29" s="39"/>
      <c r="R29" s="79"/>
      <c r="S29" s="39"/>
      <c r="T29" s="109"/>
      <c r="U29" s="39"/>
      <c r="V29" s="80" t="str">
        <f t="shared" si="8"/>
        <v/>
      </c>
      <c r="W29" s="81"/>
      <c r="X29" s="40"/>
      <c r="Y29" s="82"/>
      <c r="Z29" s="83" t="str">
        <f t="shared" si="9"/>
        <v/>
      </c>
      <c r="AA29" s="83"/>
      <c r="AB29" s="84"/>
      <c r="AC29" s="169" t="str">
        <f t="shared" si="6"/>
        <v/>
      </c>
      <c r="AD29" s="145"/>
      <c r="AE29" s="134" t="str">
        <f>IF(AC29="","",VLOOKUP(AC29,List!$B$2:$E$29,4,FALSE))</f>
        <v/>
      </c>
      <c r="AF29" s="111"/>
      <c r="AG29" s="81"/>
      <c r="AH29" s="40"/>
      <c r="AI29" s="23"/>
    </row>
    <row r="30" spans="1:53" ht="30" customHeight="1" thickTop="1" thickBot="1" x14ac:dyDescent="0.3">
      <c r="A30" s="24" t="str">
        <f t="shared" si="7"/>
        <v/>
      </c>
      <c r="B30" s="142"/>
      <c r="C30" s="21"/>
      <c r="D30" s="161"/>
      <c r="E30" s="21"/>
      <c r="F30" s="155"/>
      <c r="G30" s="21"/>
      <c r="H30" s="52"/>
      <c r="I30" s="21"/>
      <c r="J30" s="161"/>
      <c r="K30" s="21"/>
      <c r="L30" s="66"/>
      <c r="M30" s="21"/>
      <c r="N30" s="67"/>
      <c r="O30" s="21"/>
      <c r="P30" s="122"/>
      <c r="Q30" s="21"/>
      <c r="R30" s="67"/>
      <c r="S30" s="21"/>
      <c r="T30" s="122"/>
      <c r="U30" s="21"/>
      <c r="V30" s="68" t="str">
        <f t="shared" si="8"/>
        <v/>
      </c>
      <c r="W30" s="71"/>
      <c r="X30" s="22"/>
      <c r="Y30" s="96"/>
      <c r="Z30" s="69" t="str">
        <f t="shared" si="9"/>
        <v/>
      </c>
      <c r="AA30" s="69"/>
      <c r="AB30" s="70"/>
      <c r="AC30" s="168" t="str">
        <f t="shared" si="6"/>
        <v/>
      </c>
      <c r="AD30" s="145"/>
      <c r="AE30" s="134" t="str">
        <f>IF(AC30="","",VLOOKUP(AC30,List!$B$2:$E$29,4,FALSE))</f>
        <v/>
      </c>
      <c r="AF30" s="111"/>
      <c r="AG30" s="71"/>
      <c r="AH30" s="22"/>
      <c r="AI30" s="23"/>
    </row>
    <row r="31" spans="1:53" ht="30" customHeight="1" thickTop="1" thickBot="1" x14ac:dyDescent="0.3">
      <c r="A31" s="41" t="str">
        <f t="shared" si="7"/>
        <v/>
      </c>
      <c r="B31" s="143"/>
      <c r="C31" s="39"/>
      <c r="D31" s="162"/>
      <c r="E31" s="39"/>
      <c r="F31" s="156"/>
      <c r="G31" s="39"/>
      <c r="H31" s="53"/>
      <c r="I31" s="39"/>
      <c r="J31" s="162"/>
      <c r="K31" s="39"/>
      <c r="L31" s="78"/>
      <c r="M31" s="39"/>
      <c r="N31" s="79"/>
      <c r="O31" s="39"/>
      <c r="P31" s="109"/>
      <c r="Q31" s="39"/>
      <c r="R31" s="79"/>
      <c r="S31" s="39"/>
      <c r="T31" s="109"/>
      <c r="U31" s="39"/>
      <c r="V31" s="80" t="str">
        <f t="shared" si="8"/>
        <v/>
      </c>
      <c r="W31" s="81"/>
      <c r="X31" s="40"/>
      <c r="Y31" s="82"/>
      <c r="Z31" s="83" t="str">
        <f t="shared" si="9"/>
        <v/>
      </c>
      <c r="AA31" s="83"/>
      <c r="AB31" s="84"/>
      <c r="AC31" s="169" t="str">
        <f t="shared" si="6"/>
        <v/>
      </c>
      <c r="AD31" s="145"/>
      <c r="AE31" s="134" t="str">
        <f>IF(AC31="","",VLOOKUP(AC31,List!$B$2:$E$29,4,FALSE))</f>
        <v/>
      </c>
      <c r="AF31" s="111"/>
      <c r="AG31" s="81"/>
      <c r="AH31" s="40"/>
      <c r="AI31" s="23"/>
    </row>
    <row r="32" spans="1:53" ht="30" customHeight="1" thickTop="1" thickBot="1" x14ac:dyDescent="0.3">
      <c r="A32" s="24" t="str">
        <f t="shared" si="7"/>
        <v/>
      </c>
      <c r="B32" s="142"/>
      <c r="C32" s="21"/>
      <c r="D32" s="161"/>
      <c r="E32" s="21"/>
      <c r="F32" s="155"/>
      <c r="G32" s="21"/>
      <c r="H32" s="52"/>
      <c r="I32" s="21"/>
      <c r="J32" s="161"/>
      <c r="K32" s="21"/>
      <c r="L32" s="66"/>
      <c r="M32" s="21"/>
      <c r="N32" s="67"/>
      <c r="O32" s="21"/>
      <c r="P32" s="122"/>
      <c r="Q32" s="21"/>
      <c r="R32" s="67"/>
      <c r="S32" s="21"/>
      <c r="T32" s="122"/>
      <c r="U32" s="21"/>
      <c r="V32" s="68" t="str">
        <f t="shared" si="8"/>
        <v/>
      </c>
      <c r="W32" s="71"/>
      <c r="X32" s="22"/>
      <c r="Y32" s="96"/>
      <c r="Z32" s="69" t="str">
        <f t="shared" si="9"/>
        <v/>
      </c>
      <c r="AA32" s="69"/>
      <c r="AB32" s="70"/>
      <c r="AC32" s="168" t="str">
        <f t="shared" si="6"/>
        <v/>
      </c>
      <c r="AD32" s="145"/>
      <c r="AE32" s="134" t="str">
        <f>IF(AC32="","",VLOOKUP(AC32,List!$B$2:$E$29,4,FALSE))</f>
        <v/>
      </c>
      <c r="AF32" s="7"/>
      <c r="AG32" s="71"/>
      <c r="AH32" s="22"/>
      <c r="AI32" s="23"/>
    </row>
    <row r="33" spans="1:35" ht="30" customHeight="1" thickTop="1" thickBot="1" x14ac:dyDescent="0.3">
      <c r="A33" s="41" t="str">
        <f t="shared" si="7"/>
        <v/>
      </c>
      <c r="B33" s="143"/>
      <c r="C33" s="39"/>
      <c r="D33" s="162"/>
      <c r="E33" s="39"/>
      <c r="F33" s="156"/>
      <c r="G33" s="39"/>
      <c r="H33" s="53"/>
      <c r="I33" s="39"/>
      <c r="J33" s="162"/>
      <c r="K33" s="39"/>
      <c r="L33" s="78"/>
      <c r="M33" s="39"/>
      <c r="N33" s="79"/>
      <c r="O33" s="39"/>
      <c r="P33" s="109"/>
      <c r="Q33" s="39"/>
      <c r="R33" s="79"/>
      <c r="S33" s="39"/>
      <c r="T33" s="109"/>
      <c r="U33" s="39"/>
      <c r="V33" s="80" t="str">
        <f t="shared" si="8"/>
        <v/>
      </c>
      <c r="W33" s="81"/>
      <c r="X33" s="40"/>
      <c r="Y33" s="82"/>
      <c r="Z33" s="83" t="str">
        <f t="shared" si="9"/>
        <v/>
      </c>
      <c r="AA33" s="83"/>
      <c r="AB33" s="84"/>
      <c r="AC33" s="169" t="str">
        <f t="shared" si="6"/>
        <v/>
      </c>
      <c r="AD33" s="145"/>
      <c r="AE33" s="134" t="str">
        <f>IF(AC33="","",VLOOKUP(AC33,List!$B$2:$E$29,4,FALSE))</f>
        <v/>
      </c>
      <c r="AF33" s="7"/>
      <c r="AG33" s="81"/>
      <c r="AH33" s="40"/>
      <c r="AI33" s="23"/>
    </row>
    <row r="34" spans="1:35" ht="30" customHeight="1" thickTop="1" thickBot="1" x14ac:dyDescent="0.3">
      <c r="A34" s="24" t="str">
        <f t="shared" si="7"/>
        <v/>
      </c>
      <c r="B34" s="142"/>
      <c r="C34" s="21"/>
      <c r="D34" s="161"/>
      <c r="E34" s="21"/>
      <c r="F34" s="155"/>
      <c r="G34" s="21"/>
      <c r="H34" s="52"/>
      <c r="I34" s="21"/>
      <c r="J34" s="161"/>
      <c r="K34" s="21"/>
      <c r="L34" s="66"/>
      <c r="M34" s="21"/>
      <c r="N34" s="67"/>
      <c r="O34" s="21"/>
      <c r="P34" s="122"/>
      <c r="Q34" s="21"/>
      <c r="R34" s="67"/>
      <c r="S34" s="21"/>
      <c r="T34" s="122"/>
      <c r="U34" s="21"/>
      <c r="V34" s="68" t="str">
        <f t="shared" si="8"/>
        <v/>
      </c>
      <c r="W34" s="71"/>
      <c r="X34" s="22"/>
      <c r="Y34" s="96"/>
      <c r="Z34" s="69" t="str">
        <f t="shared" si="9"/>
        <v/>
      </c>
      <c r="AA34" s="69"/>
      <c r="AB34" s="70"/>
      <c r="AC34" s="168" t="str">
        <f t="shared" si="6"/>
        <v/>
      </c>
      <c r="AD34" s="145"/>
      <c r="AE34" s="134" t="str">
        <f>IF(AC34="","",VLOOKUP(AC34,List!$B$2:$E$29,4,FALSE))</f>
        <v/>
      </c>
      <c r="AF34" s="7"/>
      <c r="AG34" s="71"/>
      <c r="AH34" s="22"/>
      <c r="AI34" s="23"/>
    </row>
    <row r="35" spans="1:35" ht="30" customHeight="1" thickTop="1" thickBot="1" x14ac:dyDescent="0.3">
      <c r="A35" s="24" t="str">
        <f t="shared" si="7"/>
        <v/>
      </c>
      <c r="B35" s="143"/>
      <c r="C35" s="39"/>
      <c r="D35" s="162"/>
      <c r="E35" s="39"/>
      <c r="F35" s="156"/>
      <c r="G35" s="39"/>
      <c r="H35" s="53"/>
      <c r="I35" s="39"/>
      <c r="J35" s="162"/>
      <c r="K35" s="39"/>
      <c r="L35" s="78"/>
      <c r="M35" s="39"/>
      <c r="N35" s="79"/>
      <c r="O35" s="39"/>
      <c r="P35" s="109"/>
      <c r="Q35" s="39"/>
      <c r="R35" s="79"/>
      <c r="S35" s="39"/>
      <c r="T35" s="109"/>
      <c r="U35" s="39"/>
      <c r="V35" s="80" t="str">
        <f t="shared" si="8"/>
        <v/>
      </c>
      <c r="W35" s="81"/>
      <c r="X35" s="40"/>
      <c r="Y35" s="82"/>
      <c r="Z35" s="83" t="str">
        <f t="shared" si="9"/>
        <v/>
      </c>
      <c r="AA35" s="83"/>
      <c r="AB35" s="84"/>
      <c r="AC35" s="169" t="str">
        <f t="shared" si="6"/>
        <v/>
      </c>
      <c r="AD35" s="145"/>
      <c r="AE35" s="134" t="str">
        <f>IF(AC35="","",VLOOKUP(AC35,List!$B$2:$E$29,4,FALSE))</f>
        <v/>
      </c>
      <c r="AF35" s="111"/>
      <c r="AG35" s="81"/>
      <c r="AH35" s="40"/>
      <c r="AI35" s="23"/>
    </row>
    <row r="36" spans="1:35" ht="30" customHeight="1" thickTop="1" thickBot="1" x14ac:dyDescent="0.3">
      <c r="A36" s="24" t="str">
        <f t="shared" si="7"/>
        <v/>
      </c>
      <c r="B36" s="142"/>
      <c r="C36" s="21"/>
      <c r="D36" s="161"/>
      <c r="E36" s="21"/>
      <c r="F36" s="155"/>
      <c r="G36" s="21"/>
      <c r="H36" s="52"/>
      <c r="I36" s="21"/>
      <c r="J36" s="161"/>
      <c r="K36" s="21"/>
      <c r="L36" s="66"/>
      <c r="M36" s="21"/>
      <c r="N36" s="67"/>
      <c r="O36" s="21"/>
      <c r="P36" s="122"/>
      <c r="Q36" s="21"/>
      <c r="R36" s="67"/>
      <c r="S36" s="21"/>
      <c r="T36" s="122"/>
      <c r="U36" s="21"/>
      <c r="V36" s="68" t="str">
        <f t="shared" si="8"/>
        <v/>
      </c>
      <c r="W36" s="71"/>
      <c r="X36" s="22"/>
      <c r="Y36" s="96"/>
      <c r="Z36" s="83" t="str">
        <f t="shared" si="9"/>
        <v/>
      </c>
      <c r="AA36" s="83"/>
      <c r="AB36" s="70"/>
      <c r="AC36" s="168" t="str">
        <f t="shared" si="6"/>
        <v/>
      </c>
      <c r="AD36" s="145"/>
      <c r="AE36" s="134" t="str">
        <f>IF(AC36="","",VLOOKUP(AC36,List!$B$2:$E$29,4,FALSE))</f>
        <v/>
      </c>
      <c r="AF36" s="111"/>
      <c r="AG36" s="71"/>
      <c r="AH36" s="22"/>
      <c r="AI36" s="23"/>
    </row>
    <row r="37" spans="1:35" ht="30" customHeight="1" thickTop="1" thickBot="1" x14ac:dyDescent="0.3">
      <c r="A37" s="41" t="str">
        <f t="shared" si="7"/>
        <v/>
      </c>
      <c r="B37" s="143"/>
      <c r="C37" s="39"/>
      <c r="D37" s="162"/>
      <c r="E37" s="39"/>
      <c r="F37" s="156"/>
      <c r="G37" s="39"/>
      <c r="H37" s="53"/>
      <c r="I37" s="39"/>
      <c r="J37" s="162"/>
      <c r="K37" s="39"/>
      <c r="L37" s="78"/>
      <c r="M37" s="39"/>
      <c r="N37" s="79"/>
      <c r="O37" s="39"/>
      <c r="P37" s="109"/>
      <c r="Q37" s="39"/>
      <c r="R37" s="79"/>
      <c r="S37" s="39"/>
      <c r="T37" s="109"/>
      <c r="U37" s="39"/>
      <c r="V37" s="80" t="str">
        <f t="shared" si="8"/>
        <v/>
      </c>
      <c r="W37" s="81"/>
      <c r="X37" s="40"/>
      <c r="Y37" s="82"/>
      <c r="Z37" s="83" t="str">
        <f t="shared" si="9"/>
        <v/>
      </c>
      <c r="AA37" s="83"/>
      <c r="AB37" s="84"/>
      <c r="AC37" s="169" t="str">
        <f t="shared" si="6"/>
        <v/>
      </c>
      <c r="AD37" s="145"/>
      <c r="AE37" s="134" t="str">
        <f>IF(AC37="","",VLOOKUP(AC37,List!$B$2:$E$29,4,FALSE))</f>
        <v/>
      </c>
      <c r="AF37" s="111"/>
      <c r="AG37" s="81"/>
      <c r="AH37" s="40"/>
      <c r="AI37" s="23"/>
    </row>
    <row r="38" spans="1:35" ht="30" customHeight="1" thickTop="1" thickBot="1" x14ac:dyDescent="0.3">
      <c r="A38" s="24" t="str">
        <f t="shared" si="7"/>
        <v/>
      </c>
      <c r="B38" s="142"/>
      <c r="C38" s="21"/>
      <c r="D38" s="161"/>
      <c r="E38" s="21"/>
      <c r="F38" s="155"/>
      <c r="G38" s="21"/>
      <c r="H38" s="52"/>
      <c r="I38" s="21"/>
      <c r="J38" s="161"/>
      <c r="K38" s="21"/>
      <c r="L38" s="66"/>
      <c r="M38" s="21"/>
      <c r="N38" s="67"/>
      <c r="O38" s="21"/>
      <c r="P38" s="122"/>
      <c r="Q38" s="21"/>
      <c r="R38" s="67"/>
      <c r="S38" s="21"/>
      <c r="T38" s="122"/>
      <c r="U38" s="21"/>
      <c r="V38" s="68" t="str">
        <f t="shared" si="8"/>
        <v/>
      </c>
      <c r="W38" s="71"/>
      <c r="X38" s="22"/>
      <c r="Y38" s="96"/>
      <c r="Z38" s="69" t="str">
        <f t="shared" si="9"/>
        <v/>
      </c>
      <c r="AA38" s="69"/>
      <c r="AB38" s="70"/>
      <c r="AC38" s="168" t="str">
        <f t="shared" si="6"/>
        <v/>
      </c>
      <c r="AD38" s="145"/>
      <c r="AE38" s="134" t="str">
        <f>IF(AC38="","",VLOOKUP(AC38,List!$B$2:$E$29,4,FALSE))</f>
        <v/>
      </c>
      <c r="AF38" s="7"/>
      <c r="AG38" s="71"/>
      <c r="AH38" s="22"/>
      <c r="AI38" s="23"/>
    </row>
    <row r="39" spans="1:35" ht="30" customHeight="1" thickTop="1" thickBot="1" x14ac:dyDescent="0.3">
      <c r="A39" s="24" t="str">
        <f t="shared" si="7"/>
        <v/>
      </c>
      <c r="B39" s="143"/>
      <c r="C39" s="39"/>
      <c r="D39" s="162"/>
      <c r="E39" s="39"/>
      <c r="F39" s="156"/>
      <c r="G39" s="39"/>
      <c r="H39" s="53"/>
      <c r="I39" s="39"/>
      <c r="J39" s="162"/>
      <c r="K39" s="39"/>
      <c r="L39" s="78"/>
      <c r="M39" s="39"/>
      <c r="N39" s="79"/>
      <c r="O39" s="39"/>
      <c r="P39" s="109"/>
      <c r="Q39" s="39"/>
      <c r="R39" s="79"/>
      <c r="S39" s="39"/>
      <c r="T39" s="109"/>
      <c r="U39" s="39"/>
      <c r="V39" s="80" t="str">
        <f t="shared" si="8"/>
        <v/>
      </c>
      <c r="W39" s="81"/>
      <c r="X39" s="40"/>
      <c r="Y39" s="82"/>
      <c r="Z39" s="83" t="str">
        <f t="shared" si="9"/>
        <v/>
      </c>
      <c r="AA39" s="83"/>
      <c r="AB39" s="84"/>
      <c r="AC39" s="169" t="str">
        <f t="shared" si="6"/>
        <v/>
      </c>
      <c r="AD39" s="145"/>
      <c r="AE39" s="134" t="str">
        <f>IF(AC39="","",VLOOKUP(AC39,List!$B$2:$E$29,4,FALSE))</f>
        <v/>
      </c>
      <c r="AF39" s="111"/>
      <c r="AG39" s="81"/>
      <c r="AH39" s="40"/>
      <c r="AI39" s="23"/>
    </row>
    <row r="40" spans="1:35" ht="30" customHeight="1" thickTop="1" thickBot="1" x14ac:dyDescent="0.3">
      <c r="A40" s="24" t="str">
        <f t="shared" si="7"/>
        <v/>
      </c>
      <c r="B40" s="142"/>
      <c r="C40" s="21"/>
      <c r="D40" s="161"/>
      <c r="E40" s="21"/>
      <c r="F40" s="155"/>
      <c r="G40" s="21"/>
      <c r="H40" s="52"/>
      <c r="I40" s="21"/>
      <c r="J40" s="161"/>
      <c r="K40" s="21"/>
      <c r="L40" s="66"/>
      <c r="M40" s="21"/>
      <c r="N40" s="67"/>
      <c r="O40" s="21"/>
      <c r="P40" s="122"/>
      <c r="Q40" s="21"/>
      <c r="R40" s="67"/>
      <c r="S40" s="21"/>
      <c r="T40" s="122"/>
      <c r="U40" s="21"/>
      <c r="V40" s="68" t="str">
        <f t="shared" si="8"/>
        <v/>
      </c>
      <c r="W40" s="71"/>
      <c r="X40" s="22"/>
      <c r="Y40" s="96"/>
      <c r="Z40" s="69" t="str">
        <f t="shared" si="9"/>
        <v/>
      </c>
      <c r="AA40" s="69"/>
      <c r="AB40" s="70"/>
      <c r="AC40" s="168" t="str">
        <f t="shared" si="6"/>
        <v/>
      </c>
      <c r="AD40" s="145"/>
      <c r="AE40" s="134" t="str">
        <f>IF(AC40="","",VLOOKUP(AC40,List!$B$2:$E$29,4,FALSE))</f>
        <v/>
      </c>
      <c r="AF40" s="7"/>
      <c r="AG40" s="71"/>
      <c r="AH40" s="22"/>
      <c r="AI40" s="23"/>
    </row>
    <row r="41" spans="1:35" ht="30" customHeight="1" thickTop="1" thickBot="1" x14ac:dyDescent="0.3">
      <c r="A41" s="41" t="str">
        <f t="shared" si="7"/>
        <v/>
      </c>
      <c r="B41" s="143"/>
      <c r="C41" s="39"/>
      <c r="D41" s="162"/>
      <c r="E41" s="39"/>
      <c r="F41" s="156"/>
      <c r="G41" s="39"/>
      <c r="H41" s="53"/>
      <c r="I41" s="39"/>
      <c r="J41" s="162"/>
      <c r="K41" s="39"/>
      <c r="L41" s="78"/>
      <c r="M41" s="39"/>
      <c r="N41" s="79"/>
      <c r="O41" s="39"/>
      <c r="P41" s="109"/>
      <c r="Q41" s="39"/>
      <c r="R41" s="79"/>
      <c r="S41" s="39"/>
      <c r="T41" s="109"/>
      <c r="U41" s="39"/>
      <c r="V41" s="80" t="str">
        <f t="shared" si="8"/>
        <v/>
      </c>
      <c r="W41" s="81"/>
      <c r="X41" s="40"/>
      <c r="Y41" s="82"/>
      <c r="Z41" s="83" t="str">
        <f t="shared" si="9"/>
        <v/>
      </c>
      <c r="AA41" s="83"/>
      <c r="AB41" s="84"/>
      <c r="AC41" s="169" t="str">
        <f t="shared" si="6"/>
        <v/>
      </c>
      <c r="AD41" s="145"/>
      <c r="AE41" s="134" t="str">
        <f>IF(AC41="","",VLOOKUP(AC41,List!$B$2:$E$29,4,FALSE))</f>
        <v/>
      </c>
      <c r="AF41" s="7"/>
      <c r="AG41" s="81"/>
      <c r="AH41" s="40"/>
      <c r="AI41" s="23"/>
    </row>
    <row r="42" spans="1:35" ht="30" customHeight="1" thickTop="1" thickBot="1" x14ac:dyDescent="0.3">
      <c r="A42" s="24" t="str">
        <f t="shared" si="7"/>
        <v/>
      </c>
      <c r="B42" s="142"/>
      <c r="C42" s="21"/>
      <c r="D42" s="161"/>
      <c r="E42" s="21"/>
      <c r="F42" s="155"/>
      <c r="G42" s="21"/>
      <c r="H42" s="52"/>
      <c r="I42" s="21"/>
      <c r="J42" s="161"/>
      <c r="K42" s="21"/>
      <c r="L42" s="66"/>
      <c r="M42" s="21"/>
      <c r="N42" s="67"/>
      <c r="O42" s="21"/>
      <c r="P42" s="122"/>
      <c r="Q42" s="21"/>
      <c r="R42" s="67"/>
      <c r="S42" s="21"/>
      <c r="T42" s="122"/>
      <c r="U42" s="21"/>
      <c r="V42" s="68" t="str">
        <f t="shared" si="8"/>
        <v/>
      </c>
      <c r="W42" s="71"/>
      <c r="X42" s="22"/>
      <c r="Y42" s="96"/>
      <c r="Z42" s="69" t="str">
        <f t="shared" si="9"/>
        <v/>
      </c>
      <c r="AA42" s="69"/>
      <c r="AB42" s="70"/>
      <c r="AC42" s="168" t="str">
        <f t="shared" si="6"/>
        <v/>
      </c>
      <c r="AD42" s="145"/>
      <c r="AE42" s="134" t="str">
        <f>IF(AC42="","",VLOOKUP(AC42,List!$B$2:$E$29,4,FALSE))</f>
        <v/>
      </c>
      <c r="AF42" s="6"/>
      <c r="AG42" s="71"/>
      <c r="AH42" s="22"/>
      <c r="AI42" s="23"/>
    </row>
    <row r="43" spans="1:35" ht="30" customHeight="1" thickTop="1" thickBot="1" x14ac:dyDescent="0.3">
      <c r="A43" s="41" t="str">
        <f t="shared" si="7"/>
        <v/>
      </c>
      <c r="B43" s="143"/>
      <c r="C43" s="39"/>
      <c r="D43" s="162"/>
      <c r="E43" s="39"/>
      <c r="F43" s="156"/>
      <c r="G43" s="39"/>
      <c r="H43" s="53"/>
      <c r="I43" s="39"/>
      <c r="J43" s="162"/>
      <c r="K43" s="39"/>
      <c r="L43" s="78"/>
      <c r="M43" s="39"/>
      <c r="N43" s="79"/>
      <c r="O43" s="39"/>
      <c r="P43" s="109"/>
      <c r="Q43" s="39"/>
      <c r="R43" s="79"/>
      <c r="S43" s="39"/>
      <c r="T43" s="109"/>
      <c r="U43" s="39"/>
      <c r="V43" s="80" t="str">
        <f t="shared" si="8"/>
        <v/>
      </c>
      <c r="W43" s="81"/>
      <c r="X43" s="40"/>
      <c r="Y43" s="82"/>
      <c r="Z43" s="83" t="str">
        <f t="shared" si="9"/>
        <v/>
      </c>
      <c r="AA43" s="83"/>
      <c r="AB43" s="84"/>
      <c r="AC43" s="169" t="str">
        <f t="shared" si="6"/>
        <v/>
      </c>
      <c r="AD43" s="145"/>
      <c r="AE43" s="134" t="str">
        <f>IF(AC43="","",VLOOKUP(AC43,List!$B$2:$E$29,4,FALSE))</f>
        <v/>
      </c>
      <c r="AF43" s="6"/>
      <c r="AG43" s="81"/>
      <c r="AH43" s="40"/>
      <c r="AI43" s="23"/>
    </row>
    <row r="44" spans="1:35" ht="30" customHeight="1" thickTop="1" thickBot="1" x14ac:dyDescent="0.3">
      <c r="A44" s="24" t="str">
        <f t="shared" si="7"/>
        <v/>
      </c>
      <c r="B44" s="142"/>
      <c r="C44" s="21"/>
      <c r="D44" s="161"/>
      <c r="E44" s="21"/>
      <c r="F44" s="155"/>
      <c r="G44" s="21"/>
      <c r="H44" s="52"/>
      <c r="I44" s="21"/>
      <c r="J44" s="161"/>
      <c r="K44" s="21"/>
      <c r="L44" s="66"/>
      <c r="M44" s="21"/>
      <c r="N44" s="67"/>
      <c r="O44" s="21"/>
      <c r="P44" s="122"/>
      <c r="Q44" s="21"/>
      <c r="R44" s="67"/>
      <c r="S44" s="21"/>
      <c r="T44" s="122"/>
      <c r="U44" s="21"/>
      <c r="V44" s="68" t="str">
        <f t="shared" si="8"/>
        <v/>
      </c>
      <c r="W44" s="71"/>
      <c r="X44" s="22"/>
      <c r="Y44" s="96"/>
      <c r="Z44" s="69" t="str">
        <f t="shared" si="9"/>
        <v/>
      </c>
      <c r="AA44" s="69"/>
      <c r="AB44" s="70"/>
      <c r="AC44" s="168" t="str">
        <f t="shared" si="6"/>
        <v/>
      </c>
      <c r="AD44" s="145"/>
      <c r="AE44" s="134" t="str">
        <f>IF(AC44="","",VLOOKUP(AC44,List!$B$2:$E$29,4,FALSE))</f>
        <v/>
      </c>
      <c r="AF44" s="7"/>
      <c r="AG44" s="71"/>
      <c r="AH44" s="22"/>
      <c r="AI44" s="23"/>
    </row>
    <row r="45" spans="1:35" ht="30" customHeight="1" thickTop="1" x14ac:dyDescent="0.25">
      <c r="A45" s="41" t="str">
        <f t="shared" si="7"/>
        <v/>
      </c>
      <c r="B45" s="77"/>
      <c r="C45" s="39"/>
      <c r="D45" s="162"/>
      <c r="E45" s="39"/>
      <c r="F45" s="156"/>
      <c r="G45" s="39"/>
      <c r="H45" s="53"/>
      <c r="I45" s="39"/>
      <c r="J45" s="162"/>
      <c r="K45" s="39"/>
      <c r="L45" s="78"/>
      <c r="M45" s="39"/>
      <c r="N45" s="79"/>
      <c r="O45" s="39"/>
      <c r="P45" s="109"/>
      <c r="Q45" s="39"/>
      <c r="R45" s="79"/>
      <c r="S45" s="39"/>
      <c r="T45" s="109"/>
      <c r="U45" s="39"/>
      <c r="V45" s="80" t="str">
        <f t="shared" si="8"/>
        <v/>
      </c>
      <c r="W45" s="81"/>
      <c r="X45" s="40"/>
      <c r="Y45" s="82"/>
      <c r="Z45" s="83" t="str">
        <f t="shared" si="9"/>
        <v/>
      </c>
      <c r="AA45" s="83"/>
      <c r="AB45" s="84"/>
      <c r="AC45" s="169" t="str">
        <f t="shared" si="6"/>
        <v/>
      </c>
      <c r="AD45" s="146"/>
      <c r="AE45" s="134" t="str">
        <f>IF(AC45="","",VLOOKUP(AC45,List!$B$2:$E$29,4,FALSE))</f>
        <v/>
      </c>
      <c r="AF45" s="7"/>
      <c r="AG45" s="81"/>
      <c r="AH45" s="40"/>
      <c r="AI45" s="23"/>
    </row>
    <row r="46" spans="1:35" ht="30" customHeight="1" thickBot="1" x14ac:dyDescent="0.3">
      <c r="A46" s="25" t="str">
        <f t="shared" si="7"/>
        <v/>
      </c>
      <c r="B46" s="87"/>
      <c r="C46" s="26"/>
      <c r="D46" s="163"/>
      <c r="E46" s="26"/>
      <c r="F46" s="157"/>
      <c r="G46" s="26"/>
      <c r="H46" s="54"/>
      <c r="I46" s="26"/>
      <c r="J46" s="163"/>
      <c r="K46" s="26"/>
      <c r="L46" s="88"/>
      <c r="M46" s="26"/>
      <c r="N46" s="89"/>
      <c r="O46" s="26"/>
      <c r="P46" s="123"/>
      <c r="Q46" s="26"/>
      <c r="R46" s="89"/>
      <c r="S46" s="26"/>
      <c r="T46" s="123"/>
      <c r="U46" s="26"/>
      <c r="V46" s="90" t="str">
        <f t="shared" si="8"/>
        <v/>
      </c>
      <c r="W46" s="91"/>
      <c r="X46" s="27"/>
      <c r="Y46" s="92"/>
      <c r="Z46" s="69" t="str">
        <f t="shared" si="9"/>
        <v/>
      </c>
      <c r="AA46" s="93"/>
      <c r="AB46" s="94"/>
      <c r="AC46" s="168" t="str">
        <f t="shared" si="6"/>
        <v/>
      </c>
      <c r="AD46" s="146"/>
      <c r="AE46" s="134" t="str">
        <f>IF(AC46="","",VLOOKUP(AC46,List!$B$2:$E$29,4,FALSE))</f>
        <v/>
      </c>
      <c r="AF46" s="6"/>
      <c r="AG46" s="91"/>
      <c r="AH46" s="27"/>
      <c r="AI46" s="28"/>
    </row>
    <row r="47" spans="1:35" ht="27.75" customHeight="1" thickTop="1" x14ac:dyDescent="0.25">
      <c r="F47" s="151"/>
    </row>
    <row r="48" spans="1:35" ht="27.75" customHeight="1" x14ac:dyDescent="0.25">
      <c r="F48" s="102"/>
    </row>
    <row r="49" spans="2:49" ht="27.75" customHeight="1" x14ac:dyDescent="0.25">
      <c r="F49" s="102"/>
    </row>
    <row r="50" spans="2:49" ht="27.75" customHeight="1" x14ac:dyDescent="0.25"/>
    <row r="51" spans="2:49" ht="27.75" customHeight="1" x14ac:dyDescent="0.25"/>
    <row r="52" spans="2:49" ht="27.75" customHeight="1" x14ac:dyDescent="0.25"/>
    <row r="53" spans="2:49" ht="27.75" customHeight="1" x14ac:dyDescent="0.25"/>
    <row r="54" spans="2:49" ht="27.75" customHeight="1" x14ac:dyDescent="0.25"/>
    <row r="55" spans="2:49" ht="27.75" customHeight="1" x14ac:dyDescent="0.25"/>
    <row r="56" spans="2:49" ht="27.75" customHeight="1" x14ac:dyDescent="0.25"/>
    <row r="57" spans="2:49" s="4" customFormat="1" ht="27.75" customHeight="1" x14ac:dyDescent="0.25">
      <c r="B57" s="55"/>
      <c r="C57" s="3"/>
      <c r="D57" s="56"/>
      <c r="E57" s="3"/>
      <c r="F57" s="51"/>
      <c r="G57" s="3"/>
      <c r="H57" s="51"/>
      <c r="I57" s="3"/>
      <c r="J57" s="56"/>
      <c r="K57" s="3"/>
      <c r="L57" s="57"/>
      <c r="M57" s="3"/>
      <c r="N57" s="58"/>
      <c r="O57" s="3"/>
      <c r="P57" s="104"/>
      <c r="Q57" s="3"/>
      <c r="R57" s="58"/>
      <c r="S57" s="3"/>
      <c r="T57" s="104"/>
      <c r="U57" s="3"/>
      <c r="V57" s="59"/>
      <c r="W57" s="60"/>
      <c r="X57" s="3"/>
      <c r="Y57" s="61"/>
      <c r="Z57" s="61"/>
      <c r="AA57" s="61"/>
      <c r="AB57" s="62"/>
      <c r="AC57" s="126"/>
      <c r="AD57" s="138"/>
      <c r="AE57" s="134"/>
      <c r="AF57" s="60"/>
      <c r="AG57" s="60"/>
      <c r="AH57" s="3"/>
      <c r="AI57" s="3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</row>
    <row r="58" spans="2:49" s="4" customFormat="1" ht="27.75" customHeight="1" x14ac:dyDescent="0.25">
      <c r="B58" s="55"/>
      <c r="C58" s="3"/>
      <c r="D58" s="56"/>
      <c r="E58" s="3"/>
      <c r="F58" s="51"/>
      <c r="G58" s="3"/>
      <c r="H58" s="51"/>
      <c r="I58" s="3"/>
      <c r="J58" s="56"/>
      <c r="K58" s="3"/>
      <c r="L58" s="57"/>
      <c r="M58" s="3"/>
      <c r="N58" s="58"/>
      <c r="O58" s="3"/>
      <c r="P58" s="104"/>
      <c r="Q58" s="3"/>
      <c r="R58" s="58"/>
      <c r="S58" s="3"/>
      <c r="T58" s="104"/>
      <c r="U58" s="3"/>
      <c r="V58" s="59"/>
      <c r="W58" s="60"/>
      <c r="X58" s="3"/>
      <c r="Y58" s="61"/>
      <c r="Z58" s="61"/>
      <c r="AA58" s="61"/>
      <c r="AB58" s="62"/>
      <c r="AC58" s="126"/>
      <c r="AD58" s="138"/>
      <c r="AE58" s="134"/>
      <c r="AF58" s="60"/>
      <c r="AG58" s="60"/>
      <c r="AH58" s="3"/>
      <c r="AI58" s="3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</row>
  </sheetData>
  <mergeCells count="1">
    <mergeCell ref="AJ13:AM13"/>
  </mergeCells>
  <conditionalFormatting sqref="AC4">
    <cfRule type="expression" priority="2">
      <formula>IF(AND(Y14=0,AB14&gt;400),1,IF(AND(Y14=0,AB14&lt;400),5))</formula>
    </cfRule>
  </conditionalFormatting>
  <conditionalFormatting sqref="AC14:AC46">
    <cfRule type="expression" priority="1">
      <formula>IF(AND(Y24=0,AB24&gt;400),1,IF(AND(Y24=0,AB24&lt;400),5))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6" r:id="rId4" name="Button 2">
              <controlPr defaultSize="0" print="0" autoFill="0" autoPict="0" macro="[0]!selection_des_logos_L16">
                <anchor moveWithCells="1" sizeWithCells="1">
                  <from>
                    <xdr:col>29</xdr:col>
                    <xdr:colOff>28575</xdr:colOff>
                    <xdr:row>15</xdr:row>
                    <xdr:rowOff>19050</xdr:rowOff>
                  </from>
                  <to>
                    <xdr:col>29</xdr:col>
                    <xdr:colOff>704850</xdr:colOff>
                    <xdr:row>15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7" r:id="rId5" name="Button 3">
              <controlPr defaultSize="0" print="0" autoFill="0" autoPict="0" macro="[0]!selection_des_logos_L14">
                <anchor moveWithCells="1" sizeWithCells="1">
                  <from>
                    <xdr:col>29</xdr:col>
                    <xdr:colOff>28575</xdr:colOff>
                    <xdr:row>13</xdr:row>
                    <xdr:rowOff>19050</xdr:rowOff>
                  </from>
                  <to>
                    <xdr:col>29</xdr:col>
                    <xdr:colOff>704850</xdr:colOff>
                    <xdr:row>13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8" r:id="rId6" name="Button 4">
              <controlPr defaultSize="0" print="0" autoFill="0" autoPict="0" macro="[0]!selection_des_logos_L15">
                <anchor moveWithCells="1" sizeWithCells="1">
                  <from>
                    <xdr:col>29</xdr:col>
                    <xdr:colOff>19050</xdr:colOff>
                    <xdr:row>14</xdr:row>
                    <xdr:rowOff>28575</xdr:rowOff>
                  </from>
                  <to>
                    <xdr:col>29</xdr:col>
                    <xdr:colOff>695325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9" r:id="rId7" name="Button 5">
              <controlPr defaultSize="0" print="0" autoFill="0" autoPict="0" macro="[0]!selection_des_logos_L17">
                <anchor moveWithCells="1" sizeWithCells="1">
                  <from>
                    <xdr:col>29</xdr:col>
                    <xdr:colOff>19050</xdr:colOff>
                    <xdr:row>16</xdr:row>
                    <xdr:rowOff>38100</xdr:rowOff>
                  </from>
                  <to>
                    <xdr:col>29</xdr:col>
                    <xdr:colOff>695325</xdr:colOff>
                    <xdr:row>16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0" r:id="rId8" name="Button 6">
              <controlPr defaultSize="0" print="0" autoFill="0" autoPict="0" macro="[0]!selection_des_logos_L18">
                <anchor moveWithCells="1" sizeWithCells="1">
                  <from>
                    <xdr:col>29</xdr:col>
                    <xdr:colOff>38100</xdr:colOff>
                    <xdr:row>17</xdr:row>
                    <xdr:rowOff>28575</xdr:rowOff>
                  </from>
                  <to>
                    <xdr:col>29</xdr:col>
                    <xdr:colOff>714375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1" r:id="rId9" name="Button 7">
              <controlPr defaultSize="0" print="0" autoFill="0" autoPict="0" macro="[0]!selection_des_logos_L19">
                <anchor moveWithCells="1" sizeWithCells="1">
                  <from>
                    <xdr:col>29</xdr:col>
                    <xdr:colOff>38100</xdr:colOff>
                    <xdr:row>18</xdr:row>
                    <xdr:rowOff>28575</xdr:rowOff>
                  </from>
                  <to>
                    <xdr:col>29</xdr:col>
                    <xdr:colOff>714375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2" r:id="rId10" name="Button 8">
              <controlPr defaultSize="0" print="0" autoFill="0" autoPict="0" macro="[0]!selection_des_logos_L20">
                <anchor moveWithCells="1" sizeWithCells="1">
                  <from>
                    <xdr:col>29</xdr:col>
                    <xdr:colOff>38100</xdr:colOff>
                    <xdr:row>19</xdr:row>
                    <xdr:rowOff>28575</xdr:rowOff>
                  </from>
                  <to>
                    <xdr:col>29</xdr:col>
                    <xdr:colOff>714375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3" r:id="rId11" name="Button 9">
              <controlPr defaultSize="0" print="0" autoFill="0" autoPict="0" macro="[0]!selection_des_logos_L22">
                <anchor moveWithCells="1" sizeWithCells="1">
                  <from>
                    <xdr:col>29</xdr:col>
                    <xdr:colOff>38100</xdr:colOff>
                    <xdr:row>21</xdr:row>
                    <xdr:rowOff>28575</xdr:rowOff>
                  </from>
                  <to>
                    <xdr:col>29</xdr:col>
                    <xdr:colOff>714375</xdr:colOff>
                    <xdr:row>21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4" r:id="rId12" name="Button 10">
              <controlPr defaultSize="0" print="0" autoFill="0" autoPict="0" macro="[0]!selection_des_logos_L23">
                <anchor moveWithCells="1" sizeWithCells="1">
                  <from>
                    <xdr:col>29</xdr:col>
                    <xdr:colOff>38100</xdr:colOff>
                    <xdr:row>22</xdr:row>
                    <xdr:rowOff>28575</xdr:rowOff>
                  </from>
                  <to>
                    <xdr:col>29</xdr:col>
                    <xdr:colOff>714375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5" r:id="rId13" name="Button 11">
              <controlPr defaultSize="0" print="0" autoFill="0" autoPict="0" macro="[0]!selection_des_logos_L24">
                <anchor moveWithCells="1" sizeWithCells="1">
                  <from>
                    <xdr:col>29</xdr:col>
                    <xdr:colOff>38100</xdr:colOff>
                    <xdr:row>23</xdr:row>
                    <xdr:rowOff>28575</xdr:rowOff>
                  </from>
                  <to>
                    <xdr:col>29</xdr:col>
                    <xdr:colOff>714375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6" r:id="rId14" name="Button 12">
              <controlPr defaultSize="0" print="0" autoFill="0" autoPict="0" macro="[0]!selection_des_logos_L25">
                <anchor moveWithCells="1" sizeWithCells="1">
                  <from>
                    <xdr:col>29</xdr:col>
                    <xdr:colOff>38100</xdr:colOff>
                    <xdr:row>24</xdr:row>
                    <xdr:rowOff>28575</xdr:rowOff>
                  </from>
                  <to>
                    <xdr:col>29</xdr:col>
                    <xdr:colOff>714375</xdr:colOff>
                    <xdr:row>24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7" r:id="rId15" name="Button 13">
              <controlPr defaultSize="0" print="0" autoFill="0" autoPict="0" macro="[0]!selection_des_logos_L26">
                <anchor moveWithCells="1" sizeWithCells="1">
                  <from>
                    <xdr:col>29</xdr:col>
                    <xdr:colOff>38100</xdr:colOff>
                    <xdr:row>25</xdr:row>
                    <xdr:rowOff>28575</xdr:rowOff>
                  </from>
                  <to>
                    <xdr:col>29</xdr:col>
                    <xdr:colOff>714375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8" r:id="rId16" name="Button 14">
              <controlPr defaultSize="0" print="0" autoFill="0" autoPict="0" macro="[0]!selection_des_logos_L27">
                <anchor moveWithCells="1" sizeWithCells="1">
                  <from>
                    <xdr:col>29</xdr:col>
                    <xdr:colOff>38100</xdr:colOff>
                    <xdr:row>26</xdr:row>
                    <xdr:rowOff>28575</xdr:rowOff>
                  </from>
                  <to>
                    <xdr:col>29</xdr:col>
                    <xdr:colOff>714375</xdr:colOff>
                    <xdr:row>26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9" r:id="rId17" name="Button 15">
              <controlPr defaultSize="0" print="0" autoFill="0" autoPict="0" macro="[0]!selection_des_logos_L28">
                <anchor moveWithCells="1" sizeWithCells="1">
                  <from>
                    <xdr:col>29</xdr:col>
                    <xdr:colOff>38100</xdr:colOff>
                    <xdr:row>27</xdr:row>
                    <xdr:rowOff>28575</xdr:rowOff>
                  </from>
                  <to>
                    <xdr:col>29</xdr:col>
                    <xdr:colOff>714375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0" r:id="rId18" name="Button 16">
              <controlPr defaultSize="0" print="0" autoFill="0" autoPict="0" macro="[0]!selection_des_logos_L29">
                <anchor moveWithCells="1" sizeWithCells="1">
                  <from>
                    <xdr:col>29</xdr:col>
                    <xdr:colOff>38100</xdr:colOff>
                    <xdr:row>28</xdr:row>
                    <xdr:rowOff>28575</xdr:rowOff>
                  </from>
                  <to>
                    <xdr:col>29</xdr:col>
                    <xdr:colOff>714375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1" r:id="rId19" name="Button 17">
              <controlPr defaultSize="0" print="0" autoFill="0" autoPict="0" macro="[0]!selection_des_logos_L30">
                <anchor moveWithCells="1" sizeWithCells="1">
                  <from>
                    <xdr:col>29</xdr:col>
                    <xdr:colOff>38100</xdr:colOff>
                    <xdr:row>29</xdr:row>
                    <xdr:rowOff>28575</xdr:rowOff>
                  </from>
                  <to>
                    <xdr:col>29</xdr:col>
                    <xdr:colOff>714375</xdr:colOff>
                    <xdr:row>29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2" r:id="rId20" name="Button 18">
              <controlPr defaultSize="0" print="0" autoFill="0" autoPict="0" macro="[0]!selection_des_logos_L31">
                <anchor moveWithCells="1" sizeWithCells="1">
                  <from>
                    <xdr:col>29</xdr:col>
                    <xdr:colOff>38100</xdr:colOff>
                    <xdr:row>30</xdr:row>
                    <xdr:rowOff>28575</xdr:rowOff>
                  </from>
                  <to>
                    <xdr:col>29</xdr:col>
                    <xdr:colOff>714375</xdr:colOff>
                    <xdr:row>30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3" r:id="rId21" name="Button 19">
              <controlPr defaultSize="0" print="0" autoFill="0" autoPict="0" macro="[0]!selection_des_logos_L32">
                <anchor moveWithCells="1" sizeWithCells="1">
                  <from>
                    <xdr:col>29</xdr:col>
                    <xdr:colOff>38100</xdr:colOff>
                    <xdr:row>31</xdr:row>
                    <xdr:rowOff>28575</xdr:rowOff>
                  </from>
                  <to>
                    <xdr:col>29</xdr:col>
                    <xdr:colOff>714375</xdr:colOff>
                    <xdr:row>31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4" r:id="rId22" name="Button 20">
              <controlPr defaultSize="0" print="0" autoFill="0" autoPict="0" macro="[0]!selection_des_logos_L33">
                <anchor moveWithCells="1" sizeWithCells="1">
                  <from>
                    <xdr:col>29</xdr:col>
                    <xdr:colOff>38100</xdr:colOff>
                    <xdr:row>32</xdr:row>
                    <xdr:rowOff>28575</xdr:rowOff>
                  </from>
                  <to>
                    <xdr:col>29</xdr:col>
                    <xdr:colOff>714375</xdr:colOff>
                    <xdr:row>32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5" r:id="rId23" name="Button 21">
              <controlPr defaultSize="0" print="0" autoFill="0" autoPict="0" macro="[0]!selection_des_logos_L34">
                <anchor moveWithCells="1" sizeWithCells="1">
                  <from>
                    <xdr:col>29</xdr:col>
                    <xdr:colOff>38100</xdr:colOff>
                    <xdr:row>33</xdr:row>
                    <xdr:rowOff>28575</xdr:rowOff>
                  </from>
                  <to>
                    <xdr:col>29</xdr:col>
                    <xdr:colOff>714375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6" r:id="rId24" name="Button 22">
              <controlPr defaultSize="0" print="0" autoFill="0" autoPict="0" macro="[0]!selection_des_logos_L35">
                <anchor moveWithCells="1" sizeWithCells="1">
                  <from>
                    <xdr:col>29</xdr:col>
                    <xdr:colOff>38100</xdr:colOff>
                    <xdr:row>34</xdr:row>
                    <xdr:rowOff>28575</xdr:rowOff>
                  </from>
                  <to>
                    <xdr:col>29</xdr:col>
                    <xdr:colOff>714375</xdr:colOff>
                    <xdr:row>34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7" r:id="rId25" name="Button 23">
              <controlPr defaultSize="0" print="0" autoFill="0" autoPict="0" macro="[0]!selection_des_logos_L36">
                <anchor moveWithCells="1" sizeWithCells="1">
                  <from>
                    <xdr:col>29</xdr:col>
                    <xdr:colOff>38100</xdr:colOff>
                    <xdr:row>35</xdr:row>
                    <xdr:rowOff>28575</xdr:rowOff>
                  </from>
                  <to>
                    <xdr:col>29</xdr:col>
                    <xdr:colOff>714375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8" r:id="rId26" name="Button 24">
              <controlPr defaultSize="0" print="0" autoFill="0" autoPict="0" macro="[0]!selection_des_logos_L37">
                <anchor moveWithCells="1" sizeWithCells="1">
                  <from>
                    <xdr:col>29</xdr:col>
                    <xdr:colOff>38100</xdr:colOff>
                    <xdr:row>36</xdr:row>
                    <xdr:rowOff>28575</xdr:rowOff>
                  </from>
                  <to>
                    <xdr:col>29</xdr:col>
                    <xdr:colOff>714375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9" r:id="rId27" name="Button 25">
              <controlPr defaultSize="0" print="0" autoFill="0" autoPict="0" macro="[0]!selection_des_logos_L38">
                <anchor moveWithCells="1" sizeWithCells="1">
                  <from>
                    <xdr:col>29</xdr:col>
                    <xdr:colOff>38100</xdr:colOff>
                    <xdr:row>37</xdr:row>
                    <xdr:rowOff>28575</xdr:rowOff>
                  </from>
                  <to>
                    <xdr:col>29</xdr:col>
                    <xdr:colOff>714375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0" r:id="rId28" name="Button 26">
              <controlPr defaultSize="0" print="0" autoFill="0" autoPict="0" macro="[0]!selection_des_logos_L39">
                <anchor moveWithCells="1" sizeWithCells="1">
                  <from>
                    <xdr:col>29</xdr:col>
                    <xdr:colOff>38100</xdr:colOff>
                    <xdr:row>38</xdr:row>
                    <xdr:rowOff>28575</xdr:rowOff>
                  </from>
                  <to>
                    <xdr:col>29</xdr:col>
                    <xdr:colOff>714375</xdr:colOff>
                    <xdr:row>38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1" r:id="rId29" name="Button 27">
              <controlPr defaultSize="0" print="0" autoFill="0" autoPict="0" macro="[0]!selection_des_logos_L40">
                <anchor moveWithCells="1" sizeWithCells="1">
                  <from>
                    <xdr:col>29</xdr:col>
                    <xdr:colOff>38100</xdr:colOff>
                    <xdr:row>39</xdr:row>
                    <xdr:rowOff>28575</xdr:rowOff>
                  </from>
                  <to>
                    <xdr:col>29</xdr:col>
                    <xdr:colOff>714375</xdr:colOff>
                    <xdr:row>39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2" r:id="rId30" name="Button 28">
              <controlPr defaultSize="0" print="0" autoFill="0" autoPict="0" macro="[0]!selection_des_logos_L41">
                <anchor moveWithCells="1" sizeWithCells="1">
                  <from>
                    <xdr:col>29</xdr:col>
                    <xdr:colOff>38100</xdr:colOff>
                    <xdr:row>40</xdr:row>
                    <xdr:rowOff>28575</xdr:rowOff>
                  </from>
                  <to>
                    <xdr:col>29</xdr:col>
                    <xdr:colOff>714375</xdr:colOff>
                    <xdr:row>40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3" r:id="rId31" name="Button 29">
              <controlPr defaultSize="0" print="0" autoFill="0" autoPict="0" macro="[0]!selection_des_logos_L42">
                <anchor moveWithCells="1" sizeWithCells="1">
                  <from>
                    <xdr:col>29</xdr:col>
                    <xdr:colOff>38100</xdr:colOff>
                    <xdr:row>41</xdr:row>
                    <xdr:rowOff>28575</xdr:rowOff>
                  </from>
                  <to>
                    <xdr:col>29</xdr:col>
                    <xdr:colOff>714375</xdr:colOff>
                    <xdr:row>41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4" r:id="rId32" name="Button 30">
              <controlPr defaultSize="0" print="0" autoFill="0" autoPict="0" macro="[0]!selection_des_logos_L43">
                <anchor moveWithCells="1" sizeWithCells="1">
                  <from>
                    <xdr:col>29</xdr:col>
                    <xdr:colOff>38100</xdr:colOff>
                    <xdr:row>42</xdr:row>
                    <xdr:rowOff>28575</xdr:rowOff>
                  </from>
                  <to>
                    <xdr:col>29</xdr:col>
                    <xdr:colOff>714375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5" r:id="rId33" name="Button 31">
              <controlPr defaultSize="0" print="0" autoFill="0" autoPict="0" macro="[0]!effacement_des_relevés_mensuels">
                <anchor moveWithCells="1" sizeWithCells="1">
                  <from>
                    <xdr:col>21</xdr:col>
                    <xdr:colOff>438150</xdr:colOff>
                    <xdr:row>0</xdr:row>
                    <xdr:rowOff>0</xdr:rowOff>
                  </from>
                  <to>
                    <xdr:col>26</xdr:col>
                    <xdr:colOff>47625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6" r:id="rId34" name="Button 32">
              <controlPr defaultSize="0" print="0" autoFill="0" autoPict="0" macro="[0]!CommandButton3_Click">
                <anchor moveWithCells="1" sizeWithCells="1">
                  <from>
                    <xdr:col>17</xdr:col>
                    <xdr:colOff>666750</xdr:colOff>
                    <xdr:row>0</xdr:row>
                    <xdr:rowOff>47625</xdr:rowOff>
                  </from>
                  <to>
                    <xdr:col>20</xdr:col>
                    <xdr:colOff>180975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7" r:id="rId35" name="Button 33">
              <controlPr defaultSize="0" print="0" autoFill="0" autoPict="0" macro="[0]!selection_des_logos_L21">
                <anchor moveWithCells="1" sizeWithCells="1">
                  <from>
                    <xdr:col>29</xdr:col>
                    <xdr:colOff>38100</xdr:colOff>
                    <xdr:row>20</xdr:row>
                    <xdr:rowOff>28575</xdr:rowOff>
                  </from>
                  <to>
                    <xdr:col>29</xdr:col>
                    <xdr:colOff>714375</xdr:colOff>
                    <xdr:row>20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8" r:id="rId36" name="Button 34">
              <controlPr defaultSize="0" print="0" autoFill="0" autoPict="0" macro="[0]!selection_des_logos_L44">
                <anchor moveWithCells="1" sizeWithCells="1">
                  <from>
                    <xdr:col>29</xdr:col>
                    <xdr:colOff>28575</xdr:colOff>
                    <xdr:row>43</xdr:row>
                    <xdr:rowOff>28575</xdr:rowOff>
                  </from>
                  <to>
                    <xdr:col>29</xdr:col>
                    <xdr:colOff>704850</xdr:colOff>
                    <xdr:row>43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7" r:id="rId37" name="Bouton 143">
              <controlPr locked="0" defaultSize="0" print="0" autoFill="0" autoPict="0" macro="[0]!effacement_des_relevés_mensuels">
                <anchor moveWithCells="1" sizeWithCells="1">
                  <from>
                    <xdr:col>21</xdr:col>
                    <xdr:colOff>438150</xdr:colOff>
                    <xdr:row>0</xdr:row>
                    <xdr:rowOff>0</xdr:rowOff>
                  </from>
                  <to>
                    <xdr:col>26</xdr:col>
                    <xdr:colOff>47625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8" r:id="rId38" name="Bouton 144">
              <controlPr locked="0" defaultSize="0" print="0" autoFill="0" autoPict="0" macro="[0]!CommandButton3_Click" altText="Suppression des logos_x000a_">
                <anchor moveWithCells="1" sizeWithCells="1">
                  <from>
                    <xdr:col>17</xdr:col>
                    <xdr:colOff>666750</xdr:colOff>
                    <xdr:row>0</xdr:row>
                    <xdr:rowOff>47625</xdr:rowOff>
                  </from>
                  <to>
                    <xdr:col>20</xdr:col>
                    <xdr:colOff>180975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1" r:id="rId39" name="Bouton 147">
              <controlPr locked="0" defaultSize="0" print="0" autoFill="0" autoPict="0" macro="[0]!Changement_de_mois">
                <anchor moveWithCells="1" sizeWithCells="1">
                  <from>
                    <xdr:col>20</xdr:col>
                    <xdr:colOff>0</xdr:colOff>
                    <xdr:row>2</xdr:row>
                    <xdr:rowOff>190500</xdr:rowOff>
                  </from>
                  <to>
                    <xdr:col>23</xdr:col>
                    <xdr:colOff>666750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Relevés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DUBOIS</dc:creator>
  <cp:lastModifiedBy>isabelle</cp:lastModifiedBy>
  <cp:lastPrinted>2018-02-11T11:01:26Z</cp:lastPrinted>
  <dcterms:created xsi:type="dcterms:W3CDTF">2017-07-10T09:07:39Z</dcterms:created>
  <dcterms:modified xsi:type="dcterms:W3CDTF">2018-04-06T19:23:05Z</dcterms:modified>
</cp:coreProperties>
</file>