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19425" windowHeight="10560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volE">Feuil2!$B$27</definedName>
    <definedName name="volF">Feuil2!$B$26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2" l="1"/>
  <c r="F8" i="2"/>
  <c r="C8" i="2"/>
  <c r="D8" i="2"/>
  <c r="B8" i="2"/>
  <c r="E7" i="2"/>
  <c r="D7" i="2"/>
  <c r="F7" i="2"/>
  <c r="C7" i="2"/>
  <c r="B7" i="2"/>
  <c r="L13" i="1"/>
  <c r="B7" i="1"/>
  <c r="M9" i="1"/>
  <c r="E21" i="1" l="1"/>
  <c r="F21" i="1" s="1"/>
  <c r="A21" i="1"/>
  <c r="E20" i="1"/>
  <c r="F20" i="1" s="1"/>
  <c r="A20" i="1"/>
  <c r="E17" i="1"/>
  <c r="F17" i="1" s="1"/>
  <c r="A17" i="1"/>
  <c r="E16" i="1"/>
  <c r="F16" i="1" s="1"/>
  <c r="A16" i="1"/>
  <c r="A19" i="1"/>
  <c r="A15" i="1"/>
  <c r="B6" i="1"/>
  <c r="C6" i="1" s="1"/>
  <c r="D6" i="1" s="1"/>
  <c r="E6" i="1" s="1"/>
  <c r="F6" i="1" s="1"/>
</calcChain>
</file>

<file path=xl/sharedStrings.xml><?xml version="1.0" encoding="utf-8"?>
<sst xmlns="http://schemas.openxmlformats.org/spreadsheetml/2006/main" count="41" uniqueCount="18">
  <si>
    <t>Commandes prévues</t>
  </si>
  <si>
    <t>HYPOTHESES</t>
  </si>
  <si>
    <t>Problématique</t>
  </si>
  <si>
    <t>An 1</t>
  </si>
  <si>
    <t>An 2</t>
  </si>
  <si>
    <t>An 3</t>
  </si>
  <si>
    <t>An 4</t>
  </si>
  <si>
    <t>An 5</t>
  </si>
  <si>
    <t>…..</t>
  </si>
  <si>
    <t>Foyers</t>
  </si>
  <si>
    <t>Entreprises</t>
  </si>
  <si>
    <t>Volume adressable</t>
  </si>
  <si>
    <t>Produit 1</t>
  </si>
  <si>
    <t>Produit 2</t>
  </si>
  <si>
    <t>% de PDM</t>
  </si>
  <si>
    <t>- Ensuite je devrais réussir à refaire pour "Entreprise" et diviser par 12 mois</t>
  </si>
  <si>
    <t>- En B6, additioner le "% de PDM" du  [ "Produit 1 /foyer" (B16) x Nb de foyers (B26) ] + idem "Produit 2 /foyer"</t>
  </si>
  <si>
    <t>=ADRESSE(EQUIV(A7;A11:A23;0)+10,2)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</si>
</sst>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€_-;\-* #,##0.00\ _€_-;_-* &quot;-&quot;??\ _€_-;_-@_-"/>
    <numFmt numFmtId="165" formatCode="[$-40C]mmm\ yyyy;@"/>
    <numFmt numFmtId="166" formatCode=";;;@"/>
    <numFmt numFmtId="167" formatCode="0.0%"/>
    <numFmt numFmtId="173" formatCode="0.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 Light"/>
      <family val="2"/>
    </font>
    <font>
      <sz val="10"/>
      <color theme="1"/>
      <name val="Calibri Light"/>
      <family val="2"/>
    </font>
    <font>
      <b/>
      <sz val="10"/>
      <color theme="0"/>
      <name val="Calibri Light"/>
      <family val="2"/>
    </font>
    <font>
      <u/>
      <sz val="10"/>
      <color theme="1"/>
      <name val="Calibri Light"/>
      <family val="2"/>
    </font>
    <font>
      <i/>
      <sz val="10"/>
      <color theme="1" tint="0.499984740745262"/>
      <name val="Calibri Light"/>
      <family val="2"/>
    </font>
    <font>
      <sz val="10"/>
      <color theme="0"/>
      <name val="Calibri Light"/>
      <family val="2"/>
    </font>
    <font>
      <b/>
      <sz val="10"/>
      <color theme="1"/>
      <name val="Calibri Light"/>
      <family val="2"/>
    </font>
    <font>
      <b/>
      <sz val="10"/>
      <name val="Calibri Light"/>
      <family val="2"/>
    </font>
    <font>
      <u/>
      <sz val="10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3" borderId="0" xfId="0" applyFont="1" applyFill="1"/>
    <xf numFmtId="166" fontId="7" fillId="0" borderId="0" xfId="0" applyNumberFormat="1" applyFont="1"/>
    <xf numFmtId="166" fontId="10" fillId="0" borderId="0" xfId="0" applyNumberFormat="1" applyFont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2" fillId="5" borderId="0" xfId="0" applyFont="1" applyFill="1"/>
    <xf numFmtId="0" fontId="3" fillId="5" borderId="0" xfId="0" applyFont="1" applyFill="1"/>
    <xf numFmtId="0" fontId="3" fillId="5" borderId="0" xfId="0" quotePrefix="1" applyFont="1" applyFill="1"/>
    <xf numFmtId="165" fontId="4" fillId="2" borderId="6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5" fillId="0" borderId="0" xfId="0" applyFont="1" applyFill="1"/>
    <xf numFmtId="0" fontId="10" fillId="0" borderId="0" xfId="0" applyFont="1" applyFill="1"/>
    <xf numFmtId="0" fontId="5" fillId="0" borderId="0" xfId="0" applyFont="1" applyFill="1" applyAlignment="1">
      <alignment horizontal="center"/>
    </xf>
    <xf numFmtId="166" fontId="7" fillId="0" borderId="0" xfId="0" applyNumberFormat="1" applyFont="1" applyFill="1"/>
    <xf numFmtId="167" fontId="8" fillId="0" borderId="0" xfId="2" applyNumberFormat="1" applyFont="1" applyFill="1" applyAlignment="1">
      <alignment horizontal="left"/>
    </xf>
    <xf numFmtId="9" fontId="5" fillId="0" borderId="0" xfId="0" applyNumberFormat="1" applyFont="1" applyFill="1"/>
    <xf numFmtId="166" fontId="12" fillId="0" borderId="5" xfId="0" applyNumberFormat="1" applyFont="1" applyFill="1" applyBorder="1" applyAlignment="1">
      <alignment horizontal="left"/>
    </xf>
    <xf numFmtId="0" fontId="3" fillId="2" borderId="0" xfId="0" applyFont="1" applyFill="1"/>
    <xf numFmtId="166" fontId="12" fillId="2" borderId="5" xfId="0" applyNumberFormat="1" applyFont="1" applyFill="1" applyBorder="1" applyAlignment="1">
      <alignment horizontal="left"/>
    </xf>
    <xf numFmtId="0" fontId="5" fillId="2" borderId="1" xfId="0" applyFont="1" applyFill="1" applyBorder="1"/>
    <xf numFmtId="0" fontId="5" fillId="2" borderId="7" xfId="0" applyFont="1" applyFill="1" applyBorder="1"/>
    <xf numFmtId="0" fontId="5" fillId="2" borderId="0" xfId="0" applyFont="1" applyFill="1"/>
    <xf numFmtId="166" fontId="3" fillId="0" borderId="0" xfId="0" applyNumberFormat="1" applyFont="1"/>
    <xf numFmtId="0" fontId="3" fillId="0" borderId="4" xfId="0" applyFont="1" applyBorder="1"/>
    <xf numFmtId="166" fontId="3" fillId="0" borderId="4" xfId="0" applyNumberFormat="1" applyFont="1" applyBorder="1"/>
    <xf numFmtId="173" fontId="3" fillId="0" borderId="0" xfId="0" applyNumberFormat="1" applyFont="1"/>
    <xf numFmtId="0" fontId="9" fillId="4" borderId="2" xfId="2" applyNumberFormat="1" applyFont="1" applyFill="1" applyBorder="1" applyAlignment="1">
      <alignment horizontal="center"/>
    </xf>
    <xf numFmtId="0" fontId="4" fillId="2" borderId="2" xfId="2" applyNumberFormat="1" applyFont="1" applyFill="1" applyBorder="1" applyAlignment="1">
      <alignment horizontal="center"/>
    </xf>
    <xf numFmtId="0" fontId="9" fillId="4" borderId="3" xfId="2" applyNumberFormat="1" applyFont="1" applyFill="1" applyBorder="1" applyAlignment="1">
      <alignment horizontal="center"/>
    </xf>
    <xf numFmtId="0" fontId="4" fillId="2" borderId="3" xfId="2" applyNumberFormat="1" applyFont="1" applyFill="1" applyBorder="1" applyAlignment="1">
      <alignment horizontal="center"/>
    </xf>
    <xf numFmtId="0" fontId="5" fillId="0" borderId="0" xfId="2" applyNumberFormat="1" applyFont="1" applyAlignment="1">
      <alignment horizontal="center"/>
    </xf>
    <xf numFmtId="0" fontId="8" fillId="2" borderId="0" xfId="2" applyNumberFormat="1" applyFont="1" applyFill="1" applyAlignment="1">
      <alignment horizontal="left"/>
    </xf>
    <xf numFmtId="3" fontId="3" fillId="0" borderId="0" xfId="1" applyNumberFormat="1" applyFont="1"/>
    <xf numFmtId="14" fontId="0" fillId="0" borderId="0" xfId="0" applyNumberForma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7f3d6145ac24078/ays_%20PCE%20SOURCINNO/4_%20IDEASUP/a_NO%20ORDER/2-norder_%20livrables/1.0_norder_mgt%20-%20Plan%20Financier%20-%20COMPLET%200303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Secteurs INSEE"/>
      <sheetName val="CONFIG"/>
      <sheetName val="Commandes"/>
      <sheetName val="Investissements"/>
      <sheetName val="Personnel"/>
      <sheetName val="Personnel - Calculs Auto"/>
      <sheetName val="JEI"/>
      <sheetName val="CIR - CII - CICE"/>
      <sheetName val="Sous-traitances"/>
      <sheetName val="Charges externes"/>
      <sheetName val="Trésorerie"/>
      <sheetName val="SYNTHESE"/>
      <sheetName val="Comptes de résultats"/>
      <sheetName val="Plan de financement"/>
      <sheetName val="Bilans"/>
      <sheetName val="Pilotage"/>
      <sheetName val="Prestations - Calculs Auto"/>
      <sheetName val="Commandes - Calculs Auto"/>
      <sheetName val="Investissements - Calculs Auto"/>
      <sheetName val="Charges variables-Calculs auto"/>
      <sheetName val="TVA"/>
      <sheetName val="BFR"/>
      <sheetName val="Impôts et taxes"/>
    </sheetNames>
    <sheetDataSet>
      <sheetData sheetId="0"/>
      <sheetData sheetId="1"/>
      <sheetData sheetId="2">
        <row r="3">
          <cell r="C3">
            <v>43466</v>
          </cell>
        </row>
        <row r="10">
          <cell r="C10" t="str">
            <v>Foyers</v>
          </cell>
          <cell r="D10" t="str">
            <v>Entreprises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7"/>
  <sheetViews>
    <sheetView workbookViewId="0">
      <selection activeCell="B26" sqref="B26"/>
    </sheetView>
  </sheetViews>
  <sheetFormatPr baseColWidth="10" defaultColWidth="10.85546875" defaultRowHeight="12.75" x14ac:dyDescent="0.2"/>
  <cols>
    <col min="1" max="1" width="23.85546875" style="2" customWidth="1"/>
    <col min="2" max="6" width="14.28515625" style="2" customWidth="1"/>
    <col min="7" max="16384" width="10.85546875" style="2"/>
  </cols>
  <sheetData>
    <row r="1" spans="1:16" x14ac:dyDescent="0.2">
      <c r="A1" s="8" t="s">
        <v>2</v>
      </c>
      <c r="B1" s="9"/>
      <c r="C1" s="9"/>
      <c r="D1" s="9"/>
      <c r="E1" s="9"/>
      <c r="F1" s="9"/>
      <c r="G1" s="9"/>
    </row>
    <row r="2" spans="1:16" x14ac:dyDescent="0.2">
      <c r="A2" s="10" t="s">
        <v>16</v>
      </c>
      <c r="B2" s="9"/>
      <c r="C2" s="9"/>
      <c r="D2" s="9"/>
      <c r="E2" s="9"/>
      <c r="F2" s="9"/>
      <c r="G2" s="9"/>
    </row>
    <row r="3" spans="1:16" x14ac:dyDescent="0.2">
      <c r="A3" s="10" t="s">
        <v>15</v>
      </c>
      <c r="B3" s="9"/>
      <c r="C3" s="9"/>
      <c r="D3" s="9"/>
      <c r="E3" s="9"/>
      <c r="F3" s="9"/>
      <c r="G3" s="9"/>
    </row>
    <row r="4" spans="1:16" x14ac:dyDescent="0.2">
      <c r="A4" s="10"/>
      <c r="B4" s="9"/>
      <c r="C4" s="9"/>
      <c r="D4" s="9"/>
      <c r="E4" s="9"/>
      <c r="F4" s="9"/>
      <c r="G4" s="9"/>
    </row>
    <row r="5" spans="1:16" x14ac:dyDescent="0.2">
      <c r="A5" s="20"/>
      <c r="B5" s="20"/>
      <c r="C5" s="20"/>
      <c r="D5" s="20"/>
      <c r="E5" s="20"/>
      <c r="F5" s="20"/>
      <c r="G5" s="20"/>
    </row>
    <row r="6" spans="1:16" x14ac:dyDescent="0.2">
      <c r="A6" s="7" t="s">
        <v>0</v>
      </c>
      <c r="B6" s="11">
        <f>[1]CONFIG!$C$3</f>
        <v>43466</v>
      </c>
      <c r="C6" s="11">
        <f>DATE(YEAR(B6),MONTH(B6)+1,DAY(B6))</f>
        <v>43497</v>
      </c>
      <c r="D6" s="11">
        <f t="shared" ref="D6:F6" si="0">DATE(YEAR(C6),MONTH(C6)+1,DAY(C6))</f>
        <v>43525</v>
      </c>
      <c r="E6" s="11">
        <f t="shared" si="0"/>
        <v>43556</v>
      </c>
      <c r="F6" s="11">
        <f t="shared" si="0"/>
        <v>43586</v>
      </c>
      <c r="G6" s="20" t="s">
        <v>8</v>
      </c>
    </row>
    <row r="7" spans="1:16" x14ac:dyDescent="0.2">
      <c r="A7" s="19" t="s">
        <v>12</v>
      </c>
      <c r="B7" s="27">
        <f ca="1">INDIRECT(ADDRESS(MATCH(A7,A11:A23,0)+11,COLUMN()))*volF</f>
        <v>30000</v>
      </c>
      <c r="C7" s="26"/>
      <c r="D7" s="26"/>
      <c r="E7" s="26"/>
      <c r="F7" s="26"/>
      <c r="G7" s="26"/>
      <c r="I7" s="25"/>
      <c r="J7" s="25" t="s">
        <v>17</v>
      </c>
    </row>
    <row r="8" spans="1:16" x14ac:dyDescent="0.2">
      <c r="A8" s="21" t="s">
        <v>13</v>
      </c>
      <c r="B8" s="26"/>
      <c r="C8" s="26"/>
      <c r="D8" s="26"/>
      <c r="E8" s="26"/>
      <c r="F8" s="26"/>
      <c r="G8" s="26"/>
    </row>
    <row r="9" spans="1:16" x14ac:dyDescent="0.2">
      <c r="A9" s="22"/>
      <c r="B9" s="23"/>
      <c r="C9" s="23"/>
      <c r="D9" s="23"/>
      <c r="E9" s="23"/>
      <c r="F9" s="23"/>
      <c r="G9" s="20"/>
      <c r="M9" s="2" t="str">
        <f>ADDRESS(MATCH(A7,A11:A23,0)+10,2)</f>
        <v>$B$15</v>
      </c>
    </row>
    <row r="10" spans="1:16" x14ac:dyDescent="0.2">
      <c r="A10" s="24"/>
      <c r="B10" s="24"/>
      <c r="C10" s="24"/>
      <c r="D10" s="24"/>
      <c r="E10" s="24"/>
      <c r="F10" s="24"/>
      <c r="G10" s="20"/>
    </row>
    <row r="11" spans="1:16" x14ac:dyDescent="0.2">
      <c r="A11" s="4" t="s">
        <v>1</v>
      </c>
      <c r="B11" s="4"/>
      <c r="C11" s="4"/>
      <c r="D11" s="4"/>
      <c r="E11" s="4"/>
      <c r="F11" s="4"/>
      <c r="G11" s="4"/>
      <c r="P11" s="26"/>
    </row>
    <row r="12" spans="1:16" x14ac:dyDescent="0.2">
      <c r="A12" s="13"/>
      <c r="B12" s="13"/>
      <c r="C12" s="13"/>
      <c r="D12" s="13"/>
      <c r="E12" s="13"/>
      <c r="F12" s="13"/>
      <c r="G12" s="12"/>
    </row>
    <row r="13" spans="1:16" x14ac:dyDescent="0.2">
      <c r="A13" s="14" t="s">
        <v>14</v>
      </c>
      <c r="B13" s="13"/>
      <c r="C13" s="13"/>
      <c r="D13" s="13"/>
      <c r="E13" s="13"/>
      <c r="F13" s="13"/>
      <c r="G13" s="12"/>
      <c r="L13" s="28">
        <f ca="1">INDIRECT(ADDRESS(MATCH(A7,A11:A23,0)+11,COLUMN()))</f>
        <v>0</v>
      </c>
    </row>
    <row r="14" spans="1:16" x14ac:dyDescent="0.2">
      <c r="A14" s="13"/>
      <c r="B14" s="15" t="s">
        <v>3</v>
      </c>
      <c r="C14" s="15" t="s">
        <v>4</v>
      </c>
      <c r="D14" s="15" t="s">
        <v>5</v>
      </c>
      <c r="E14" s="15" t="s">
        <v>6</v>
      </c>
      <c r="F14" s="15" t="s">
        <v>7</v>
      </c>
      <c r="G14" s="12"/>
    </row>
    <row r="15" spans="1:16" ht="13.5" thickBot="1" x14ac:dyDescent="0.25">
      <c r="A15" s="16" t="str">
        <f>A7</f>
        <v>Produit 1</v>
      </c>
      <c r="B15" s="17"/>
      <c r="C15" s="18"/>
      <c r="D15" s="13"/>
      <c r="E15" s="13"/>
      <c r="F15" s="13"/>
      <c r="G15" s="12"/>
    </row>
    <row r="16" spans="1:16" ht="13.5" thickTop="1" x14ac:dyDescent="0.2">
      <c r="A16" s="3" t="str">
        <f>[1]CONFIG!$C$10</f>
        <v>Foyers</v>
      </c>
      <c r="B16" s="29">
        <v>0.01</v>
      </c>
      <c r="C16" s="29"/>
      <c r="D16" s="29">
        <v>0.02</v>
      </c>
      <c r="E16" s="30">
        <f>D16*2</f>
        <v>0.04</v>
      </c>
      <c r="F16" s="30">
        <f>E16*2</f>
        <v>0.08</v>
      </c>
    </row>
    <row r="17" spans="1:6" ht="13.5" thickBot="1" x14ac:dyDescent="0.25">
      <c r="A17" s="3" t="str">
        <f>[1]CONFIG!$D$10</f>
        <v>Entreprises</v>
      </c>
      <c r="B17" s="31"/>
      <c r="C17" s="31"/>
      <c r="D17" s="31">
        <v>0.05</v>
      </c>
      <c r="E17" s="32">
        <f>D17*2</f>
        <v>0.1</v>
      </c>
      <c r="F17" s="32">
        <f>E17*2</f>
        <v>0.2</v>
      </c>
    </row>
    <row r="18" spans="1:6" ht="13.5" thickTop="1" x14ac:dyDescent="0.2">
      <c r="A18" s="6"/>
      <c r="B18" s="33"/>
      <c r="C18" s="33"/>
      <c r="D18" s="33"/>
      <c r="E18" s="33"/>
      <c r="F18" s="33"/>
    </row>
    <row r="19" spans="1:6" ht="13.5" thickBot="1" x14ac:dyDescent="0.25">
      <c r="A19" s="5" t="str">
        <f>A8</f>
        <v>Produit 2</v>
      </c>
      <c r="B19" s="34"/>
      <c r="C19" s="33"/>
      <c r="D19" s="33"/>
      <c r="E19" s="33"/>
      <c r="F19" s="33"/>
    </row>
    <row r="20" spans="1:6" ht="13.5" thickTop="1" x14ac:dyDescent="0.2">
      <c r="A20" s="3" t="str">
        <f>[1]CONFIG!$C$10</f>
        <v>Foyers</v>
      </c>
      <c r="B20" s="29"/>
      <c r="C20" s="29"/>
      <c r="D20" s="29">
        <v>0.01</v>
      </c>
      <c r="E20" s="30">
        <f>D20*2</f>
        <v>0.02</v>
      </c>
      <c r="F20" s="30">
        <f>E20*2</f>
        <v>0.04</v>
      </c>
    </row>
    <row r="21" spans="1:6" ht="13.5" thickBot="1" x14ac:dyDescent="0.25">
      <c r="A21" s="3" t="str">
        <f>[1]CONFIG!$D$10</f>
        <v>Entreprises</v>
      </c>
      <c r="B21" s="31"/>
      <c r="C21" s="31"/>
      <c r="D21" s="31">
        <v>0.01</v>
      </c>
      <c r="E21" s="32">
        <f>D21*2</f>
        <v>0.02</v>
      </c>
      <c r="F21" s="32">
        <f>E21*2</f>
        <v>0.04</v>
      </c>
    </row>
    <row r="22" spans="1:6" ht="13.5" thickTop="1" x14ac:dyDescent="0.2"/>
    <row r="25" spans="1:6" x14ac:dyDescent="0.2">
      <c r="A25" s="1" t="s">
        <v>11</v>
      </c>
    </row>
    <row r="26" spans="1:6" x14ac:dyDescent="0.2">
      <c r="A26" s="2" t="s">
        <v>9</v>
      </c>
      <c r="B26" s="35">
        <v>3000000</v>
      </c>
    </row>
    <row r="27" spans="1:6" x14ac:dyDescent="0.2">
      <c r="A27" s="2" t="s">
        <v>10</v>
      </c>
      <c r="B27" s="35">
        <v>25000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B7" sqref="B7"/>
    </sheetView>
  </sheetViews>
  <sheetFormatPr baseColWidth="10" defaultRowHeight="15" x14ac:dyDescent="0.25"/>
  <sheetData>
    <row r="1" spans="1:7" x14ac:dyDescent="0.25">
      <c r="A1" t="s">
        <v>2</v>
      </c>
    </row>
    <row r="2" spans="1:7" x14ac:dyDescent="0.25">
      <c r="A2" t="s">
        <v>16</v>
      </c>
    </row>
    <row r="3" spans="1:7" x14ac:dyDescent="0.25">
      <c r="A3" t="s">
        <v>15</v>
      </c>
    </row>
    <row r="6" spans="1:7" x14ac:dyDescent="0.25">
      <c r="A6" t="s">
        <v>0</v>
      </c>
      <c r="B6" s="36">
        <v>43466</v>
      </c>
      <c r="C6" s="36">
        <v>43497</v>
      </c>
      <c r="D6" s="36">
        <v>43525</v>
      </c>
      <c r="E6" s="36">
        <v>43556</v>
      </c>
      <c r="F6" s="36">
        <v>43586</v>
      </c>
      <c r="G6" t="s">
        <v>8</v>
      </c>
    </row>
    <row r="7" spans="1:7" x14ac:dyDescent="0.25">
      <c r="A7" t="s">
        <v>12</v>
      </c>
      <c r="B7">
        <f ca="1">INDIRECT(ADDRESS(MATCH($A7,$A$11:$A$23,0)+11,COLUMN()))*volF</f>
        <v>30000</v>
      </c>
      <c r="C7">
        <f ca="1">INDIRECT(ADDRESS(MATCH($A7,$A$11:$A$23,0)+11,COLUMN()))*volF</f>
        <v>0</v>
      </c>
      <c r="D7">
        <f ca="1">INDIRECT(ADDRESS(MATCH($A7,$A$11:$A$23,0)+11,COLUMN()))*volF</f>
        <v>60000</v>
      </c>
      <c r="E7">
        <f ca="1">INDIRECT(ADDRESS(MATCH($A7,$A$11:$A$23,0)+11,COLUMN()))*volF</f>
        <v>120000</v>
      </c>
      <c r="F7">
        <f ca="1">INDIRECT(ADDRESS(MATCH($A7,$A$11:$A$23,0)+11,COLUMN()))*volF</f>
        <v>240000</v>
      </c>
    </row>
    <row r="8" spans="1:7" x14ac:dyDescent="0.25">
      <c r="A8" t="s">
        <v>13</v>
      </c>
      <c r="B8">
        <f ca="1">INDIRECT(ADDRESS(MATCH($A8,$A$11:$A$23,0)+11,COLUMN()))*volF</f>
        <v>0</v>
      </c>
      <c r="C8">
        <f ca="1">INDIRECT(ADDRESS(MATCH($A8,$A$11:$A$23,0)+11,COLUMN()))*volF</f>
        <v>0</v>
      </c>
      <c r="D8">
        <f ca="1">INDIRECT(ADDRESS(MATCH($A8,$A$11:$A$23,0)+11,COLUMN()))*volF</f>
        <v>30000</v>
      </c>
      <c r="E8">
        <f ca="1">INDIRECT(ADDRESS(MATCH($A8,$A$11:$A$23,0)+11,COLUMN()))*volF</f>
        <v>60000</v>
      </c>
      <c r="F8">
        <f ca="1">INDIRECT(ADDRESS(MATCH($A8,$A$11:$A$23,0)+11,COLUMN()))*volF</f>
        <v>120000</v>
      </c>
    </row>
    <row r="11" spans="1:7" x14ac:dyDescent="0.25">
      <c r="A11" t="s">
        <v>1</v>
      </c>
    </row>
    <row r="13" spans="1:7" x14ac:dyDescent="0.25">
      <c r="A13" t="s">
        <v>14</v>
      </c>
    </row>
    <row r="14" spans="1:7" x14ac:dyDescent="0.25">
      <c r="B14" t="s">
        <v>3</v>
      </c>
      <c r="C14" t="s">
        <v>4</v>
      </c>
      <c r="D14" t="s">
        <v>5</v>
      </c>
      <c r="E14" t="s">
        <v>6</v>
      </c>
      <c r="F14" t="s">
        <v>7</v>
      </c>
    </row>
    <row r="15" spans="1:7" x14ac:dyDescent="0.25">
      <c r="A15" t="s">
        <v>12</v>
      </c>
    </row>
    <row r="16" spans="1:7" x14ac:dyDescent="0.25">
      <c r="A16" t="s">
        <v>9</v>
      </c>
      <c r="B16">
        <v>0.01</v>
      </c>
      <c r="D16">
        <v>0.02</v>
      </c>
      <c r="E16">
        <v>0.04</v>
      </c>
      <c r="F16">
        <v>0.08</v>
      </c>
    </row>
    <row r="17" spans="1:6" x14ac:dyDescent="0.25">
      <c r="A17" t="s">
        <v>10</v>
      </c>
      <c r="D17">
        <v>0.05</v>
      </c>
      <c r="E17">
        <v>0.1</v>
      </c>
      <c r="F17">
        <v>0.2</v>
      </c>
    </row>
    <row r="19" spans="1:6" x14ac:dyDescent="0.25">
      <c r="A19" t="s">
        <v>13</v>
      </c>
    </row>
    <row r="20" spans="1:6" x14ac:dyDescent="0.25">
      <c r="A20" t="s">
        <v>9</v>
      </c>
      <c r="D20">
        <v>0.01</v>
      </c>
      <c r="E20">
        <v>0.02</v>
      </c>
      <c r="F20">
        <v>0.04</v>
      </c>
    </row>
    <row r="21" spans="1:6" x14ac:dyDescent="0.25">
      <c r="A21" t="s">
        <v>10</v>
      </c>
      <c r="D21">
        <v>0.01</v>
      </c>
      <c r="E21">
        <v>0.02</v>
      </c>
      <c r="F21">
        <v>0.04</v>
      </c>
    </row>
    <row r="25" spans="1:6" x14ac:dyDescent="0.25">
      <c r="A25" t="s">
        <v>11</v>
      </c>
    </row>
    <row r="26" spans="1:6" x14ac:dyDescent="0.25">
      <c r="A26" t="s">
        <v>9</v>
      </c>
      <c r="B26">
        <v>3000000</v>
      </c>
    </row>
    <row r="27" spans="1:6" x14ac:dyDescent="0.25">
      <c r="A27" t="s">
        <v>10</v>
      </c>
      <c r="B27">
        <v>25000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volE</vt:lpstr>
      <vt:lpstr>volF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Aymard de Scorbiac</dc:creator>
  <cp:lastModifiedBy>isabelle</cp:lastModifiedBy>
  <dcterms:created xsi:type="dcterms:W3CDTF">2019-03-06T12:48:39Z</dcterms:created>
  <dcterms:modified xsi:type="dcterms:W3CDTF">2019-03-06T14:46:02Z</dcterms:modified>
</cp:coreProperties>
</file>