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 firstSheet="3" activeTab="11"/>
  </bookViews>
  <sheets>
    <sheet name="MACRO" sheetId="1" r:id="rId1"/>
    <sheet name="DATA" sheetId="2" r:id="rId2"/>
    <sheet name="saisie Rubis" sheetId="3" r:id="rId3"/>
    <sheet name="Creer proj" sheetId="4" r:id="rId4"/>
    <sheet name="Modif proj" sheetId="5" r:id="rId5"/>
    <sheet name="SYNTHESE PAR CDP" sheetId="7" r:id="rId6"/>
    <sheet name="Affect" sheetId="8" r:id="rId7"/>
    <sheet name="ETAPES PROJETS" sheetId="9" r:id="rId8"/>
    <sheet name="LISTE DES REF" sheetId="6" r:id="rId9"/>
    <sheet name="PROJETS A" sheetId="19" r:id="rId10"/>
    <sheet name="pro b" sheetId="20" r:id="rId11"/>
    <sheet name="Feuil1" sheetId="22" r:id="rId12"/>
  </sheets>
  <externalReferences>
    <externalReference r:id="rId13"/>
  </externalReferences>
  <definedNames>
    <definedName name="objectif">[1]listes!$B$9:$B$12</definedName>
  </definedNames>
  <calcPr calcId="145621"/>
  <pivotCaches>
    <pivotCache cacheId="15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2" l="1"/>
  <c r="C3" i="22"/>
  <c r="D3" i="22"/>
  <c r="E3" i="22"/>
  <c r="F3" i="22"/>
  <c r="G3" i="22"/>
  <c r="H3" i="22"/>
  <c r="I3" i="22"/>
  <c r="J3" i="22"/>
  <c r="K3" i="22"/>
  <c r="L3" i="22"/>
  <c r="M3" i="22"/>
  <c r="N3" i="22"/>
  <c r="O3" i="22"/>
  <c r="P3" i="22"/>
  <c r="Q3" i="22"/>
  <c r="R3" i="22"/>
  <c r="S3" i="22"/>
  <c r="T3" i="22"/>
  <c r="U3" i="22"/>
  <c r="V3" i="22"/>
  <c r="W3" i="22"/>
  <c r="X3" i="22"/>
  <c r="Y3" i="22"/>
  <c r="Z3" i="22"/>
  <c r="AA3" i="22"/>
  <c r="AB3" i="22"/>
  <c r="AC3" i="22"/>
  <c r="AD3" i="22"/>
  <c r="AE3" i="22"/>
  <c r="AF3" i="22"/>
  <c r="AG3" i="22"/>
  <c r="AH3" i="22"/>
  <c r="B4" i="22"/>
  <c r="C4" i="22"/>
  <c r="D4" i="22"/>
  <c r="E4" i="22"/>
  <c r="F4" i="22"/>
  <c r="G4" i="22"/>
  <c r="H4" i="22"/>
  <c r="I4" i="22"/>
  <c r="J4" i="22"/>
  <c r="K4" i="22"/>
  <c r="L4" i="22"/>
  <c r="M4" i="22"/>
  <c r="N4" i="22"/>
  <c r="O4" i="22"/>
  <c r="P4" i="22"/>
  <c r="Q4" i="22"/>
  <c r="R4" i="22"/>
  <c r="S4" i="22"/>
  <c r="T4" i="22"/>
  <c r="U4" i="22"/>
  <c r="V4" i="22"/>
  <c r="W4" i="22"/>
  <c r="X4" i="22"/>
  <c r="Y4" i="22"/>
  <c r="Z4" i="22"/>
  <c r="AA4" i="22"/>
  <c r="AB4" i="22"/>
  <c r="AC4" i="22"/>
  <c r="AD4" i="22"/>
  <c r="AE4" i="22"/>
  <c r="AF4" i="22"/>
  <c r="AG4" i="22"/>
  <c r="AH4" i="22"/>
  <c r="A3" i="22"/>
  <c r="A4" i="22"/>
  <c r="R17" i="22" l="1"/>
  <c r="R18" i="22" s="1"/>
  <c r="Q17" i="22"/>
  <c r="Q18" i="22" s="1"/>
  <c r="P17" i="22"/>
  <c r="P18" i="22" s="1"/>
  <c r="O17" i="22"/>
  <c r="O18" i="22" s="1"/>
  <c r="N17" i="22"/>
  <c r="N18" i="22" s="1"/>
  <c r="M17" i="22"/>
  <c r="M18" i="22" s="1"/>
  <c r="L17" i="22"/>
  <c r="L18" i="22" s="1"/>
  <c r="K17" i="22"/>
  <c r="K18" i="22" s="1"/>
  <c r="J17" i="22"/>
  <c r="J18" i="22" s="1"/>
  <c r="I17" i="22"/>
  <c r="I18" i="22" s="1"/>
  <c r="H17" i="22"/>
  <c r="H18" i="22" s="1"/>
  <c r="G17" i="22"/>
  <c r="G18" i="22" s="1"/>
  <c r="F17" i="22"/>
  <c r="F18" i="22" s="1"/>
  <c r="E17" i="22"/>
  <c r="E18" i="22" s="1"/>
  <c r="D17" i="22"/>
  <c r="D18" i="22" s="1"/>
  <c r="C17" i="22"/>
  <c r="C18" i="22" s="1"/>
  <c r="B17" i="22"/>
  <c r="B18" i="22" s="1"/>
  <c r="A17" i="22"/>
  <c r="A18" i="22" s="1"/>
  <c r="B9" i="22"/>
  <c r="B10" i="22" s="1"/>
  <c r="C9" i="22"/>
  <c r="C10" i="22" s="1"/>
  <c r="D9" i="22"/>
  <c r="D10" i="22" s="1"/>
  <c r="E9" i="22"/>
  <c r="E10" i="22" s="1"/>
  <c r="F9" i="22"/>
  <c r="F10" i="22" s="1"/>
  <c r="G9" i="22"/>
  <c r="G10" i="22" s="1"/>
  <c r="H9" i="22"/>
  <c r="H10" i="22" s="1"/>
  <c r="I9" i="22"/>
  <c r="I10" i="22" s="1"/>
  <c r="J9" i="22"/>
  <c r="J10" i="22" s="1"/>
  <c r="K9" i="22"/>
  <c r="K10" i="22" s="1"/>
  <c r="L9" i="22"/>
  <c r="L10" i="22" s="1"/>
  <c r="M9" i="22"/>
  <c r="M10" i="22" s="1"/>
  <c r="N9" i="22"/>
  <c r="N10" i="22" s="1"/>
  <c r="O9" i="22"/>
  <c r="O10" i="22" s="1"/>
  <c r="P9" i="22"/>
  <c r="P10" i="22" s="1"/>
  <c r="Q9" i="22"/>
  <c r="Q10" i="22" s="1"/>
  <c r="R9" i="22"/>
  <c r="R10" i="22" s="1"/>
  <c r="A9" i="22"/>
  <c r="A10" i="22" s="1"/>
  <c r="G9" i="20" l="1"/>
  <c r="G10" i="20"/>
  <c r="G11" i="20"/>
  <c r="G12" i="20"/>
  <c r="G13" i="20"/>
  <c r="G14" i="20"/>
  <c r="G15" i="20"/>
  <c r="G8" i="20"/>
  <c r="Z8" i="20" l="1"/>
  <c r="W8" i="20"/>
  <c r="Z12" i="3" l="1"/>
  <c r="W12" i="3"/>
  <c r="A1" i="6" l="1" a="1"/>
  <c r="A1" i="6" s="1"/>
  <c r="C5" i="6" s="1"/>
  <c r="A1" i="7" a="1"/>
  <c r="A1" i="7" s="1"/>
  <c r="Z15" i="6" l="1"/>
  <c r="W15" i="6"/>
  <c r="A16" i="20" l="1"/>
  <c r="A1" i="20" a="1"/>
  <c r="A1" i="20" s="1"/>
  <c r="G9" i="19" l="1"/>
  <c r="G10" i="19"/>
  <c r="G11" i="19"/>
  <c r="G8" i="19"/>
  <c r="A15" i="6" l="1"/>
  <c r="AA15" i="6"/>
  <c r="AB15" i="6" s="1"/>
  <c r="A12" i="19" l="1"/>
  <c r="A1" i="19" l="1" a="1"/>
  <c r="A1" i="19" s="1"/>
  <c r="A5" i="3" l="1"/>
  <c r="A1" i="3" l="1" a="1"/>
  <c r="A1" i="3" s="1"/>
  <c r="K4" i="6" l="1"/>
</calcChain>
</file>

<file path=xl/comments1.xml><?xml version="1.0" encoding="utf-8"?>
<comments xmlns="http://schemas.openxmlformats.org/spreadsheetml/2006/main">
  <authors>
    <author>Sophie Chasles</author>
  </authors>
  <commentList>
    <comment ref="F11" authorId="0">
      <text>
        <r>
          <rPr>
            <b/>
            <sz val="9"/>
            <color indexed="81"/>
            <rFont val="Tahoma"/>
            <family val="2"/>
          </rPr>
          <t>Rouge  : retard à +1 mois
Orange : retard à +15j
Jaune : retard 
Vert : je suis dans les temps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Rouge  : retard à +1 mois
Orange : retard à +15j
Jaune : retard 
Vert : je suis dans les temps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Sophie Chasles</author>
  </authors>
  <commentList>
    <comment ref="F7" authorId="0">
      <text>
        <r>
          <rPr>
            <b/>
            <sz val="9"/>
            <color indexed="81"/>
            <rFont val="Tahoma"/>
            <family val="2"/>
          </rPr>
          <t>Rouge  : retard à +1 mois
Orange : retard à +15j
Jaune : retard 
Vert : je suis dans les temps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Rouge  : retard à +1 mois
Orange : retard à +15j
Jaune : retard 
Vert : je suis dans les temps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Sophie Chasles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Rouge  : retard à +1 mois
Orange : retard à +15j
Jaune : retard 
Vert : je suis dans les temps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Sophie Chasles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Rouge  : retard à +1 mois
Orange : retard à +15j
Jaune : retard 
Vert : je suis dans les temps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Sophie Chasles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Rouge  : retard à +1 mois
Orange : retard à +15j
Jaune : retard 
Vert : je suis dans les temps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Rouge  : retard à +1 mois
Orange : retard à +15j
Jaune : retard 
Vert : je suis dans les temps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<sst xmlns="http://schemas.openxmlformats.org/spreadsheetml/2006/main" count="302" uniqueCount="112">
  <si>
    <t>Cible</t>
  </si>
  <si>
    <t>Domaine</t>
  </si>
  <si>
    <t>Etape</t>
  </si>
  <si>
    <t>CDP MOA</t>
  </si>
  <si>
    <t>Commun GES</t>
  </si>
  <si>
    <t>Plan 2019</t>
  </si>
  <si>
    <t>Priorite</t>
  </si>
  <si>
    <t>Charges mensuelles consommées</t>
  </si>
  <si>
    <t>Zone</t>
  </si>
  <si>
    <t xml:space="preserve">Mot de passe </t>
  </si>
  <si>
    <t>Oui</t>
  </si>
  <si>
    <t>OUI</t>
  </si>
  <si>
    <t>Janvier</t>
  </si>
  <si>
    <t>Onglet Planning de recette</t>
  </si>
  <si>
    <t>MOA2017</t>
  </si>
  <si>
    <t>Non</t>
  </si>
  <si>
    <t>NON</t>
  </si>
  <si>
    <t>Février</t>
  </si>
  <si>
    <t xml:space="preserve">Mars 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</si>
  <si>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</si>
  <si>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</si>
  <si>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</si>
  <si>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</si>
  <si>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</si>
  <si>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</si>
  <si>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</si>
  <si>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</si>
  <si>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</si>
  <si>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création de la demande</t>
  </si>
  <si>
    <t>Priorité</t>
  </si>
  <si>
    <t>Incontournable</t>
  </si>
  <si>
    <t xml:space="preserve"> date d'atterrissage</t>
  </si>
  <si>
    <t>Estimation  prévisionnelle de la durée du projet (en mois)</t>
  </si>
  <si>
    <t>Comité utilisateurs</t>
  </si>
  <si>
    <t>Plan 2020</t>
  </si>
  <si>
    <t>Libellé</t>
  </si>
  <si>
    <t>Descriptif du besoin</t>
  </si>
  <si>
    <t>CM ES</t>
  </si>
  <si>
    <t>GIE GES</t>
  </si>
  <si>
    <t>Epsens</t>
  </si>
  <si>
    <t>Groupama</t>
  </si>
  <si>
    <t>Recette commune</t>
  </si>
  <si>
    <t>Charges estimées EID</t>
  </si>
  <si>
    <t>RAF MOA</t>
  </si>
  <si>
    <t>Date prév. de livraison en recette</t>
  </si>
  <si>
    <t>Date réelle de livraison en recette</t>
  </si>
  <si>
    <t>Date initiale de livraison en Prod</t>
  </si>
  <si>
    <t>Date prév. de livraison en prod</t>
  </si>
  <si>
    <t>Date de livraison 
en prod</t>
  </si>
  <si>
    <t>Commentaires</t>
  </si>
  <si>
    <t>Charges MOA</t>
  </si>
  <si>
    <t>Jalons (dates)</t>
  </si>
  <si>
    <t>Suivi</t>
  </si>
  <si>
    <t>EDB</t>
  </si>
  <si>
    <t>Specs</t>
  </si>
  <si>
    <t>Dev</t>
  </si>
  <si>
    <t>Recette</t>
  </si>
  <si>
    <t>Livraison Prod</t>
  </si>
  <si>
    <t>Pts vigilance / Risques</t>
  </si>
  <si>
    <t>En cours</t>
  </si>
  <si>
    <t>Prochaines Etapes</t>
  </si>
  <si>
    <t>ETAPE</t>
  </si>
  <si>
    <t>OUI/NON</t>
  </si>
  <si>
    <t>NOM ONGLET</t>
  </si>
  <si>
    <t>Référence 
RUBIS</t>
  </si>
  <si>
    <t>SAISIR LES INFORMATIONS POUR LA CREATION OU LA MODIFICATION DE LA LISTE DES RUBIS :</t>
  </si>
  <si>
    <t>Étiquettes de lignes</t>
  </si>
  <si>
    <t>Total général</t>
  </si>
  <si>
    <t>(Tous)</t>
  </si>
  <si>
    <t>LES ONGLETS ROSE NE PEUVENT PAS ETRE SUPPRIMER</t>
  </si>
  <si>
    <t>LES CELLULES BLEUES SONT MUNIES D'UN MENU DEROULEUR</t>
  </si>
  <si>
    <t>ONGLETS VERTS (PROJETS) : les informations inscrites sur les cellules vertes sont mise à jour sur la liste des Rubis (modification effectuer par le bouton macro MODIFIER UN RUBIS)</t>
  </si>
  <si>
    <t xml:space="preserve">LES ONGLETS GRIS NE DOIVENT PAS ETRE MODIFIES : </t>
  </si>
  <si>
    <t>LES CELLULES ROUGES NE DOIVENT PAS ETRE MODIFIEES</t>
  </si>
  <si>
    <t>(vide)</t>
  </si>
  <si>
    <t>Charges consommées MOA global</t>
  </si>
  <si>
    <t>charges reelles consommees</t>
  </si>
  <si>
    <t>RAF EID</t>
  </si>
  <si>
    <t>Charges consommées EID (AA)</t>
  </si>
  <si>
    <t xml:space="preserve">POUR CRÉER UN NOUVEL ONGLET PROJET </t>
  </si>
  <si>
    <t>CLIQUER SUR LE BOUTON :</t>
  </si>
  <si>
    <t>SELECTIONNER LE NOM</t>
  </si>
  <si>
    <t>Indiquer le nom :</t>
  </si>
  <si>
    <t xml:space="preserve">et cliquer sur </t>
  </si>
  <si>
    <t>Pour affecter les Rubis:</t>
  </si>
  <si>
    <t>Retablir la mise en forme conditionnelle :</t>
  </si>
  <si>
    <t>Indiquer le rubis :</t>
  </si>
  <si>
    <t>Référence RUBIS</t>
  </si>
  <si>
    <t>Indiquer avec la liste déroulante le Rubis et le nouveau CDP  :</t>
  </si>
  <si>
    <t>sans enregistrement</t>
  </si>
  <si>
    <t>Data</t>
  </si>
  <si>
    <t>Saisie Rubis</t>
  </si>
  <si>
    <t>Creer proj</t>
  </si>
  <si>
    <t>Modif proj</t>
  </si>
  <si>
    <t>Affect Rubis</t>
  </si>
  <si>
    <t xml:space="preserve">ETAPES PROJETS </t>
  </si>
  <si>
    <t>PROJETS A</t>
  </si>
  <si>
    <t>POUR AFFICHER OU MASQUER LES ONGLETS :</t>
  </si>
  <si>
    <t>Autres</t>
  </si>
  <si>
    <t>Estimation MOA</t>
  </si>
  <si>
    <t>Colonne1</t>
  </si>
  <si>
    <t>a</t>
  </si>
  <si>
    <t>c</t>
  </si>
  <si>
    <t>b</t>
  </si>
  <si>
    <t>nom</t>
  </si>
  <si>
    <t>Référence</t>
  </si>
  <si>
    <t>Estimation</t>
  </si>
  <si>
    <t>Charges consommées global</t>
  </si>
  <si>
    <t xml:space="preserve">RAF </t>
  </si>
  <si>
    <t>Colonne2</t>
  </si>
  <si>
    <t>LISTE DES REF</t>
  </si>
  <si>
    <t>PROJETS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</si>
</sst>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theme="9" tint="-0.24994659260841701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/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3">
    <xf numFmtId="0" fontId="0" fillId="0" borderId="0"/>
    <xf numFmtId="0" fontId="4" fillId="0" borderId="0"/>
    <xf numFmtId="0" fontId="8" fillId="0" borderId="0" applyNumberFormat="0" applyFill="0" applyBorder="0" applyAlignment="0" applyProtection="0"/>
  </cellStyleXfs>
  <cellXfs count="2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0" fontId="4" fillId="0" borderId="0" xfId="1" applyFont="1"/>
    <xf numFmtId="0" fontId="5" fillId="0" borderId="1" xfId="1" applyFont="1" applyFill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left" vertical="center"/>
    </xf>
    <xf numFmtId="0" fontId="0" fillId="0" borderId="0" xfId="0" applyFill="1"/>
    <xf numFmtId="0" fontId="2" fillId="0" borderId="12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3" fillId="10" borderId="11" xfId="0" applyFont="1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15" xfId="0" applyFont="1" applyFill="1" applyBorder="1"/>
    <xf numFmtId="0" fontId="0" fillId="0" borderId="16" xfId="0" applyFont="1" applyFill="1" applyBorder="1"/>
    <xf numFmtId="0" fontId="0" fillId="0" borderId="13" xfId="0" applyFill="1" applyBorder="1"/>
    <xf numFmtId="0" fontId="0" fillId="0" borderId="0" xfId="0" applyFill="1" applyBorder="1"/>
    <xf numFmtId="0" fontId="0" fillId="0" borderId="0" xfId="0" applyFill="1" applyAlignment="1">
      <alignment horizontal="center" vertical="center"/>
    </xf>
    <xf numFmtId="0" fontId="2" fillId="0" borderId="0" xfId="0" applyFont="1"/>
    <xf numFmtId="0" fontId="0" fillId="0" borderId="9" xfId="0" applyFont="1" applyFill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10" borderId="0" xfId="0" applyFill="1"/>
    <xf numFmtId="0" fontId="2" fillId="11" borderId="0" xfId="0" applyFont="1" applyFill="1"/>
    <xf numFmtId="0" fontId="0" fillId="11" borderId="0" xfId="0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4" borderId="0" xfId="0" applyFill="1"/>
    <xf numFmtId="0" fontId="0" fillId="9" borderId="22" xfId="0" applyFill="1" applyBorder="1"/>
    <xf numFmtId="0" fontId="0" fillId="9" borderId="3" xfId="0" applyFill="1" applyBorder="1"/>
    <xf numFmtId="0" fontId="0" fillId="0" borderId="0" xfId="0" applyFont="1" applyFill="1" applyBorder="1"/>
    <xf numFmtId="0" fontId="0" fillId="0" borderId="22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9" borderId="0" xfId="0" applyFill="1"/>
    <xf numFmtId="14" fontId="0" fillId="0" borderId="9" xfId="0" applyNumberFormat="1" applyFont="1" applyFill="1" applyBorder="1"/>
    <xf numFmtId="0" fontId="0" fillId="0" borderId="9" xfId="0" applyFont="1" applyFill="1" applyBorder="1" applyAlignment="1">
      <alignment horizontal="center" vertical="center" wrapText="1"/>
    </xf>
    <xf numFmtId="0" fontId="0" fillId="9" borderId="17" xfId="0" applyFont="1" applyFill="1" applyBorder="1" applyAlignment="1">
      <alignment horizontal="center" vertical="center" wrapText="1"/>
    </xf>
    <xf numFmtId="0" fontId="0" fillId="14" borderId="18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0" fillId="0" borderId="8" xfId="0" applyFont="1" applyFill="1" applyBorder="1" applyAlignment="1">
      <alignment horizontal="center" vertical="center" wrapText="1"/>
    </xf>
    <xf numFmtId="14" fontId="0" fillId="0" borderId="9" xfId="0" applyNumberFormat="1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0" xfId="1" applyFont="1" applyFill="1"/>
    <xf numFmtId="0" fontId="3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 wrapText="1"/>
    </xf>
    <xf numFmtId="0" fontId="0" fillId="9" borderId="10" xfId="0" applyFont="1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2" fillId="0" borderId="0" xfId="0" applyFont="1" applyFill="1"/>
    <xf numFmtId="0" fontId="0" fillId="8" borderId="0" xfId="0" applyFill="1"/>
    <xf numFmtId="0" fontId="0" fillId="9" borderId="4" xfId="0" applyFill="1" applyBorder="1"/>
    <xf numFmtId="0" fontId="0" fillId="8" borderId="23" xfId="0" applyFill="1" applyBorder="1"/>
    <xf numFmtId="0" fontId="0" fillId="8" borderId="24" xfId="0" applyFill="1" applyBorder="1"/>
    <xf numFmtId="0" fontId="0" fillId="8" borderId="17" xfId="0" applyFill="1" applyBorder="1"/>
    <xf numFmtId="0" fontId="0" fillId="8" borderId="19" xfId="0" applyFill="1" applyBorder="1"/>
    <xf numFmtId="164" fontId="0" fillId="0" borderId="9" xfId="0" applyNumberFormat="1" applyFont="1" applyFill="1" applyBorder="1"/>
    <xf numFmtId="0" fontId="10" fillId="8" borderId="0" xfId="0" applyFont="1" applyFill="1"/>
    <xf numFmtId="0" fontId="2" fillId="8" borderId="0" xfId="0" applyFont="1" applyFill="1"/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14" fontId="0" fillId="0" borderId="0" xfId="0" applyNumberFormat="1" applyFill="1" applyBorder="1" applyAlignment="1">
      <alignment horizontal="left" vertical="center" wrapText="1"/>
    </xf>
    <xf numFmtId="0" fontId="2" fillId="8" borderId="30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9" fillId="9" borderId="33" xfId="0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2" fillId="8" borderId="35" xfId="0" applyFont="1" applyFill="1" applyBorder="1" applyAlignment="1">
      <alignment horizontal="center" vertical="center"/>
    </xf>
    <xf numFmtId="0" fontId="0" fillId="8" borderId="36" xfId="0" applyFill="1" applyBorder="1" applyAlignment="1">
      <alignment horizontal="left" vertical="center"/>
    </xf>
    <xf numFmtId="0" fontId="0" fillId="8" borderId="37" xfId="0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0" fontId="2" fillId="8" borderId="34" xfId="0" applyFont="1" applyFill="1" applyBorder="1" applyAlignment="1">
      <alignment horizontal="center" vertical="center"/>
    </xf>
    <xf numFmtId="14" fontId="0" fillId="8" borderId="37" xfId="0" applyNumberFormat="1" applyFill="1" applyBorder="1" applyAlignment="1">
      <alignment horizontal="center" vertical="center"/>
    </xf>
    <xf numFmtId="0" fontId="0" fillId="8" borderId="33" xfId="0" applyFill="1" applyBorder="1" applyAlignment="1">
      <alignment horizontal="left" vertical="center"/>
    </xf>
    <xf numFmtId="0" fontId="2" fillId="8" borderId="30" xfId="0" applyFont="1" applyFill="1" applyBorder="1" applyAlignment="1">
      <alignment horizontal="left" vertical="center"/>
    </xf>
    <xf numFmtId="0" fontId="2" fillId="8" borderId="32" xfId="0" applyFont="1" applyFill="1" applyBorder="1" applyAlignment="1">
      <alignment horizontal="left" vertical="center" wrapText="1"/>
    </xf>
    <xf numFmtId="0" fontId="0" fillId="8" borderId="34" xfId="0" applyFill="1" applyBorder="1" applyAlignment="1">
      <alignment horizontal="left" vertical="center" wrapText="1"/>
    </xf>
    <xf numFmtId="0" fontId="0" fillId="8" borderId="37" xfId="0" applyFill="1" applyBorder="1" applyAlignment="1">
      <alignment horizontal="left" vertical="center" wrapText="1"/>
    </xf>
    <xf numFmtId="0" fontId="2" fillId="9" borderId="22" xfId="0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right" vertical="center"/>
    </xf>
    <xf numFmtId="0" fontId="1" fillId="0" borderId="20" xfId="0" applyFont="1" applyFill="1" applyBorder="1" applyAlignment="1">
      <alignment horizontal="left" vertical="center"/>
    </xf>
    <xf numFmtId="164" fontId="1" fillId="0" borderId="20" xfId="0" applyNumberFormat="1" applyFont="1" applyFill="1" applyBorder="1" applyAlignment="1">
      <alignment horizontal="center" vertical="center"/>
    </xf>
    <xf numFmtId="1" fontId="1" fillId="0" borderId="20" xfId="0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 applyProtection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0" fillId="0" borderId="0" xfId="0" applyFont="1" applyFill="1" applyAlignment="1">
      <alignment horizontal="center" vertical="center"/>
    </xf>
    <xf numFmtId="1" fontId="3" fillId="14" borderId="0" xfId="0" applyNumberFormat="1" applyFont="1" applyFill="1" applyBorder="1" applyAlignment="1">
      <alignment horizontal="right" vertical="center"/>
    </xf>
    <xf numFmtId="1" fontId="3" fillId="3" borderId="0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3" fillId="4" borderId="1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NumberFormat="1" applyFont="1" applyFill="1"/>
    <xf numFmtId="0" fontId="2" fillId="0" borderId="0" xfId="0" applyNumberFormat="1" applyFont="1" applyFill="1" applyBorder="1"/>
    <xf numFmtId="0" fontId="0" fillId="14" borderId="0" xfId="0" applyFont="1" applyFill="1" applyBorder="1"/>
    <xf numFmtId="0" fontId="0" fillId="3" borderId="10" xfId="0" applyFont="1" applyFill="1" applyBorder="1" applyAlignment="1">
      <alignment vertical="center"/>
    </xf>
    <xf numFmtId="0" fontId="0" fillId="3" borderId="0" xfId="0" applyFont="1" applyFill="1" applyBorder="1"/>
    <xf numFmtId="0" fontId="11" fillId="3" borderId="10" xfId="0" applyFont="1" applyFill="1" applyBorder="1" applyAlignment="1">
      <alignment vertical="center"/>
    </xf>
    <xf numFmtId="0" fontId="11" fillId="3" borderId="0" xfId="0" applyFont="1" applyFill="1" applyBorder="1"/>
    <xf numFmtId="0" fontId="2" fillId="0" borderId="14" xfId="0" applyFont="1" applyFill="1" applyBorder="1"/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 wrapText="1"/>
    </xf>
    <xf numFmtId="1" fontId="12" fillId="14" borderId="0" xfId="2" applyNumberFormat="1" applyFont="1" applyFill="1" applyBorder="1" applyAlignment="1" applyProtection="1">
      <alignment horizontal="center" vertical="center" wrapText="1"/>
    </xf>
    <xf numFmtId="0" fontId="3" fillId="1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3" fillId="15" borderId="9" xfId="0" applyNumberFormat="1" applyFont="1" applyFill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/>
    </xf>
    <xf numFmtId="1" fontId="3" fillId="3" borderId="9" xfId="0" applyNumberFormat="1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right" vertical="center"/>
    </xf>
    <xf numFmtId="164" fontId="3" fillId="16" borderId="9" xfId="0" applyNumberFormat="1" applyFont="1" applyFill="1" applyBorder="1" applyAlignment="1">
      <alignment horizontal="center" vertical="center"/>
    </xf>
    <xf numFmtId="0" fontId="3" fillId="16" borderId="9" xfId="0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 wrapText="1"/>
    </xf>
    <xf numFmtId="0" fontId="2" fillId="9" borderId="26" xfId="0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0" fontId="2" fillId="9" borderId="28" xfId="0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" fillId="17" borderId="9" xfId="0" applyFont="1" applyFill="1" applyBorder="1" applyAlignment="1">
      <alignment horizontal="center" vertical="center" wrapText="1"/>
    </xf>
    <xf numFmtId="14" fontId="1" fillId="17" borderId="9" xfId="0" applyNumberFormat="1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38" xfId="0" applyFont="1" applyFill="1" applyBorder="1" applyAlignment="1">
      <alignment horizontal="center" vertical="center" wrapText="1"/>
    </xf>
    <xf numFmtId="0" fontId="1" fillId="14" borderId="21" xfId="0" applyFont="1" applyFill="1" applyBorder="1" applyAlignment="1">
      <alignment horizontal="center" vertical="center" wrapText="1"/>
    </xf>
    <xf numFmtId="0" fontId="1" fillId="17" borderId="21" xfId="0" applyFont="1" applyFill="1" applyBorder="1" applyAlignment="1">
      <alignment horizontal="center" vertical="center" wrapText="1"/>
    </xf>
    <xf numFmtId="0" fontId="1" fillId="17" borderId="15" xfId="0" applyFont="1" applyFill="1" applyBorder="1" applyAlignment="1">
      <alignment horizontal="center" vertical="center" wrapText="1"/>
    </xf>
    <xf numFmtId="0" fontId="1" fillId="17" borderId="16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3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9" fillId="11" borderId="0" xfId="0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3" fillId="18" borderId="13" xfId="0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3" fillId="18" borderId="14" xfId="0" applyFont="1" applyFill="1" applyBorder="1" applyAlignment="1">
      <alignment horizontal="center" vertical="center"/>
    </xf>
    <xf numFmtId="0" fontId="3" fillId="18" borderId="17" xfId="0" applyFont="1" applyFill="1" applyBorder="1" applyAlignment="1">
      <alignment horizontal="center" vertical="center"/>
    </xf>
    <xf numFmtId="0" fontId="3" fillId="18" borderId="18" xfId="0" applyFont="1" applyFill="1" applyBorder="1" applyAlignment="1">
      <alignment horizontal="center" vertical="center"/>
    </xf>
    <xf numFmtId="0" fontId="3" fillId="18" borderId="19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343"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b/>
        <i val="0"/>
        <condense val="0"/>
        <extend val="0"/>
        <color indexed="9"/>
      </font>
      <fill>
        <patternFill>
          <bgColor theme="4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C00000"/>
      </font>
      <fill>
        <patternFill>
          <bgColor theme="4" tint="0.79998168889431442"/>
        </patternFill>
      </fill>
    </dxf>
    <dxf>
      <font>
        <b/>
        <i val="0"/>
        <color theme="9"/>
      </font>
      <fill>
        <patternFill>
          <bgColor theme="4" tint="0.79998168889431442"/>
        </patternFill>
      </fill>
    </dxf>
    <dxf>
      <font>
        <b/>
        <i/>
        <color auto="1"/>
      </font>
      <fill>
        <patternFill>
          <bgColor theme="4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theme="4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C00000"/>
      </font>
      <fill>
        <patternFill>
          <bgColor theme="4" tint="0.79998168889431442"/>
        </patternFill>
      </fill>
    </dxf>
    <dxf>
      <font>
        <b/>
        <i val="0"/>
        <color theme="9"/>
      </font>
      <fill>
        <patternFill>
          <bgColor theme="4" tint="0.79998168889431442"/>
        </patternFill>
      </fill>
    </dxf>
    <dxf>
      <font>
        <b/>
        <i/>
        <color auto="1"/>
      </font>
      <fill>
        <patternFill>
          <bgColor theme="4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theme="4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C00000"/>
      </font>
      <fill>
        <patternFill>
          <bgColor theme="4" tint="0.79998168889431442"/>
        </patternFill>
      </fill>
    </dxf>
    <dxf>
      <font>
        <b/>
        <i val="0"/>
        <color theme="9"/>
      </font>
      <fill>
        <patternFill>
          <bgColor theme="4" tint="0.79998168889431442"/>
        </patternFill>
      </fill>
    </dxf>
    <dxf>
      <font>
        <b/>
        <i/>
        <color auto="1"/>
      </font>
      <fill>
        <patternFill>
          <bgColor theme="4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theme="4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C00000"/>
      </font>
      <fill>
        <patternFill>
          <bgColor theme="4" tint="0.79998168889431442"/>
        </patternFill>
      </fill>
    </dxf>
    <dxf>
      <font>
        <b/>
        <i val="0"/>
        <color theme="9"/>
      </font>
      <fill>
        <patternFill>
          <bgColor theme="4" tint="0.79998168889431442"/>
        </patternFill>
      </fill>
    </dxf>
    <dxf>
      <font>
        <b/>
        <i/>
        <color auto="1"/>
      </font>
      <fill>
        <patternFill>
          <bgColor theme="4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theme="4" tint="0.399945066682943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C00000"/>
      </font>
      <fill>
        <patternFill>
          <bgColor theme="4" tint="0.79998168889431442"/>
        </patternFill>
      </fill>
    </dxf>
    <dxf>
      <font>
        <b/>
        <i val="0"/>
        <color theme="9"/>
      </font>
      <fill>
        <patternFill>
          <bgColor theme="4" tint="0.79998168889431442"/>
        </patternFill>
      </fill>
    </dxf>
    <dxf>
      <font>
        <b/>
        <i/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2" tint="-0.24994659260841701"/>
        </patternFill>
      </fill>
    </dxf>
    <dxf>
      <fill>
        <patternFill>
          <fgColor indexed="64"/>
          <bgColor rgb="FFFF5050"/>
        </patternFill>
      </fill>
    </dxf>
    <dxf>
      <font>
        <color auto="1"/>
      </font>
      <fill>
        <patternFill>
          <fgColor indexed="64"/>
          <bgColor rgb="FFFF5050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color rgb="FF9C0006"/>
      </font>
      <fill>
        <patternFill>
          <fgColor indexed="64"/>
          <bgColor rgb="FFFFFF99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medium">
          <color indexed="64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b/>
      </font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</font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-0.249977111117893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rgb="FF000000"/>
          <bgColor auto="1"/>
        </patternFill>
      </fill>
    </dxf>
    <dxf>
      <fill>
        <patternFill patternType="none">
          <fgColor rgb="FF000000"/>
          <bgColor rgb="FFFFFFFF"/>
        </patternFill>
      </fill>
    </dxf>
    <dxf>
      <border outline="0"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medium">
          <color indexed="64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b/>
      </font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</font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-0.249977111117893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numFmt numFmtId="164" formatCode="m/d/yyyy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rgb="FF000000"/>
          <bgColor rgb="FFFFFFFF"/>
        </patternFill>
      </fill>
    </dxf>
    <dxf>
      <border outline="0"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" formatCode="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0" formatCode="General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color auto="1"/>
      </font>
      <numFmt numFmtId="1" formatCode="0"/>
      <fill>
        <patternFill patternType="solid">
          <fgColor indexed="64"/>
          <bgColor theme="9" tint="-0.249977111117893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color auto="1"/>
      </font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color auto="1"/>
      </font>
      <numFmt numFmtId="1" formatCode="0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" formatCode="0"/>
      <fill>
        <patternFill patternType="solid">
          <fgColor indexed="64"/>
          <bgColor theme="9" tint="-0.249977111117893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color auto="1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ck">
          <color theme="0"/>
        </top>
        <bottom/>
      </border>
    </dxf>
    <dxf>
      <font>
        <b val="0"/>
        <u/>
        <sz val="10"/>
        <color indexed="12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top style="thick">
          <color theme="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medium">
          <color indexed="64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indexed="1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indexed="12"/>
        <name val="Arial"/>
        <scheme val="none"/>
      </font>
      <numFmt numFmtId="1" formatCode="0"/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9" tint="-0.249977111117893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indexed="1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border outline="0">
        <bottom style="thick">
          <color theme="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5050"/>
      <color rgb="FFFFFF9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5" Type="http://schemas.openxmlformats.org/officeDocument/2006/relationships/image" Target="../media/image8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3</xdr:row>
          <xdr:rowOff>57150</xdr:rowOff>
        </xdr:from>
        <xdr:to>
          <xdr:col>8</xdr:col>
          <xdr:colOff>657225</xdr:colOff>
          <xdr:row>5</xdr:row>
          <xdr:rowOff>114300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11</xdr:row>
          <xdr:rowOff>114300</xdr:rowOff>
        </xdr:from>
        <xdr:to>
          <xdr:col>6</xdr:col>
          <xdr:colOff>95250</xdr:colOff>
          <xdr:row>13</xdr:row>
          <xdr:rowOff>171450</xdr:rowOff>
        </xdr:to>
        <xdr:sp macro="" textlink="">
          <xdr:nvSpPr>
            <xdr:cNvPr id="21506" name="CommandButton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11</xdr:row>
          <xdr:rowOff>104775</xdr:rowOff>
        </xdr:from>
        <xdr:to>
          <xdr:col>9</xdr:col>
          <xdr:colOff>638175</xdr:colOff>
          <xdr:row>13</xdr:row>
          <xdr:rowOff>161925</xdr:rowOff>
        </xdr:to>
        <xdr:sp macro="" textlink="">
          <xdr:nvSpPr>
            <xdr:cNvPr id="21507" name="CommandButton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57150</xdr:rowOff>
        </xdr:from>
        <xdr:to>
          <xdr:col>5</xdr:col>
          <xdr:colOff>819150</xdr:colOff>
          <xdr:row>2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3</xdr:row>
          <xdr:rowOff>0</xdr:rowOff>
        </xdr:from>
        <xdr:to>
          <xdr:col>5</xdr:col>
          <xdr:colOff>809625</xdr:colOff>
          <xdr:row>5</xdr:row>
          <xdr:rowOff>47625</xdr:rowOff>
        </xdr:to>
        <xdr:sp macro="" textlink="">
          <xdr:nvSpPr>
            <xdr:cNvPr id="12300" name="CommandButton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0</xdr:row>
          <xdr:rowOff>95250</xdr:rowOff>
        </xdr:from>
        <xdr:to>
          <xdr:col>9</xdr:col>
          <xdr:colOff>238125</xdr:colOff>
          <xdr:row>2</xdr:row>
          <xdr:rowOff>142875</xdr:rowOff>
        </xdr:to>
        <xdr:sp macro="" textlink="">
          <xdr:nvSpPr>
            <xdr:cNvPr id="12301" name="CommandButton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3</xdr:row>
          <xdr:rowOff>0</xdr:rowOff>
        </xdr:from>
        <xdr:to>
          <xdr:col>9</xdr:col>
          <xdr:colOff>342900</xdr:colOff>
          <xdr:row>5</xdr:row>
          <xdr:rowOff>47625</xdr:rowOff>
        </xdr:to>
        <xdr:sp macro="" textlink="">
          <xdr:nvSpPr>
            <xdr:cNvPr id="12304" name="CommandButton4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466725</xdr:colOff>
          <xdr:row>2</xdr:row>
          <xdr:rowOff>57150</xdr:rowOff>
        </xdr:from>
        <xdr:to>
          <xdr:col>12</xdr:col>
          <xdr:colOff>1114425</xdr:colOff>
          <xdr:row>4</xdr:row>
          <xdr:rowOff>28575</xdr:rowOff>
        </xdr:to>
        <xdr:sp macro="" textlink="">
          <xdr:nvSpPr>
            <xdr:cNvPr id="12305" name="CommandButton5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2</xdr:row>
          <xdr:rowOff>9525</xdr:rowOff>
        </xdr:from>
        <xdr:to>
          <xdr:col>5</xdr:col>
          <xdr:colOff>723900</xdr:colOff>
          <xdr:row>3</xdr:row>
          <xdr:rowOff>171450</xdr:rowOff>
        </xdr:to>
        <xdr:sp macro="" textlink="">
          <xdr:nvSpPr>
            <xdr:cNvPr id="23570" name="CommandButton1" hidden="1">
              <a:extLst>
                <a:ext uri="{63B3BB69-23CF-44E3-9099-C40C66FF867C}">
                  <a14:compatExt spid="_x0000_s2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9525</xdr:rowOff>
        </xdr:from>
        <xdr:to>
          <xdr:col>7</xdr:col>
          <xdr:colOff>352425</xdr:colOff>
          <xdr:row>3</xdr:row>
          <xdr:rowOff>171450</xdr:rowOff>
        </xdr:to>
        <xdr:sp macro="" textlink="">
          <xdr:nvSpPr>
            <xdr:cNvPr id="23571" name="CommandButton2" hidden="1">
              <a:extLst>
                <a:ext uri="{63B3BB69-23CF-44E3-9099-C40C66FF867C}">
                  <a14:compatExt spid="_x0000_s2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2</xdr:row>
          <xdr:rowOff>9525</xdr:rowOff>
        </xdr:from>
        <xdr:to>
          <xdr:col>9</xdr:col>
          <xdr:colOff>561975</xdr:colOff>
          <xdr:row>3</xdr:row>
          <xdr:rowOff>171450</xdr:rowOff>
        </xdr:to>
        <xdr:sp macro="" textlink="">
          <xdr:nvSpPr>
            <xdr:cNvPr id="23572" name="CommandButton3" hidden="1">
              <a:extLst>
                <a:ext uri="{63B3BB69-23CF-44E3-9099-C40C66FF867C}">
                  <a14:compatExt spid="_x0000_s2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350520</xdr:colOff>
      <xdr:row>3</xdr:row>
      <xdr:rowOff>30480</xdr:rowOff>
    </xdr:from>
    <xdr:to>
      <xdr:col>1</xdr:col>
      <xdr:colOff>609600</xdr:colOff>
      <xdr:row>4</xdr:row>
      <xdr:rowOff>114300</xdr:rowOff>
    </xdr:to>
    <xdr:sp macro="[0]!affecter_rubis_par_nom_cdp_moa" textlink="">
      <xdr:nvSpPr>
        <xdr:cNvPr id="2" name="Organigramme : Connecteur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897380" y="594360"/>
          <a:ext cx="259080" cy="266700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ysClr val="windowText" lastClr="000000"/>
          </a:solidFill>
        </a:ln>
        <a:effectLst>
          <a:innerShdw blurRad="114300">
            <a:prstClr val="black"/>
          </a:inn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3</xdr:col>
      <xdr:colOff>373380</xdr:colOff>
      <xdr:row>3</xdr:row>
      <xdr:rowOff>15240</xdr:rowOff>
    </xdr:from>
    <xdr:to>
      <xdr:col>3</xdr:col>
      <xdr:colOff>632460</xdr:colOff>
      <xdr:row>4</xdr:row>
      <xdr:rowOff>99060</xdr:rowOff>
    </xdr:to>
    <xdr:sp macro="[0]!affecter_rubis_par_numero" textlink="">
      <xdr:nvSpPr>
        <xdr:cNvPr id="8" name="Organigramme : Connecteur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3939540" y="579120"/>
          <a:ext cx="259080" cy="266700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ysClr val="windowText" lastClr="000000"/>
          </a:solidFill>
        </a:ln>
        <a:effectLst>
          <a:innerShdw blurRad="114300">
            <a:prstClr val="black"/>
          </a:inn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14</xdr:col>
      <xdr:colOff>533400</xdr:colOff>
      <xdr:row>2</xdr:row>
      <xdr:rowOff>144780</xdr:rowOff>
    </xdr:from>
    <xdr:to>
      <xdr:col>15</xdr:col>
      <xdr:colOff>213360</xdr:colOff>
      <xdr:row>4</xdr:row>
      <xdr:rowOff>45720</xdr:rowOff>
    </xdr:to>
    <xdr:sp macro="[0]!retablir_MFC_onglet_Liste_des_Rubis" textlink="">
      <xdr:nvSpPr>
        <xdr:cNvPr id="7" name="Organigramme : Connecteur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17929860" y="525780"/>
          <a:ext cx="259080" cy="281940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ysClr val="windowText" lastClr="000000"/>
          </a:solidFill>
        </a:ln>
        <a:effectLst>
          <a:innerShdw blurRad="114300">
            <a:prstClr val="black"/>
          </a:inn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</a:p>
      </xdr:txBody>
    </xdr:sp>
    <xdr:clientData/>
  </xdr:twoCellAnchor>
  <xdr:twoCellAnchor>
    <xdr:from>
      <xdr:col>11</xdr:col>
      <xdr:colOff>1405890</xdr:colOff>
      <xdr:row>3</xdr:row>
      <xdr:rowOff>47625</xdr:rowOff>
    </xdr:from>
    <xdr:to>
      <xdr:col>11</xdr:col>
      <xdr:colOff>1664970</xdr:colOff>
      <xdr:row>4</xdr:row>
      <xdr:rowOff>121920</xdr:rowOff>
    </xdr:to>
    <xdr:sp macro="[0]!transfert_projet_nouveau_MDP_MOA" textlink="">
      <xdr:nvSpPr>
        <xdr:cNvPr id="10" name="Organigramme : Connecteur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/>
      </xdr:nvSpPr>
      <xdr:spPr>
        <a:xfrm>
          <a:off x="12195810" y="619125"/>
          <a:ext cx="259080" cy="264795"/>
        </a:xfrm>
        <a:prstGeom prst="flowChartConnector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ysClr val="windowText" lastClr="000000"/>
          </a:solidFill>
        </a:ln>
        <a:effectLst>
          <a:innerShdw blurRad="114300">
            <a:prstClr val="black"/>
          </a:inn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</xdr:row>
      <xdr:rowOff>45720</xdr:rowOff>
    </xdr:from>
    <xdr:to>
      <xdr:col>1</xdr:col>
      <xdr:colOff>327660</xdr:colOff>
      <xdr:row>4</xdr:row>
      <xdr:rowOff>129540</xdr:rowOff>
    </xdr:to>
    <xdr:sp macro="[0]!retablir_MFC_onglets_projets" textlink="">
      <xdr:nvSpPr>
        <xdr:cNvPr id="5" name="Organigramme : Connecteur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861060" y="617220"/>
          <a:ext cx="259080" cy="266700"/>
        </a:xfrm>
        <a:prstGeom prst="flowChartConnector">
          <a:avLst/>
        </a:prstGeom>
        <a:ln>
          <a:solidFill>
            <a:sysClr val="windowText" lastClr="000000"/>
          </a:solidFill>
        </a:ln>
        <a:effectLst>
          <a:innerShdw blurRad="114300">
            <a:prstClr val="black"/>
          </a:inn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</xdr:row>
      <xdr:rowOff>45720</xdr:rowOff>
    </xdr:from>
    <xdr:to>
      <xdr:col>1</xdr:col>
      <xdr:colOff>327660</xdr:colOff>
      <xdr:row>4</xdr:row>
      <xdr:rowOff>129540</xdr:rowOff>
    </xdr:to>
    <xdr:sp macro="[0]!retablir_MFC_onglets_projets" textlink="">
      <xdr:nvSpPr>
        <xdr:cNvPr id="5" name="Organigramme : Connecteur 4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861060" y="617220"/>
          <a:ext cx="259080" cy="266700"/>
        </a:xfrm>
        <a:prstGeom prst="flowChartConnector">
          <a:avLst/>
        </a:prstGeom>
        <a:ln>
          <a:solidFill>
            <a:sysClr val="windowText" lastClr="000000"/>
          </a:solidFill>
        </a:ln>
        <a:effectLst>
          <a:innerShdw blurRad="114300">
            <a:prstClr val="black"/>
          </a:inn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cmci144\CICES\23_DIR_LOGISTIQUE\03_MOA\03_PILOTAGE\01_SUIVI\00_Plans_de_d&#233;veloppement_informatique\Plan_2016\Projets_CMCICES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2016"/>
      <sheetName val="Synthèse par CDP"/>
      <sheetName val="Liste des Rubis en cours"/>
      <sheetName val="Projets finalisés"/>
      <sheetName val="évolutions à arbitrer"/>
      <sheetName val="Etapes projet"/>
      <sheetName val="listes"/>
      <sheetName val="Liste des Rubis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Statut Etape</v>
          </cell>
        </row>
      </sheetData>
      <sheetData sheetId="6">
        <row r="1">
          <cell r="B1" t="str">
            <v>Etude initiale</v>
          </cell>
        </row>
        <row r="9">
          <cell r="B9" t="str">
            <v>Réglementaire</v>
          </cell>
        </row>
        <row r="10">
          <cell r="B10" t="str">
            <v>Fiabilisation</v>
          </cell>
        </row>
        <row r="11">
          <cell r="B11" t="str">
            <v>Dev. Commercial</v>
          </cell>
        </row>
        <row r="12">
          <cell r="B12" t="str">
            <v>Productivité</v>
          </cell>
        </row>
      </sheetData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isabelle" refreshedDate="43896.058418518522" createdVersion="6" refreshedVersion="4" minRefreshableVersion="3" recordCount="7">
  <cacheSource type="worksheet">
    <worksheetSource name="Tableau2"/>
  </cacheSource>
  <cacheFields count="34">
    <cacheField name="Référence _x000a_RUBIS" numFmtId="0">
      <sharedItems containsSemiMixedTypes="0" containsString="0" containsNumber="1" containsInteger="1" minValue="100" maxValue="106"/>
    </cacheField>
    <cacheField name="Date de création de la demande" numFmtId="164">
      <sharedItems containsNonDate="0" containsString="0" containsBlank="1"/>
    </cacheField>
    <cacheField name="Priorité" numFmtId="0">
      <sharedItems containsNonDate="0" containsString="0" containsBlank="1"/>
    </cacheField>
    <cacheField name="Plan 2019" numFmtId="0">
      <sharedItems containsNonDate="0" containsString="0" containsBlank="1"/>
    </cacheField>
    <cacheField name="Incontournable" numFmtId="0">
      <sharedItems containsNonDate="0" containsString="0" containsBlank="1"/>
    </cacheField>
    <cacheField name=" date d'atterrissage" numFmtId="164">
      <sharedItems containsSemiMixedTypes="0" containsNonDate="0" containsDate="1" containsString="0" minDate="2020-04-10T00:00:00" maxDate="2020-04-17T00:00:00"/>
    </cacheField>
    <cacheField name="Estimation  prévisionnelle de la durée du projet (en mois)" numFmtId="0">
      <sharedItems containsNonDate="0" containsString="0" containsBlank="1"/>
    </cacheField>
    <cacheField name="Comité utilisateurs" numFmtId="0">
      <sharedItems containsNonDate="0" containsString="0" containsBlank="1"/>
    </cacheField>
    <cacheField name="Plan 2020" numFmtId="0">
      <sharedItems containsNonDate="0" containsBlank="1" count="6">
        <m/>
        <s v="à arbitrer" u="1"/>
        <s v="OUI" u="1"/>
        <s v="NON" u="1"/>
        <s v="AJOUT" u="1"/>
        <s v="Plan 2020" u="1"/>
      </sharedItems>
    </cacheField>
    <cacheField name="Cible" numFmtId="0">
      <sharedItems containsNonDate="0" containsString="0" containsBlank="1"/>
    </cacheField>
    <cacheField name="Domaine" numFmtId="0">
      <sharedItems containsNonDate="0" containsString="0" containsBlank="1"/>
    </cacheField>
    <cacheField name="Libellé" numFmtId="0">
      <sharedItems containsNonDate="0" containsString="0" containsBlank="1"/>
    </cacheField>
    <cacheField name="Descriptif du besoin" numFmtId="0">
      <sharedItems containsNonDate="0" containsString="0" containsBlank="1"/>
    </cacheField>
    <cacheField name="CM ES" numFmtId="0">
      <sharedItems containsNonDate="0" containsString="0" containsBlank="1"/>
    </cacheField>
    <cacheField name="GIE GES" numFmtId="0">
      <sharedItems containsNonDate="0" containsString="0" containsBlank="1"/>
    </cacheField>
    <cacheField name="Epsens" numFmtId="0">
      <sharedItems containsNonDate="0" containsString="0" containsBlank="1"/>
    </cacheField>
    <cacheField name="Groupama" numFmtId="0">
      <sharedItems containsNonDate="0" containsString="0" containsBlank="1"/>
    </cacheField>
    <cacheField name="CDP MOA" numFmtId="0">
      <sharedItems containsNonDate="0" containsBlank="1" count="22">
        <m/>
        <s v="CDP MOA" u="1"/>
        <s v="V.BLOT" u="1"/>
        <s v="D.DELOIRE" u="1"/>
        <s v="E.COMPERE" u="1"/>
        <s v="M.PIDBERESKA" u="1"/>
        <s v="F.OUNNAR" u="1"/>
        <s v="P. CARRIE" u="1"/>
        <s v="A.DECROIX _x000a_E.COMPERE" u="1"/>
        <s v="E.ELHALABI" u="1"/>
        <s v="A.DECROIX" u="1"/>
        <s v="Digital Value" u="1"/>
        <s v="GIE GES / ADHERENTS" u="1"/>
        <s v="M.DELAUTTRE" u="1"/>
        <s v="V.COLEDA" u="1"/>
        <s v="A.GRIOCHE" u="1"/>
        <s v="C.LAGRENE" u="1"/>
        <s v="S.ZAMITI" u="1"/>
        <s v="D.PENNECE" u="1"/>
        <s v="L.KRSTIC" u="1"/>
        <s v="F.ZAYDI" u="1"/>
        <s v="J.PROVOST" u="1"/>
      </sharedItems>
    </cacheField>
    <cacheField name="Recette commune" numFmtId="0">
      <sharedItems containsNonDate="0" containsString="0" containsBlank="1"/>
    </cacheField>
    <cacheField name="ETAPE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Charges estimées EID" numFmtId="0">
      <sharedItems containsNonDate="0" containsString="0" containsBlank="1"/>
    </cacheField>
    <cacheField name="Charges consommées EID (AA)" numFmtId="0">
      <sharedItems containsNonDate="0" containsString="0" containsBlank="1"/>
    </cacheField>
    <cacheField name="RAF EID" numFmtId="1">
      <sharedItems containsNonDate="0" containsString="0" containsBlank="1"/>
    </cacheField>
    <cacheField name="Estimation MOA" numFmtId="1">
      <sharedItems containsString="0" containsBlank="1" containsNumber="1" containsInteger="1" minValue="10" maxValue="20"/>
    </cacheField>
    <cacheField name="Charges consommées MOA global" numFmtId="0">
      <sharedItems containsString="0" containsBlank="1" containsNumber="1" containsInteger="1" minValue="5" maxValue="6"/>
    </cacheField>
    <cacheField name="RAF MOA" numFmtId="1">
      <sharedItems containsNonDate="0" containsString="0" containsBlank="1"/>
    </cacheField>
    <cacheField name="Colonne1" numFmtId="164">
      <sharedItems containsNonDate="0" containsString="0" containsBlank="1"/>
    </cacheField>
    <cacheField name="charges reelles consommees" numFmtId="0">
      <sharedItems containsNonDate="0" containsString="0" containsBlank="1"/>
    </cacheField>
    <cacheField name="Date prév. de livraison en recette" numFmtId="0">
      <sharedItems containsNonDate="0" containsString="0" containsBlank="1"/>
    </cacheField>
    <cacheField name="Date réelle de livraison en recette" numFmtId="0">
      <sharedItems containsNonDate="0" containsString="0" containsBlank="1"/>
    </cacheField>
    <cacheField name="Date initiale de livraison en Prod" numFmtId="164">
      <sharedItems containsNonDate="0" containsString="0" containsBlank="1"/>
    </cacheField>
    <cacheField name="Date prév. de livraison en prod" numFmtId="0">
      <sharedItems containsNonDate="0" containsString="0" containsBlank="1"/>
    </cacheField>
    <cacheField name="Date de livraison _x000a_en prod" numFmtId="0">
      <sharedItems containsNonDate="0" containsString="0" containsBlank="1"/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100"/>
    <m/>
    <m/>
    <m/>
    <m/>
    <d v="2020-04-10T00:00:00"/>
    <m/>
    <m/>
    <x v="0"/>
    <m/>
    <m/>
    <m/>
    <m/>
    <m/>
    <m/>
    <m/>
    <m/>
    <x v="0"/>
    <m/>
    <x v="0"/>
    <m/>
    <m/>
    <m/>
    <m/>
    <m/>
    <m/>
    <m/>
    <m/>
    <m/>
    <m/>
    <m/>
    <m/>
    <m/>
    <m/>
  </r>
  <r>
    <n v="101"/>
    <m/>
    <m/>
    <m/>
    <m/>
    <d v="2020-04-11T00:00:00"/>
    <m/>
    <m/>
    <x v="0"/>
    <m/>
    <m/>
    <m/>
    <m/>
    <m/>
    <m/>
    <m/>
    <m/>
    <x v="0"/>
    <m/>
    <x v="1"/>
    <m/>
    <m/>
    <m/>
    <n v="10"/>
    <n v="5"/>
    <m/>
    <m/>
    <m/>
    <m/>
    <m/>
    <m/>
    <m/>
    <m/>
    <m/>
  </r>
  <r>
    <n v="102"/>
    <m/>
    <m/>
    <m/>
    <m/>
    <d v="2020-04-12T00:00:00"/>
    <m/>
    <m/>
    <x v="0"/>
    <m/>
    <m/>
    <m/>
    <m/>
    <m/>
    <m/>
    <m/>
    <m/>
    <x v="0"/>
    <m/>
    <x v="2"/>
    <m/>
    <m/>
    <m/>
    <n v="20"/>
    <n v="6"/>
    <m/>
    <m/>
    <m/>
    <m/>
    <m/>
    <m/>
    <m/>
    <m/>
    <m/>
  </r>
  <r>
    <n v="103"/>
    <m/>
    <m/>
    <m/>
    <m/>
    <d v="2020-04-13T00:00:00"/>
    <m/>
    <m/>
    <x v="0"/>
    <m/>
    <m/>
    <m/>
    <m/>
    <m/>
    <m/>
    <m/>
    <m/>
    <x v="0"/>
    <m/>
    <x v="3"/>
    <m/>
    <m/>
    <m/>
    <m/>
    <m/>
    <m/>
    <m/>
    <m/>
    <m/>
    <m/>
    <m/>
    <m/>
    <m/>
    <m/>
  </r>
  <r>
    <n v="104"/>
    <m/>
    <m/>
    <m/>
    <m/>
    <d v="2020-04-14T00:00:00"/>
    <m/>
    <m/>
    <x v="0"/>
    <m/>
    <m/>
    <m/>
    <m/>
    <m/>
    <m/>
    <m/>
    <m/>
    <x v="0"/>
    <m/>
    <x v="4"/>
    <m/>
    <m/>
    <m/>
    <m/>
    <m/>
    <m/>
    <m/>
    <m/>
    <m/>
    <m/>
    <m/>
    <m/>
    <m/>
    <m/>
  </r>
  <r>
    <n v="105"/>
    <m/>
    <m/>
    <m/>
    <m/>
    <d v="2020-04-15T00:00:00"/>
    <m/>
    <m/>
    <x v="0"/>
    <m/>
    <m/>
    <m/>
    <m/>
    <m/>
    <m/>
    <m/>
    <m/>
    <x v="0"/>
    <m/>
    <x v="5"/>
    <m/>
    <m/>
    <m/>
    <m/>
    <m/>
    <m/>
    <m/>
    <m/>
    <m/>
    <m/>
    <m/>
    <m/>
    <m/>
    <m/>
  </r>
  <r>
    <n v="106"/>
    <m/>
    <m/>
    <m/>
    <m/>
    <d v="2020-04-16T00:00:00"/>
    <m/>
    <m/>
    <x v="0"/>
    <m/>
    <m/>
    <m/>
    <m/>
    <m/>
    <m/>
    <m/>
    <m/>
    <x v="0"/>
    <m/>
    <x v="6"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5:A14" firstHeaderRow="1" firstDataRow="1" firstDataCol="1" rowPageCount="1" colPageCount="1"/>
  <pivotFields count="34"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1"/>
        <item m="1" x="3"/>
        <item m="1" x="2"/>
        <item x="0"/>
        <item m="1" x="4"/>
        <item m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3">
        <item m="1" x="14"/>
        <item x="0"/>
        <item m="1" x="7"/>
        <item m="1" x="17"/>
        <item m="1" x="10"/>
        <item m="1" x="1"/>
        <item m="1" x="15"/>
        <item m="1" x="4"/>
        <item m="1" x="18"/>
        <item m="1" x="21"/>
        <item m="1" x="5"/>
        <item m="1" x="8"/>
        <item m="1" x="12"/>
        <item m="1" x="11"/>
        <item m="1" x="3"/>
        <item m="1" x="9"/>
        <item m="1" x="20"/>
        <item m="1" x="2"/>
        <item m="1" x="19"/>
        <item m="1" x="13"/>
        <item m="1" x="6"/>
        <item m="1" x="16"/>
        <item t="default"/>
      </items>
    </pivotField>
    <pivotField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7"/>
    <field x="19"/>
  </rowFields>
  <rowItems count="9"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t="grand">
      <x/>
    </i>
  </rowItems>
  <colItems count="1">
    <i/>
  </colItems>
  <pageFields count="1">
    <pageField fld="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ableau594" displayName="Tableau594" ref="A11:AH12" totalsRowShown="0" headerRowDxfId="342" headerRowBorderDxfId="341" tableBorderDxfId="340" totalsRowBorderDxfId="339">
  <autoFilter ref="A11:AH12"/>
  <tableColumns count="34">
    <tableColumn id="1" name="Référence _x000a_RUBIS" dataDxfId="338" dataCellStyle="Lien hypertexte"/>
    <tableColumn id="2" name="Date de création de la demande" dataDxfId="337"/>
    <tableColumn id="3" name="Priorité" dataDxfId="336"/>
    <tableColumn id="4" name="Plan 2019" dataDxfId="335"/>
    <tableColumn id="5" name="Incontournable" dataDxfId="334"/>
    <tableColumn id="6" name=" date d'atterrissage" dataDxfId="333"/>
    <tableColumn id="7" name="Estimation  prévisionnelle de la durée du projet (en mois)" dataDxfId="332"/>
    <tableColumn id="8" name="Comité utilisateurs" dataDxfId="331"/>
    <tableColumn id="9" name="Plan 2020" dataDxfId="330"/>
    <tableColumn id="10" name="Cible" dataDxfId="329"/>
    <tableColumn id="11" name="Domaine" dataDxfId="328"/>
    <tableColumn id="12" name="Libellé" dataDxfId="327"/>
    <tableColumn id="13" name="Descriptif du besoin" dataDxfId="326"/>
    <tableColumn id="14" name="CM ES" dataDxfId="325"/>
    <tableColumn id="15" name="GIE GES" dataDxfId="324"/>
    <tableColumn id="16" name="Epsens" dataDxfId="323"/>
    <tableColumn id="17" name="Groupama" dataDxfId="322"/>
    <tableColumn id="18" name="CDP MOA" dataDxfId="321"/>
    <tableColumn id="19" name="Recette commune" dataDxfId="320"/>
    <tableColumn id="20" name="ETAPE" dataDxfId="319"/>
    <tableColumn id="21" name="Charges estimées EID" dataDxfId="318"/>
    <tableColumn id="22" name="Charges consommées EID (AA)" dataDxfId="317"/>
    <tableColumn id="23" name="RAF EID" dataDxfId="316">
      <calculatedColumnFormula>U12-V12</calculatedColumnFormula>
    </tableColumn>
    <tableColumn id="24" name="Estimation MOA" dataDxfId="315"/>
    <tableColumn id="25" name="Charges consommées MOA global" dataDxfId="314"/>
    <tableColumn id="26" name="RAF MOA" dataDxfId="313" dataCellStyle="Lien hypertexte">
      <calculatedColumnFormula>X12-Y12</calculatedColumnFormula>
    </tableColumn>
    <tableColumn id="27" name="Colonne1" dataDxfId="312"/>
    <tableColumn id="28" name="charges reelles consommees" dataDxfId="311"/>
    <tableColumn id="29" name="Date prév. de livraison en recette" dataDxfId="310"/>
    <tableColumn id="30" name="Date réelle de livraison en recette" dataDxfId="309"/>
    <tableColumn id="31" name="Date initiale de livraison en Prod" dataDxfId="308"/>
    <tableColumn id="32" name="Date prév. de livraison en prod" dataDxfId="307"/>
    <tableColumn id="33" name="Date de livraison _x000a_en prod" dataDxfId="306"/>
    <tableColumn id="34" name="Commentaires" dataDxfId="30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au686" displayName="Tableau686" ref="A20:R21" totalsRowShown="0" headerRowDxfId="304" dataDxfId="303">
  <autoFilter ref="A20:R21"/>
  <tableColumns count="18">
    <tableColumn id="1" name="Référence _x000a_RUBIS" dataDxfId="302" dataCellStyle="Lien hypertexte"/>
    <tableColumn id="2" name="Libellé" dataDxfId="301"/>
    <tableColumn id="3" name=" date d'atterrissage" dataDxfId="300"/>
    <tableColumn id="4" name="Etape" dataDxfId="299"/>
    <tableColumn id="5" name="Estimation" dataDxfId="298"/>
    <tableColumn id="6" name="Charges consommées global" dataDxfId="297"/>
    <tableColumn id="7" name="RAF " dataDxfId="296"/>
    <tableColumn id="8" name="EDB" dataDxfId="295"/>
    <tableColumn id="9" name="Specs" dataDxfId="294"/>
    <tableColumn id="18" name="Dev" dataDxfId="293"/>
    <tableColumn id="17" name="Recette" dataDxfId="292"/>
    <tableColumn id="10" name="Livraison Prod" dataDxfId="291"/>
    <tableColumn id="11" name="Pts vigilance / Risques" dataDxfId="290"/>
    <tableColumn id="12" name="En cours" dataDxfId="289"/>
    <tableColumn id="13" name="Prochaines Etapes" dataDxfId="288"/>
    <tableColumn id="14" name="Commentaires" dataDxfId="287"/>
    <tableColumn id="15" name="Colonne1" dataDxfId="286"/>
    <tableColumn id="16" name="Colonne2" dataDxfId="28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7:AH15" totalsRowCount="1" headerRowDxfId="284" dataDxfId="283" totalsRowDxfId="282" totalsRowBorderDxfId="281">
  <autoFilter ref="A7:AH14"/>
  <tableColumns count="34">
    <tableColumn id="1" name="Référence _x000a_RUBIS" totalsRowFunction="count" dataDxfId="280" totalsRowDxfId="279" dataCellStyle="Lien hypertexte"/>
    <tableColumn id="2" name="Date de création de la demande" dataDxfId="278" totalsRowDxfId="277"/>
    <tableColumn id="3" name="Priorité" dataDxfId="276" totalsRowDxfId="275"/>
    <tableColumn id="4" name="Plan 2019" dataDxfId="274" totalsRowDxfId="273"/>
    <tableColumn id="5" name="Incontournable" dataDxfId="272" totalsRowDxfId="271"/>
    <tableColumn id="6" name=" date d'atterrissage" dataDxfId="270" totalsRowDxfId="269"/>
    <tableColumn id="7" name="Estimation  prévisionnelle de la durée du projet (en mois)" dataDxfId="268" totalsRowDxfId="267"/>
    <tableColumn id="8" name="Comité utilisateurs" dataDxfId="266" totalsRowDxfId="265"/>
    <tableColumn id="9" name="Plan 2020" dataDxfId="264" totalsRowDxfId="263"/>
    <tableColumn id="10" name="Cible" dataDxfId="262" totalsRowDxfId="261"/>
    <tableColumn id="11" name="Domaine" dataDxfId="260" totalsRowDxfId="259"/>
    <tableColumn id="12" name="Libellé" dataDxfId="258" totalsRowDxfId="257"/>
    <tableColumn id="13" name="Descriptif du besoin" dataDxfId="256" totalsRowDxfId="255"/>
    <tableColumn id="14" name="CM ES" dataDxfId="254" totalsRowDxfId="253"/>
    <tableColumn id="15" name="GIE GES" dataDxfId="252" totalsRowDxfId="251"/>
    <tableColumn id="16" name="Epsens" dataDxfId="250" totalsRowDxfId="249"/>
    <tableColumn id="17" name="Groupama" dataDxfId="248" totalsRowDxfId="247"/>
    <tableColumn id="18" name="CDP MOA" dataDxfId="246" totalsRowDxfId="245"/>
    <tableColumn id="19" name="Recette commune" dataDxfId="244" totalsRowDxfId="243"/>
    <tableColumn id="20" name="ETAPE" dataDxfId="242" totalsRowDxfId="241"/>
    <tableColumn id="21" name="Charges estimées EID" dataDxfId="240" totalsRowDxfId="239"/>
    <tableColumn id="22" name="Charges consommées EID (AA)" dataDxfId="238" totalsRowDxfId="237"/>
    <tableColumn id="23" name="RAF EID" totalsRowFunction="custom" dataDxfId="236" totalsRowDxfId="235">
      <calculatedColumnFormula>U8-V8</calculatedColumnFormula>
      <totalsRowFormula>U15-V15</totalsRowFormula>
    </tableColumn>
    <tableColumn id="24" name="Estimation MOA" dataDxfId="234" totalsRowDxfId="233"/>
    <tableColumn id="25" name="Charges consommées MOA global" dataDxfId="232" totalsRowDxfId="231"/>
    <tableColumn id="26" name="RAF MOA" totalsRowFunction="custom" dataDxfId="230" totalsRowDxfId="229">
      <calculatedColumnFormula>X8-Y8</calculatedColumnFormula>
      <totalsRowFormula>X15-Y15</totalsRowFormula>
    </tableColumn>
    <tableColumn id="27" name="Colonne1" totalsRowFunction="custom" dataDxfId="228" totalsRowDxfId="227">
      <totalsRowFormula>Y15-Z15</totalsRowFormula>
    </tableColumn>
    <tableColumn id="28" name="charges reelles consommees" totalsRowFunction="custom" dataDxfId="226" totalsRowDxfId="225">
      <totalsRowFormula>X15-AA15</totalsRowFormula>
    </tableColumn>
    <tableColumn id="29" name="Date prév. de livraison en recette" dataDxfId="224" totalsRowDxfId="223"/>
    <tableColumn id="30" name="Date réelle de livraison en recette" dataDxfId="222" totalsRowDxfId="221"/>
    <tableColumn id="31" name="Date initiale de livraison en Prod" dataDxfId="220" totalsRowDxfId="219"/>
    <tableColumn id="32" name="Date prév. de livraison en prod" dataDxfId="218" totalsRowDxfId="217"/>
    <tableColumn id="33" name="Date de livraison _x000a_en prod" dataDxfId="216" totalsRowDxfId="215"/>
    <tableColumn id="34" name="Commentaires" dataDxfId="214" totalsRowDxfId="21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0" name="Tableau3511" displayName="Tableau3511" ref="A7:R12" totalsRowCount="1" headerRowDxfId="212" dataDxfId="210" totalsRowDxfId="209" headerRowBorderDxfId="211">
  <autoFilter ref="A7:R11"/>
  <tableColumns count="18">
    <tableColumn id="1" name="Référence _x000a_RUBIS" totalsRowFunction="count" dataDxfId="208" totalsRowDxfId="207"/>
    <tableColumn id="2" name="Libellé" dataDxfId="206" totalsRowDxfId="205"/>
    <tableColumn id="3" name=" date d'atterrissage" dataDxfId="204" totalsRowDxfId="203"/>
    <tableColumn id="4" name="Etape" dataDxfId="202" totalsRowDxfId="201"/>
    <tableColumn id="5" name="Estimation" dataDxfId="200" totalsRowDxfId="199"/>
    <tableColumn id="20" name="Charges consommées global" dataDxfId="198" totalsRowDxfId="197"/>
    <tableColumn id="19" name="RAF " dataDxfId="196" totalsRowDxfId="195">
      <calculatedColumnFormula>E8-F8</calculatedColumnFormula>
    </tableColumn>
    <tableColumn id="6" name="EDB" dataDxfId="194" totalsRowDxfId="193"/>
    <tableColumn id="7" name="Specs" dataDxfId="192" totalsRowDxfId="191"/>
    <tableColumn id="8" name="Dev" dataDxfId="190" totalsRowDxfId="189"/>
    <tableColumn id="9" name="Recette" dataDxfId="188" totalsRowDxfId="187"/>
    <tableColumn id="10" name="Livraison Prod" dataDxfId="186" totalsRowDxfId="185"/>
    <tableColumn id="11" name="Pts vigilance / Risques" dataDxfId="184" totalsRowDxfId="183"/>
    <tableColumn id="12" name="En cours" dataDxfId="182" totalsRowDxfId="181"/>
    <tableColumn id="13" name="Prochaines Etapes" dataDxfId="180" totalsRowDxfId="179"/>
    <tableColumn id="14" name="Commentaires" dataDxfId="178" totalsRowDxfId="177"/>
    <tableColumn id="15" name="Colonne1" dataDxfId="176" totalsRowDxfId="175"/>
    <tableColumn id="16" name="Colonne2" dataDxfId="174" totalsRowDxfId="173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" name="Tableau35112" displayName="Tableau35112" ref="A7:R16" totalsRowCount="1" headerRowDxfId="172" dataDxfId="170" totalsRowDxfId="169" headerRowBorderDxfId="171">
  <autoFilter ref="A7:R15"/>
  <tableColumns count="18">
    <tableColumn id="1" name="Référence _x000a_RUBIS" totalsRowFunction="count" dataDxfId="168" totalsRowDxfId="167"/>
    <tableColumn id="2" name="Libellé" dataDxfId="166" totalsRowDxfId="165"/>
    <tableColumn id="3" name=" date d'atterrissage" dataDxfId="164" totalsRowDxfId="163"/>
    <tableColumn id="4" name="Etape" dataDxfId="162" totalsRowDxfId="161"/>
    <tableColumn id="5" name="Estimation MOA" dataDxfId="160" totalsRowDxfId="159"/>
    <tableColumn id="20" name="Charges consommées MOA global" dataDxfId="158" totalsRowDxfId="157"/>
    <tableColumn id="19" name="RAF MOA" dataDxfId="156" totalsRowDxfId="155">
      <calculatedColumnFormula>E8-F8</calculatedColumnFormula>
    </tableColumn>
    <tableColumn id="6" name="Colonne1" dataDxfId="154" totalsRowDxfId="153"/>
    <tableColumn id="7" name="charges reelles consommees" dataDxfId="152" totalsRowDxfId="151"/>
    <tableColumn id="8" name="EDB" dataDxfId="150" totalsRowDxfId="149"/>
    <tableColumn id="9" name="Specs" dataDxfId="148" totalsRowDxfId="147"/>
    <tableColumn id="10" name="Dev" dataDxfId="146" totalsRowDxfId="145"/>
    <tableColumn id="11" name="Recette" dataDxfId="144" totalsRowDxfId="143"/>
    <tableColumn id="12" name="Livraison Prod" dataDxfId="142" totalsRowDxfId="141"/>
    <tableColumn id="13" name="Pts vigilance / Risques" dataDxfId="140" totalsRowDxfId="139"/>
    <tableColumn id="14" name="En cours" dataDxfId="138" totalsRowDxfId="137"/>
    <tableColumn id="15" name="Prochaines Etapes" dataDxfId="136" totalsRowDxfId="135"/>
    <tableColumn id="16" name="Commentaires" dataDxfId="134" totalsRowDxfId="13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image" Target="../media/image8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ontrol" Target="../activeX/activeX8.xml"/><Relationship Id="rId2" Type="http://schemas.openxmlformats.org/officeDocument/2006/relationships/drawing" Target="../drawings/drawing2.x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5" Type="http://schemas.openxmlformats.org/officeDocument/2006/relationships/table" Target="../tables/table2.xml"/><Relationship Id="rId10" Type="http://schemas.openxmlformats.org/officeDocument/2006/relationships/control" Target="../activeX/activeX7.xml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Relationship Id="rId1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0.xml"/><Relationship Id="rId11" Type="http://schemas.openxmlformats.org/officeDocument/2006/relationships/comments" Target="../comments2.xml"/><Relationship Id="rId5" Type="http://schemas.openxmlformats.org/officeDocument/2006/relationships/image" Target="../media/image9.emf"/><Relationship Id="rId10" Type="http://schemas.openxmlformats.org/officeDocument/2006/relationships/table" Target="../tables/table3.xml"/><Relationship Id="rId4" Type="http://schemas.openxmlformats.org/officeDocument/2006/relationships/control" Target="../activeX/activeX9.xml"/><Relationship Id="rId9" Type="http://schemas.openxmlformats.org/officeDocument/2006/relationships/image" Target="../media/image11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3.xml"/><Relationship Id="rId4" Type="http://schemas.openxmlformats.org/officeDocument/2006/relationships/table" Target="../tables/table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4.xml"/><Relationship Id="rId4" Type="http://schemas.openxmlformats.org/officeDocument/2006/relationships/table" Target="../tables/table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5050"/>
  </sheetPr>
  <dimension ref="A2:E25"/>
  <sheetViews>
    <sheetView showGridLines="0" workbookViewId="0">
      <selection activeCell="E9" sqref="E9"/>
    </sheetView>
  </sheetViews>
  <sheetFormatPr baseColWidth="10" defaultRowHeight="15" x14ac:dyDescent="0.25"/>
  <cols>
    <col min="5" max="5" width="18" customWidth="1"/>
  </cols>
  <sheetData>
    <row r="2" spans="1:5" x14ac:dyDescent="0.25">
      <c r="A2" s="39" t="s">
        <v>79</v>
      </c>
    </row>
    <row r="3" spans="1:5" x14ac:dyDescent="0.25">
      <c r="B3" s="39" t="s">
        <v>81</v>
      </c>
    </row>
    <row r="4" spans="1:5" x14ac:dyDescent="0.25">
      <c r="B4" s="39" t="s">
        <v>80</v>
      </c>
    </row>
    <row r="5" spans="1:5" x14ac:dyDescent="0.25">
      <c r="E5" s="67" t="s">
        <v>104</v>
      </c>
    </row>
    <row r="9" spans="1:5" x14ac:dyDescent="0.25">
      <c r="A9" s="39" t="s">
        <v>97</v>
      </c>
    </row>
    <row r="10" spans="1:5" x14ac:dyDescent="0.25">
      <c r="B10" s="39" t="s">
        <v>90</v>
      </c>
    </row>
    <row r="11" spans="1:5" x14ac:dyDescent="0.25">
      <c r="B11" s="39" t="s">
        <v>91</v>
      </c>
    </row>
    <row r="12" spans="1:5" x14ac:dyDescent="0.25">
      <c r="B12" s="39" t="s">
        <v>92</v>
      </c>
    </row>
    <row r="13" spans="1:5" x14ac:dyDescent="0.25">
      <c r="B13" s="39" t="s">
        <v>93</v>
      </c>
    </row>
    <row r="14" spans="1:5" x14ac:dyDescent="0.25">
      <c r="B14" s="39" t="s">
        <v>94</v>
      </c>
    </row>
    <row r="15" spans="1:5" x14ac:dyDescent="0.25">
      <c r="B15" s="39" t="s">
        <v>95</v>
      </c>
    </row>
    <row r="16" spans="1:5" x14ac:dyDescent="0.25">
      <c r="B16" s="39" t="s">
        <v>96</v>
      </c>
    </row>
    <row r="20" spans="1:2" x14ac:dyDescent="0.25">
      <c r="A20" s="49"/>
      <c r="B20" s="39" t="s">
        <v>72</v>
      </c>
    </row>
    <row r="21" spans="1:2" x14ac:dyDescent="0.25">
      <c r="A21" s="50"/>
      <c r="B21" s="39" t="s">
        <v>69</v>
      </c>
    </row>
    <row r="22" spans="1:2" x14ac:dyDescent="0.25">
      <c r="A22" s="51"/>
      <c r="B22" s="39" t="s">
        <v>71</v>
      </c>
    </row>
    <row r="24" spans="1:2" x14ac:dyDescent="0.25">
      <c r="A24" s="52"/>
      <c r="B24" s="39" t="s">
        <v>70</v>
      </c>
    </row>
    <row r="25" spans="1:2" x14ac:dyDescent="0.25">
      <c r="A25" s="44"/>
      <c r="B25" s="39" t="s">
        <v>73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1507" r:id="rId4" name="CommandButton3">
          <controlPr defaultSize="0" autoLine="0" r:id="rId5">
            <anchor moveWithCells="1">
              <from>
                <xdr:col>6</xdr:col>
                <xdr:colOff>666750</xdr:colOff>
                <xdr:row>11</xdr:row>
                <xdr:rowOff>104775</xdr:rowOff>
              </from>
              <to>
                <xdr:col>9</xdr:col>
                <xdr:colOff>638175</xdr:colOff>
                <xdr:row>13</xdr:row>
                <xdr:rowOff>161925</xdr:rowOff>
              </to>
            </anchor>
          </controlPr>
        </control>
      </mc:Choice>
      <mc:Fallback>
        <control shapeId="21507" r:id="rId4" name="CommandButton3"/>
      </mc:Fallback>
    </mc:AlternateContent>
    <mc:AlternateContent xmlns:mc="http://schemas.openxmlformats.org/markup-compatibility/2006">
      <mc:Choice Requires="x14">
        <control shapeId="21506" r:id="rId6" name="CommandButton2">
          <controlPr defaultSize="0" autoLine="0" r:id="rId7">
            <anchor moveWithCells="1">
              <from>
                <xdr:col>3</xdr:col>
                <xdr:colOff>561975</xdr:colOff>
                <xdr:row>11</xdr:row>
                <xdr:rowOff>114300</xdr:rowOff>
              </from>
              <to>
                <xdr:col>6</xdr:col>
                <xdr:colOff>95250</xdr:colOff>
                <xdr:row>13</xdr:row>
                <xdr:rowOff>171450</xdr:rowOff>
              </to>
            </anchor>
          </controlPr>
        </control>
      </mc:Choice>
      <mc:Fallback>
        <control shapeId="21506" r:id="rId6" name="CommandButton2"/>
      </mc:Fallback>
    </mc:AlternateContent>
    <mc:AlternateContent xmlns:mc="http://schemas.openxmlformats.org/markup-compatibility/2006">
      <mc:Choice Requires="x14">
        <control shapeId="21505" r:id="rId8" name="CommandButton1">
          <controlPr defaultSize="0" autoLine="0" r:id="rId9">
            <anchor moveWithCells="1">
              <from>
                <xdr:col>5</xdr:col>
                <xdr:colOff>685800</xdr:colOff>
                <xdr:row>3</xdr:row>
                <xdr:rowOff>57150</xdr:rowOff>
              </from>
              <to>
                <xdr:col>8</xdr:col>
                <xdr:colOff>657225</xdr:colOff>
                <xdr:row>5</xdr:row>
                <xdr:rowOff>114300</xdr:rowOff>
              </to>
            </anchor>
          </controlPr>
        </control>
      </mc:Choice>
      <mc:Fallback>
        <control shapeId="21505" r:id="rId8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DATA!$D:$D</xm:f>
          </x14:formula1>
          <xm:sqref>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34998626667073579"/>
  </sheetPr>
  <dimension ref="A1:AA30"/>
  <sheetViews>
    <sheetView showGridLines="0" workbookViewId="0">
      <selection activeCell="D2" sqref="D2"/>
    </sheetView>
  </sheetViews>
  <sheetFormatPr baseColWidth="10" defaultColWidth="11.42578125" defaultRowHeight="15" x14ac:dyDescent="0.25"/>
  <cols>
    <col min="1" max="3" width="15.7109375" style="10" customWidth="1"/>
    <col min="4" max="4" width="15.7109375" style="9" customWidth="1"/>
    <col min="5" max="5" width="18.140625" style="10" customWidth="1"/>
    <col min="6" max="7" width="11.42578125" style="10"/>
    <col min="8" max="8" width="19.5703125" style="10" customWidth="1"/>
    <col min="9" max="10" width="11.42578125" style="10"/>
    <col min="11" max="11" width="28.42578125" style="10" customWidth="1"/>
    <col min="12" max="25" width="11.42578125" style="10"/>
    <col min="26" max="27" width="11.42578125" style="7"/>
    <col min="28" max="16384" width="11.42578125" style="10"/>
  </cols>
  <sheetData>
    <row r="1" spans="1:27" ht="30" x14ac:dyDescent="0.25">
      <c r="A1" s="1" t="s">
        <v>0</v>
      </c>
      <c r="B1" s="1" t="s">
        <v>1</v>
      </c>
      <c r="C1" s="1" t="s">
        <v>2</v>
      </c>
      <c r="D1" s="1" t="s">
        <v>104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34</v>
      </c>
      <c r="J1" s="1" t="s">
        <v>62</v>
      </c>
      <c r="K1" s="1" t="s">
        <v>98</v>
      </c>
      <c r="Z1" s="3" t="s">
        <v>8</v>
      </c>
      <c r="AA1" s="3" t="s">
        <v>9</v>
      </c>
    </row>
    <row r="2" spans="1:27" ht="45" x14ac:dyDescent="0.25">
      <c r="A2" s="4" t="s">
        <v>101</v>
      </c>
      <c r="B2" s="4" t="s">
        <v>103</v>
      </c>
      <c r="C2" s="4">
        <v>1</v>
      </c>
      <c r="D2" s="5" t="s">
        <v>101</v>
      </c>
      <c r="E2" s="6" t="s">
        <v>10</v>
      </c>
      <c r="F2" s="5" t="s">
        <v>11</v>
      </c>
      <c r="G2" s="21">
        <v>1</v>
      </c>
      <c r="H2" s="5" t="s">
        <v>12</v>
      </c>
      <c r="I2" s="5" t="s">
        <v>11</v>
      </c>
      <c r="J2" s="5" t="s">
        <v>11</v>
      </c>
      <c r="K2" s="22" t="s">
        <v>11</v>
      </c>
      <c r="Z2" s="7" t="s">
        <v>13</v>
      </c>
      <c r="AA2" s="7" t="s">
        <v>14</v>
      </c>
    </row>
    <row r="3" spans="1:27" x14ac:dyDescent="0.25">
      <c r="A3" s="4"/>
      <c r="B3" s="4"/>
      <c r="C3" s="4">
        <v>2</v>
      </c>
      <c r="D3" s="5" t="s">
        <v>103</v>
      </c>
      <c r="E3" s="6" t="s">
        <v>15</v>
      </c>
      <c r="F3" s="5" t="s">
        <v>16</v>
      </c>
      <c r="G3" s="21">
        <v>2</v>
      </c>
      <c r="H3" s="5" t="s">
        <v>17</v>
      </c>
      <c r="I3" s="5" t="s">
        <v>16</v>
      </c>
      <c r="J3" s="5" t="s">
        <v>16</v>
      </c>
      <c r="K3" s="22" t="s">
        <v>16</v>
      </c>
    </row>
    <row r="4" spans="1:27" ht="30" customHeight="1" x14ac:dyDescent="0.25">
      <c r="A4" s="4"/>
      <c r="B4" s="4"/>
      <c r="C4" s="4">
        <v>3</v>
      </c>
      <c r="D4" s="4" t="s">
        <v>102</v>
      </c>
      <c r="E4" s="6"/>
      <c r="F4" s="5"/>
      <c r="G4" s="21">
        <v>3</v>
      </c>
      <c r="H4" s="5" t="s">
        <v>18</v>
      </c>
      <c r="I4" s="5"/>
      <c r="J4" s="5"/>
      <c r="K4" s="22"/>
    </row>
    <row r="5" spans="1:27" ht="30" customHeight="1" x14ac:dyDescent="0.25">
      <c r="A5" s="4"/>
      <c r="B5" s="4"/>
      <c r="C5" s="4">
        <v>4</v>
      </c>
      <c r="D5" s="4"/>
      <c r="E5" s="6"/>
      <c r="F5" s="8"/>
      <c r="G5" s="21"/>
      <c r="H5" s="5" t="s">
        <v>19</v>
      </c>
      <c r="I5" s="8"/>
      <c r="J5" s="8"/>
      <c r="K5" s="76"/>
    </row>
    <row r="6" spans="1:27" x14ac:dyDescent="0.25">
      <c r="A6" s="4"/>
      <c r="B6" s="4"/>
      <c r="C6" s="4">
        <v>5</v>
      </c>
      <c r="D6" s="5"/>
      <c r="E6" s="5"/>
      <c r="F6" s="8"/>
      <c r="G6" s="21"/>
      <c r="H6" s="5" t="s">
        <v>20</v>
      </c>
      <c r="I6" s="8"/>
      <c r="J6" s="8"/>
      <c r="K6" s="76"/>
    </row>
    <row r="7" spans="1:27" x14ac:dyDescent="0.25">
      <c r="A7" s="21"/>
      <c r="B7" s="4"/>
      <c r="C7" s="4">
        <v>6</v>
      </c>
      <c r="D7" s="4"/>
      <c r="E7" s="21"/>
      <c r="F7" s="21"/>
      <c r="G7" s="21"/>
      <c r="H7" s="5" t="s">
        <v>21</v>
      </c>
      <c r="I7" s="82"/>
      <c r="J7" s="21"/>
      <c r="K7" s="21"/>
    </row>
    <row r="8" spans="1:27" ht="30" customHeight="1" x14ac:dyDescent="0.25">
      <c r="A8" s="21"/>
      <c r="B8" s="4"/>
      <c r="C8" s="4">
        <v>7</v>
      </c>
      <c r="D8" s="8"/>
      <c r="E8" s="21"/>
      <c r="F8" s="21"/>
      <c r="G8" s="21"/>
      <c r="H8" s="5" t="s">
        <v>22</v>
      </c>
      <c r="I8" s="82"/>
      <c r="J8" s="21"/>
      <c r="K8" s="21"/>
    </row>
    <row r="9" spans="1:27" ht="30" customHeight="1" x14ac:dyDescent="0.25">
      <c r="A9" s="21"/>
      <c r="B9" s="4"/>
      <c r="C9" s="4">
        <v>8</v>
      </c>
      <c r="D9" s="4"/>
      <c r="E9" s="21"/>
      <c r="F9" s="21"/>
      <c r="G9" s="21"/>
      <c r="H9" s="5" t="s">
        <v>23</v>
      </c>
      <c r="I9" s="21"/>
      <c r="J9" s="21"/>
      <c r="K9" s="21"/>
    </row>
    <row r="10" spans="1:27" ht="30" customHeight="1" x14ac:dyDescent="0.25">
      <c r="A10" s="21"/>
      <c r="B10" s="4"/>
      <c r="C10" s="4">
        <v>9</v>
      </c>
      <c r="D10" s="5"/>
      <c r="E10" s="21"/>
      <c r="F10" s="21"/>
      <c r="G10" s="21"/>
      <c r="H10" s="5" t="s">
        <v>24</v>
      </c>
      <c r="I10" s="21"/>
      <c r="J10" s="21"/>
      <c r="K10" s="21"/>
    </row>
    <row r="11" spans="1:27" x14ac:dyDescent="0.25">
      <c r="A11" s="21"/>
      <c r="B11" s="4"/>
      <c r="C11" s="4">
        <v>10</v>
      </c>
      <c r="D11" s="4"/>
      <c r="E11" s="21"/>
      <c r="F11" s="21"/>
      <c r="G11" s="21"/>
      <c r="H11" s="5" t="s">
        <v>25</v>
      </c>
      <c r="I11" s="21"/>
      <c r="J11" s="21"/>
      <c r="K11" s="21"/>
    </row>
    <row r="12" spans="1:27" x14ac:dyDescent="0.25">
      <c r="A12" s="21"/>
      <c r="B12" s="4"/>
      <c r="C12" s="4">
        <v>11</v>
      </c>
      <c r="D12" s="5"/>
      <c r="E12" s="21"/>
      <c r="F12" s="21"/>
      <c r="G12" s="21"/>
      <c r="H12" s="5" t="s">
        <v>26</v>
      </c>
      <c r="I12" s="21"/>
      <c r="J12" s="21"/>
      <c r="K12" s="21"/>
    </row>
    <row r="13" spans="1:27" ht="30" customHeight="1" x14ac:dyDescent="0.25">
      <c r="A13" s="21"/>
      <c r="B13" s="4"/>
      <c r="C13" s="4">
        <v>12</v>
      </c>
      <c r="D13" s="4"/>
      <c r="E13" s="21"/>
      <c r="F13" s="21"/>
      <c r="G13" s="21"/>
      <c r="H13" s="5" t="s">
        <v>27</v>
      </c>
      <c r="I13" s="21"/>
      <c r="J13" s="21"/>
      <c r="K13" s="21"/>
    </row>
    <row r="14" spans="1:27" ht="30" customHeight="1" x14ac:dyDescent="0.25">
      <c r="A14" s="21"/>
      <c r="B14" s="4"/>
      <c r="C14" s="4">
        <v>13</v>
      </c>
      <c r="D14" s="5"/>
      <c r="E14" s="21"/>
      <c r="F14" s="21"/>
      <c r="G14" s="21"/>
      <c r="H14" s="21"/>
      <c r="I14" s="21"/>
      <c r="J14" s="21"/>
      <c r="K14" s="21"/>
    </row>
    <row r="15" spans="1:27" x14ac:dyDescent="0.25">
      <c r="A15" s="21"/>
      <c r="B15" s="4"/>
      <c r="C15" s="4">
        <v>14</v>
      </c>
      <c r="D15" s="4"/>
      <c r="E15" s="21"/>
      <c r="F15" s="21"/>
      <c r="G15" s="21"/>
      <c r="H15" s="21"/>
      <c r="I15" s="21"/>
      <c r="J15" s="21"/>
      <c r="K15" s="21"/>
    </row>
    <row r="16" spans="1:27" x14ac:dyDescent="0.25">
      <c r="A16" s="21"/>
      <c r="B16" s="4"/>
      <c r="C16" s="21"/>
      <c r="D16" s="4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4"/>
      <c r="C17" s="21"/>
      <c r="D17" s="4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4"/>
      <c r="C18" s="21"/>
      <c r="D18" s="4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4"/>
      <c r="C19" s="21"/>
      <c r="D19" s="4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5"/>
      <c r="C20" s="21"/>
      <c r="D20" s="5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77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77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4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4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4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4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4"/>
      <c r="E27" s="21"/>
      <c r="F27" s="21"/>
      <c r="G27" s="21"/>
      <c r="H27" s="21"/>
      <c r="I27" s="21"/>
      <c r="J27" s="21"/>
      <c r="K27" s="21"/>
    </row>
    <row r="28" spans="1:11" x14ac:dyDescent="0.25">
      <c r="A28" s="21"/>
      <c r="B28" s="21"/>
      <c r="C28" s="21"/>
      <c r="D28" s="4"/>
      <c r="E28" s="21"/>
      <c r="F28" s="21"/>
      <c r="G28" s="21"/>
      <c r="H28" s="21"/>
      <c r="I28" s="21"/>
      <c r="J28" s="21"/>
      <c r="K28" s="21"/>
    </row>
    <row r="29" spans="1:11" x14ac:dyDescent="0.25">
      <c r="A29" s="21"/>
      <c r="B29" s="21"/>
      <c r="C29" s="21"/>
      <c r="D29" s="4"/>
      <c r="E29" s="21"/>
      <c r="F29" s="21"/>
      <c r="G29" s="21"/>
      <c r="H29" s="21"/>
      <c r="I29" s="21"/>
      <c r="J29" s="21"/>
      <c r="K29" s="21"/>
    </row>
    <row r="30" spans="1:11" x14ac:dyDescent="0.25">
      <c r="A30" s="21"/>
      <c r="B30" s="21"/>
      <c r="C30" s="21"/>
      <c r="D30" s="4"/>
      <c r="E30" s="21"/>
      <c r="F30" s="21"/>
      <c r="G30" s="21"/>
      <c r="H30" s="21"/>
      <c r="I30" s="21"/>
      <c r="J30" s="21"/>
      <c r="K30" s="21"/>
    </row>
  </sheetData>
  <conditionalFormatting sqref="E1">
    <cfRule type="cellIs" dxfId="102" priority="17" operator="equal">
      <formula>"Proposé"</formula>
    </cfRule>
    <cfRule type="cellIs" dxfId="101" priority="18" operator="equal">
      <formula>"Oui"</formula>
    </cfRule>
    <cfRule type="cellIs" dxfId="100" priority="19" operator="equal">
      <formula>"Non"</formula>
    </cfRule>
    <cfRule type="cellIs" dxfId="99" priority="20" operator="equal">
      <formula>"A proposer"</formula>
    </cfRule>
  </conditionalFormatting>
  <conditionalFormatting sqref="E4">
    <cfRule type="cellIs" dxfId="98" priority="1" operator="equal">
      <formula>"Proposé"</formula>
    </cfRule>
    <cfRule type="cellIs" dxfId="97" priority="2" operator="equal">
      <formula>"Oui"</formula>
    </cfRule>
    <cfRule type="cellIs" dxfId="96" priority="3" operator="equal">
      <formula>"Non"</formula>
    </cfRule>
    <cfRule type="cellIs" dxfId="95" priority="4" operator="equal">
      <formula>"A proposer"</formula>
    </cfRule>
  </conditionalFormatting>
  <conditionalFormatting sqref="E2">
    <cfRule type="cellIs" dxfId="94" priority="13" operator="equal">
      <formula>"Proposé"</formula>
    </cfRule>
    <cfRule type="cellIs" dxfId="93" priority="14" operator="equal">
      <formula>"Oui"</formula>
    </cfRule>
    <cfRule type="cellIs" dxfId="92" priority="15" operator="equal">
      <formula>"Non"</formula>
    </cfRule>
    <cfRule type="cellIs" dxfId="91" priority="16" operator="equal">
      <formula>"A proposer"</formula>
    </cfRule>
  </conditionalFormatting>
  <conditionalFormatting sqref="E3">
    <cfRule type="cellIs" dxfId="90" priority="9" operator="equal">
      <formula>"Proposé"</formula>
    </cfRule>
    <cfRule type="cellIs" dxfId="89" priority="10" operator="equal">
      <formula>"Oui"</formula>
    </cfRule>
    <cfRule type="cellIs" dxfId="88" priority="11" operator="equal">
      <formula>"Non"</formula>
    </cfRule>
    <cfRule type="cellIs" dxfId="87" priority="12" operator="equal">
      <formula>"A proposer"</formula>
    </cfRule>
  </conditionalFormatting>
  <conditionalFormatting sqref="E5">
    <cfRule type="cellIs" dxfId="86" priority="5" operator="equal">
      <formula>"Proposé"</formula>
    </cfRule>
    <cfRule type="cellIs" dxfId="85" priority="6" operator="equal">
      <formula>"Oui"</formula>
    </cfRule>
    <cfRule type="cellIs" dxfId="84" priority="7" operator="equal">
      <formula>"Non"</formula>
    </cfRule>
    <cfRule type="cellIs" dxfId="83" priority="8" operator="equal">
      <formula>"A proposer"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0" tint="-0.34998626667073579"/>
  </sheetPr>
  <dimension ref="A1:XFD21"/>
  <sheetViews>
    <sheetView showGridLines="0" topLeftCell="A4" workbookViewId="0">
      <selection activeCell="D20" sqref="D20"/>
    </sheetView>
  </sheetViews>
  <sheetFormatPr baseColWidth="10" defaultRowHeight="15" x14ac:dyDescent="0.25"/>
  <cols>
    <col min="1" max="1" width="16.42578125" customWidth="1"/>
    <col min="2" max="2" width="13" customWidth="1"/>
    <col min="3" max="3" width="10.85546875" customWidth="1"/>
    <col min="5" max="5" width="12.28515625" customWidth="1"/>
    <col min="6" max="6" width="13.7109375" customWidth="1"/>
    <col min="7" max="7" width="18.85546875" customWidth="1"/>
    <col min="12" max="12" width="14.7109375" customWidth="1"/>
    <col min="13" max="13" width="21.28515625" customWidth="1"/>
    <col min="15" max="15" width="18.140625" customWidth="1"/>
    <col min="16" max="16" width="15.140625" customWidth="1"/>
    <col min="34" max="34" width="15.28515625" customWidth="1"/>
  </cols>
  <sheetData>
    <row r="1" spans="1:34 16384:16384" ht="15.75" thickBot="1" x14ac:dyDescent="0.3">
      <c r="A1" s="23" t="str" cm="1">
        <f t="array" aca="1" ref="A1" ca="1">MID(CELL("nomfichier",A1),FIND("]",CELL("nomfichier",A1))+1,20)</f>
        <v>saisie Rubis</v>
      </c>
      <c r="C1" s="99"/>
      <c r="D1" s="99"/>
      <c r="E1" s="99"/>
      <c r="F1" s="99"/>
      <c r="G1" s="60"/>
      <c r="H1" s="60"/>
      <c r="I1" s="60"/>
      <c r="J1" s="60"/>
      <c r="K1" s="107"/>
      <c r="L1" s="99"/>
      <c r="M1" s="99"/>
      <c r="N1" s="99"/>
      <c r="XFD1">
        <v>12</v>
      </c>
    </row>
    <row r="2" spans="1:34 16384:16384" ht="15.75" thickBot="1" x14ac:dyDescent="0.3">
      <c r="C2" s="99"/>
      <c r="D2" s="99"/>
      <c r="E2" s="99"/>
      <c r="F2" s="99"/>
      <c r="G2" s="60"/>
      <c r="H2" s="60"/>
      <c r="I2" s="60"/>
      <c r="J2" s="60"/>
      <c r="K2" s="99"/>
      <c r="L2" s="99"/>
      <c r="M2" s="99"/>
      <c r="N2" s="99"/>
    </row>
    <row r="3" spans="1:34 16384:16384" ht="15.75" thickBot="1" x14ac:dyDescent="0.3">
      <c r="A3" s="27" t="s">
        <v>63</v>
      </c>
      <c r="B3" s="28"/>
      <c r="C3" s="99"/>
      <c r="D3" s="99"/>
      <c r="E3" s="99"/>
      <c r="F3" s="99"/>
      <c r="G3" s="60"/>
      <c r="H3" s="60"/>
      <c r="I3" s="60"/>
      <c r="J3" s="60"/>
      <c r="K3" s="99"/>
      <c r="L3" s="99"/>
      <c r="M3" s="99"/>
      <c r="N3" s="99"/>
    </row>
    <row r="4" spans="1:34 16384:16384" ht="15.75" thickBot="1" x14ac:dyDescent="0.3">
      <c r="A4" s="26"/>
      <c r="B4" s="26"/>
      <c r="C4" s="99"/>
      <c r="D4" s="99"/>
      <c r="E4" s="99"/>
      <c r="F4" s="99"/>
      <c r="G4" s="60"/>
      <c r="H4" s="60"/>
      <c r="I4" s="60"/>
      <c r="J4" s="60"/>
      <c r="K4" s="99"/>
      <c r="L4" s="99"/>
      <c r="M4" s="99"/>
      <c r="N4" s="99"/>
    </row>
    <row r="5" spans="1:34 16384:16384" x14ac:dyDescent="0.25">
      <c r="A5" s="66">
        <f>R12</f>
        <v>0</v>
      </c>
      <c r="C5" s="99"/>
      <c r="D5" s="99"/>
      <c r="E5" s="99"/>
      <c r="F5" s="99"/>
      <c r="G5" s="60"/>
      <c r="H5" s="60"/>
      <c r="I5" s="60"/>
      <c r="J5" s="60"/>
      <c r="K5" s="99"/>
      <c r="L5" s="99"/>
      <c r="M5" s="99"/>
      <c r="N5" s="99"/>
    </row>
    <row r="6" spans="1:34 16384:16384" x14ac:dyDescent="0.25">
      <c r="C6" s="106"/>
      <c r="D6" s="99"/>
      <c r="E6" s="99"/>
      <c r="F6" s="99"/>
      <c r="G6" s="60"/>
      <c r="H6" s="60"/>
      <c r="I6" s="60"/>
      <c r="J6" s="60"/>
      <c r="K6" s="107"/>
      <c r="L6" s="99"/>
      <c r="M6" s="99"/>
      <c r="N6" s="99"/>
    </row>
    <row r="8" spans="1:34 16384:16384" x14ac:dyDescent="0.25">
      <c r="A8" s="45" t="s">
        <v>65</v>
      </c>
      <c r="B8" s="46"/>
      <c r="C8" s="46"/>
      <c r="D8" s="46"/>
      <c r="E8" s="46"/>
    </row>
    <row r="11" spans="1:34 16384:16384" s="74" customFormat="1" ht="60.75" thickBot="1" x14ac:dyDescent="0.3">
      <c r="A11" s="74" t="s">
        <v>64</v>
      </c>
      <c r="B11" s="139" t="s">
        <v>28</v>
      </c>
      <c r="C11" s="74" t="s">
        <v>29</v>
      </c>
      <c r="D11" s="74" t="s">
        <v>5</v>
      </c>
      <c r="E11" s="74" t="s">
        <v>30</v>
      </c>
      <c r="F11" s="74" t="s">
        <v>31</v>
      </c>
      <c r="G11" s="74" t="s">
        <v>32</v>
      </c>
      <c r="H11" s="74" t="s">
        <v>33</v>
      </c>
      <c r="I11" s="140" t="s">
        <v>34</v>
      </c>
      <c r="J11" s="74" t="s">
        <v>0</v>
      </c>
      <c r="K11" s="74" t="s">
        <v>1</v>
      </c>
      <c r="L11" s="141" t="s">
        <v>35</v>
      </c>
      <c r="M11" s="141" t="s">
        <v>36</v>
      </c>
      <c r="N11" s="74" t="s">
        <v>37</v>
      </c>
      <c r="O11" s="74" t="s">
        <v>38</v>
      </c>
      <c r="P11" s="74" t="s">
        <v>39</v>
      </c>
      <c r="Q11" s="74" t="s">
        <v>40</v>
      </c>
      <c r="R11" s="74" t="s">
        <v>3</v>
      </c>
      <c r="S11" s="74" t="s">
        <v>41</v>
      </c>
      <c r="T11" s="140" t="s">
        <v>61</v>
      </c>
      <c r="U11" s="142" t="s">
        <v>42</v>
      </c>
      <c r="V11" s="142" t="s">
        <v>78</v>
      </c>
      <c r="W11" s="143" t="s">
        <v>77</v>
      </c>
      <c r="X11" s="144" t="s">
        <v>99</v>
      </c>
      <c r="Y11" s="144" t="s">
        <v>75</v>
      </c>
      <c r="Z11" s="144" t="s">
        <v>43</v>
      </c>
      <c r="AA11" s="145" t="s">
        <v>100</v>
      </c>
      <c r="AB11" s="146" t="s">
        <v>76</v>
      </c>
      <c r="AC11" s="74" t="s">
        <v>44</v>
      </c>
      <c r="AD11" s="74" t="s">
        <v>45</v>
      </c>
      <c r="AE11" s="74" t="s">
        <v>46</v>
      </c>
      <c r="AF11" s="74" t="s">
        <v>47</v>
      </c>
      <c r="AG11" s="74" t="s">
        <v>48</v>
      </c>
      <c r="AH11" s="141" t="s">
        <v>49</v>
      </c>
    </row>
    <row r="12" spans="1:34 16384:16384" s="147" customFormat="1" ht="15.75" thickTop="1" x14ac:dyDescent="0.25">
      <c r="A12" s="138"/>
      <c r="B12" s="81"/>
      <c r="C12" s="79"/>
      <c r="D12" s="78"/>
      <c r="E12" s="164"/>
      <c r="F12" s="80"/>
      <c r="G12" s="165"/>
      <c r="H12" s="79"/>
      <c r="I12" s="78"/>
      <c r="J12" s="78"/>
      <c r="K12" s="78"/>
      <c r="L12" s="87"/>
      <c r="M12" s="87"/>
      <c r="N12" s="78"/>
      <c r="O12" s="78"/>
      <c r="P12" s="78"/>
      <c r="Q12" s="78"/>
      <c r="R12" s="78"/>
      <c r="S12" s="154"/>
      <c r="T12" s="78"/>
      <c r="U12" s="85"/>
      <c r="V12" s="86"/>
      <c r="W12" s="148">
        <f>U12-V12</f>
        <v>0</v>
      </c>
      <c r="X12" s="149"/>
      <c r="Y12" s="150"/>
      <c r="Z12" s="167">
        <f>X12-Y12</f>
        <v>0</v>
      </c>
      <c r="AA12" s="81"/>
      <c r="AB12" s="79"/>
      <c r="AC12" s="78"/>
      <c r="AD12" s="164"/>
      <c r="AE12" s="80"/>
      <c r="AF12" s="165"/>
      <c r="AG12" s="79"/>
      <c r="AH12" s="78"/>
    </row>
    <row r="18" spans="1:18" ht="15.75" thickBot="1" x14ac:dyDescent="0.3">
      <c r="A18" s="45"/>
    </row>
    <row r="19" spans="1:18" s="25" customFormat="1" ht="15.75" thickBot="1" x14ac:dyDescent="0.3">
      <c r="E19" s="53" t="s">
        <v>50</v>
      </c>
      <c r="F19" s="54"/>
      <c r="G19" s="54"/>
      <c r="H19" s="54"/>
      <c r="I19" s="54"/>
      <c r="J19" s="56" t="s">
        <v>51</v>
      </c>
      <c r="K19" s="30"/>
      <c r="L19" s="31"/>
      <c r="M19" s="37" t="s">
        <v>52</v>
      </c>
      <c r="N19" s="37"/>
      <c r="O19" s="37"/>
      <c r="P19" s="37"/>
      <c r="Q19" s="37"/>
      <c r="R19" s="37"/>
    </row>
    <row r="20" spans="1:18" s="74" customFormat="1" ht="63.6" customHeight="1" thickBot="1" x14ac:dyDescent="0.3">
      <c r="A20" s="69" t="s">
        <v>64</v>
      </c>
      <c r="B20" s="62" t="s">
        <v>35</v>
      </c>
      <c r="C20" s="70" t="s">
        <v>31</v>
      </c>
      <c r="D20" s="88" t="s">
        <v>2</v>
      </c>
      <c r="E20" s="63" t="s">
        <v>106</v>
      </c>
      <c r="F20" s="65" t="s">
        <v>107</v>
      </c>
      <c r="G20" s="64" t="s">
        <v>108</v>
      </c>
      <c r="H20" s="166" t="s">
        <v>53</v>
      </c>
      <c r="I20" s="166" t="s">
        <v>54</v>
      </c>
      <c r="J20" s="71" t="s">
        <v>55</v>
      </c>
      <c r="K20" s="62" t="s">
        <v>56</v>
      </c>
      <c r="L20" s="72" t="s">
        <v>57</v>
      </c>
      <c r="M20" s="73" t="s">
        <v>58</v>
      </c>
      <c r="N20" s="73" t="s">
        <v>59</v>
      </c>
      <c r="O20" s="73" t="s">
        <v>60</v>
      </c>
      <c r="P20" s="73" t="s">
        <v>49</v>
      </c>
      <c r="Q20" s="73" t="s">
        <v>100</v>
      </c>
      <c r="R20" s="73" t="s">
        <v>109</v>
      </c>
    </row>
    <row r="21" spans="1:18" s="25" customFormat="1" x14ac:dyDescent="0.25">
      <c r="A21" s="32"/>
      <c r="B21" s="40"/>
      <c r="C21" s="61"/>
      <c r="D21" s="159"/>
      <c r="E21" s="160"/>
      <c r="F21" s="160"/>
      <c r="G21" s="158">
        <v>0</v>
      </c>
      <c r="H21" s="98"/>
      <c r="I21" s="155"/>
      <c r="J21" s="34"/>
      <c r="K21" s="33"/>
      <c r="L21" s="35"/>
      <c r="M21" s="55"/>
      <c r="N21" s="55"/>
      <c r="O21" s="55"/>
      <c r="P21" s="55"/>
      <c r="Q21" s="55"/>
      <c r="R21" s="55"/>
    </row>
  </sheetData>
  <conditionalFormatting sqref="F11">
    <cfRule type="cellIs" dxfId="82" priority="300" operator="between">
      <formula>TODAY()-15</formula>
      <formula>TODAY()</formula>
    </cfRule>
    <cfRule type="cellIs" dxfId="81" priority="301" operator="greaterThan">
      <formula>TODAY()</formula>
    </cfRule>
    <cfRule type="cellIs" dxfId="80" priority="302" operator="between">
      <formula>TODAY()-30</formula>
      <formula>TODAY()-15</formula>
    </cfRule>
    <cfRule type="cellIs" dxfId="79" priority="303" operator="lessThan">
      <formula>AND($F11&lt;&gt;"",TODAY()-30)</formula>
    </cfRule>
  </conditionalFormatting>
  <conditionalFormatting sqref="W11">
    <cfRule type="expression" dxfId="78" priority="299">
      <formula>$U11&lt;$V11</formula>
    </cfRule>
  </conditionalFormatting>
  <conditionalFormatting sqref="A11:AH11">
    <cfRule type="expression" dxfId="77" priority="297">
      <formula>$T11="13- Projet abandonné"</formula>
    </cfRule>
    <cfRule type="expression" dxfId="76" priority="298">
      <formula>$T11="12 - Projet terminé"</formula>
    </cfRule>
  </conditionalFormatting>
  <conditionalFormatting sqref="C20">
    <cfRule type="cellIs" dxfId="75" priority="289" operator="between">
      <formula>TODAY()-15</formula>
      <formula>TODAY()</formula>
    </cfRule>
    <cfRule type="cellIs" dxfId="74" priority="290" operator="greaterThan">
      <formula>TODAY()</formula>
    </cfRule>
    <cfRule type="cellIs" dxfId="73" priority="291" operator="between">
      <formula>TODAY()-30</formula>
      <formula>TODAY()-15</formula>
    </cfRule>
    <cfRule type="cellIs" dxfId="72" priority="292" operator="lessThan">
      <formula>AND($C20&lt;&gt;"",TODAY()-30)</formula>
    </cfRule>
  </conditionalFormatting>
  <conditionalFormatting sqref="F12">
    <cfRule type="cellIs" dxfId="71" priority="8" operator="between">
      <formula>TODAY()-15</formula>
      <formula>TODAY()</formula>
    </cfRule>
    <cfRule type="cellIs" dxfId="70" priority="9" operator="greaterThan">
      <formula>TODAY()</formula>
    </cfRule>
    <cfRule type="cellIs" dxfId="69" priority="10" operator="between">
      <formula>TODAY()-30</formula>
      <formula>TODAY()-15</formula>
    </cfRule>
    <cfRule type="cellIs" dxfId="68" priority="11" operator="lessThan">
      <formula>AND($F12&lt;&gt;"",TODAY()-30)</formula>
    </cfRule>
  </conditionalFormatting>
  <conditionalFormatting sqref="W12">
    <cfRule type="expression" dxfId="67" priority="7">
      <formula>$U12&lt;$V12</formula>
    </cfRule>
  </conditionalFormatting>
  <conditionalFormatting sqref="A12:AH12">
    <cfRule type="expression" dxfId="66" priority="5">
      <formula>$T12="13- Projet abandonné"</formula>
    </cfRule>
    <cfRule type="expression" dxfId="65" priority="6">
      <formula>$T12="12 - Projet terminé"</formula>
    </cfRule>
  </conditionalFormatting>
  <conditionalFormatting sqref="C21">
    <cfRule type="cellIs" dxfId="64" priority="1" operator="between">
      <formula>TODAY()-15</formula>
      <formula>TODAY()</formula>
    </cfRule>
    <cfRule type="cellIs" dxfId="63" priority="2" operator="greaterThan">
      <formula>TODAY()</formula>
    </cfRule>
    <cfRule type="cellIs" dxfId="62" priority="3" operator="between">
      <formula>TODAY()-30</formula>
      <formula>TODAY()-15</formula>
    </cfRule>
    <cfRule type="cellIs" dxfId="61" priority="4" operator="lessThan">
      <formula>AND($C21&lt;&gt;"",TODAY()-30)</formula>
    </cfRule>
  </conditionalFormatting>
  <dataValidations count="1">
    <dataValidation allowBlank="1" showInputMessage="1" showErrorMessage="1" sqref="AD12:AG12 L12:M12 E12:H12 A12:C12 S12 U12:AB12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304" r:id="rId4" name="CommandButton4">
          <controlPr defaultSize="0" autoLine="0" r:id="rId5">
            <anchor moveWithCells="1">
              <from>
                <xdr:col>6</xdr:col>
                <xdr:colOff>247650</xdr:colOff>
                <xdr:row>3</xdr:row>
                <xdr:rowOff>0</xdr:rowOff>
              </from>
              <to>
                <xdr:col>9</xdr:col>
                <xdr:colOff>342900</xdr:colOff>
                <xdr:row>5</xdr:row>
                <xdr:rowOff>47625</xdr:rowOff>
              </to>
            </anchor>
          </controlPr>
        </control>
      </mc:Choice>
      <mc:Fallback>
        <control shapeId="12304" r:id="rId4" name="CommandButton4"/>
      </mc:Fallback>
    </mc:AlternateContent>
    <mc:AlternateContent xmlns:mc="http://schemas.openxmlformats.org/markup-compatibility/2006">
      <mc:Choice Requires="x14">
        <control shapeId="12301" r:id="rId6" name="CommandButton3">
          <controlPr defaultSize="0" autoLine="0" autoPict="0" r:id="rId7">
            <anchor moveWithCells="1">
              <from>
                <xdr:col>6</xdr:col>
                <xdr:colOff>266700</xdr:colOff>
                <xdr:row>0</xdr:row>
                <xdr:rowOff>95250</xdr:rowOff>
              </from>
              <to>
                <xdr:col>9</xdr:col>
                <xdr:colOff>238125</xdr:colOff>
                <xdr:row>2</xdr:row>
                <xdr:rowOff>142875</xdr:rowOff>
              </to>
            </anchor>
          </controlPr>
        </control>
      </mc:Choice>
      <mc:Fallback>
        <control shapeId="12301" r:id="rId6" name="CommandButton3"/>
      </mc:Fallback>
    </mc:AlternateContent>
    <mc:AlternateContent xmlns:mc="http://schemas.openxmlformats.org/markup-compatibility/2006">
      <mc:Choice Requires="x14">
        <control shapeId="12300" r:id="rId8" name="CommandButton2">
          <controlPr defaultSize="0" autoLine="0" r:id="rId9">
            <anchor moveWithCells="1">
              <from>
                <xdr:col>2</xdr:col>
                <xdr:colOff>295275</xdr:colOff>
                <xdr:row>3</xdr:row>
                <xdr:rowOff>0</xdr:rowOff>
              </from>
              <to>
                <xdr:col>5</xdr:col>
                <xdr:colOff>809625</xdr:colOff>
                <xdr:row>5</xdr:row>
                <xdr:rowOff>47625</xdr:rowOff>
              </to>
            </anchor>
          </controlPr>
        </control>
      </mc:Choice>
      <mc:Fallback>
        <control shapeId="12300" r:id="rId8" name="CommandButton2"/>
      </mc:Fallback>
    </mc:AlternateContent>
    <mc:AlternateContent xmlns:mc="http://schemas.openxmlformats.org/markup-compatibility/2006">
      <mc:Choice Requires="x14">
        <control shapeId="12289" r:id="rId10" name="CommandButton1">
          <controlPr defaultSize="0" autoLine="0" r:id="rId11">
            <anchor moveWithCells="1">
              <from>
                <xdr:col>2</xdr:col>
                <xdr:colOff>304800</xdr:colOff>
                <xdr:row>0</xdr:row>
                <xdr:rowOff>57150</xdr:rowOff>
              </from>
              <to>
                <xdr:col>5</xdr:col>
                <xdr:colOff>819150</xdr:colOff>
                <xdr:row>2</xdr:row>
                <xdr:rowOff>95250</xdr:rowOff>
              </to>
            </anchor>
          </controlPr>
        </control>
      </mc:Choice>
      <mc:Fallback>
        <control shapeId="12289" r:id="rId10" name="CommandButton1"/>
      </mc:Fallback>
    </mc:AlternateContent>
    <mc:AlternateContent xmlns:mc="http://schemas.openxmlformats.org/markup-compatibility/2006">
      <mc:Choice Requires="x14">
        <control shapeId="12305" r:id="rId12" name="CommandButton5">
          <controlPr defaultSize="0" autoLine="0" r:id="rId13">
            <anchor moveWithCells="1">
              <from>
                <xdr:col>11</xdr:col>
                <xdr:colOff>466725</xdr:colOff>
                <xdr:row>2</xdr:row>
                <xdr:rowOff>57150</xdr:rowOff>
              </from>
              <to>
                <xdr:col>12</xdr:col>
                <xdr:colOff>1114425</xdr:colOff>
                <xdr:row>4</xdr:row>
                <xdr:rowOff>28575</xdr:rowOff>
              </to>
            </anchor>
          </controlPr>
        </control>
      </mc:Choice>
      <mc:Fallback>
        <control shapeId="12305" r:id="rId12" name="CommandButton5"/>
      </mc:Fallback>
    </mc:AlternateContent>
  </controls>
  <tableParts count="2">
    <tablePart r:id="rId14"/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errorTitle="ERREUR " error="LE NOM DE CDP MOA DOIT APPARTENIR A LA LISTE POUR LA BONNE EXECUTION DES MACROS.">
          <x14:formula1>
            <xm:f>DATA!$D:$D</xm:f>
          </x14:formula1>
          <xm:sqref>R12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DATA!$F:$F</xm:f>
          </x14:formula1>
          <xm:sqref>AC12 D12</xm:sqref>
        </x14:dataValidation>
        <x14:dataValidation type="list" allowBlank="1" showInputMessage="1" showErrorMessage="1" errorTitle="ERREUR " error=" L ' ETAPE INDIQUE DOIT APPARAITRE DANS LA LISTE.">
          <x14:formula1>
            <xm:f>DATA!$C:$C</xm:f>
          </x14:formula1>
          <xm:sqref>T12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DATA!$K:$K</xm:f>
          </x14:formula1>
          <xm:sqref>N12:Q12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DATA!$B:$B</xm:f>
          </x14:formula1>
          <xm:sqref>K12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DATA!$A:$A</xm:f>
          </x14:formula1>
          <xm:sqref>J12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DATA!$I:$I</xm:f>
          </x14:formula1>
          <xm:sqref>AH12 I12</xm:sqref>
        </x14:dataValidation>
        <x14:dataValidation type="list" errorStyle="information" allowBlank="1">
          <x14:formula1>
            <xm:f>DATA!$C:$C</xm:f>
          </x14:formula1>
          <xm:sqref>D21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"/>
  <sheetViews>
    <sheetView showGridLines="0" workbookViewId="0"/>
  </sheetViews>
  <sheetFormatPr baseColWidth="10" defaultRowHeight="15" x14ac:dyDescent="0.25"/>
  <sheetData/>
  <phoneticPr fontId="7" type="noConversion"/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34998626667073579"/>
  </sheetPr>
  <dimension ref="A1"/>
  <sheetViews>
    <sheetView showGridLines="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5050"/>
  </sheetPr>
  <dimension ref="A1:H101"/>
  <sheetViews>
    <sheetView showGridLines="0" workbookViewId="0">
      <selection activeCell="A2" sqref="A2"/>
    </sheetView>
  </sheetViews>
  <sheetFormatPr baseColWidth="10" defaultColWidth="11.42578125" defaultRowHeight="12.75" x14ac:dyDescent="0.2"/>
  <cols>
    <col min="1" max="1" width="21" style="15" bestFit="1" customWidth="1"/>
    <col min="2" max="2" width="8.85546875" style="15" bestFit="1" customWidth="1"/>
    <col min="3" max="3" width="18.5703125" style="15" bestFit="1" customWidth="1"/>
    <col min="4" max="16384" width="11.42578125" style="15"/>
  </cols>
  <sheetData>
    <row r="1" spans="1:8" ht="15.75" thickBot="1" x14ac:dyDescent="0.3">
      <c r="A1" s="24" t="str" cm="1">
        <f t="array" aca="1" ref="A1" ca="1">MID(CELL("nomfichier",A1),FIND("]",CELL("nomfichier",A1))+1,20)</f>
        <v>SYNTHESE PAR CDP</v>
      </c>
      <c r="B1"/>
      <c r="C1"/>
      <c r="D1" s="25"/>
      <c r="E1"/>
      <c r="F1"/>
      <c r="G1"/>
      <c r="H1"/>
    </row>
    <row r="2" spans="1:8" ht="15" x14ac:dyDescent="0.25">
      <c r="A2"/>
      <c r="B2"/>
      <c r="C2"/>
      <c r="D2" s="25"/>
      <c r="E2"/>
      <c r="F2"/>
      <c r="G2"/>
      <c r="H2"/>
    </row>
    <row r="3" spans="1:8" ht="15" x14ac:dyDescent="0.25">
      <c r="A3" s="41" t="s">
        <v>34</v>
      </c>
      <c r="B3" t="s">
        <v>68</v>
      </c>
      <c r="C3"/>
      <c r="D3" s="25"/>
      <c r="E3"/>
      <c r="F3"/>
      <c r="G3"/>
      <c r="H3"/>
    </row>
    <row r="4" spans="1:8" ht="15" x14ac:dyDescent="0.25">
      <c r="A4"/>
      <c r="B4"/>
      <c r="C4"/>
      <c r="D4" s="25"/>
      <c r="E4"/>
      <c r="F4"/>
      <c r="G4"/>
      <c r="H4"/>
    </row>
    <row r="5" spans="1:8" ht="15" x14ac:dyDescent="0.25">
      <c r="A5" s="41" t="s">
        <v>66</v>
      </c>
      <c r="B5"/>
      <c r="C5"/>
      <c r="D5" s="25"/>
      <c r="E5"/>
      <c r="F5"/>
      <c r="G5"/>
      <c r="H5"/>
    </row>
    <row r="6" spans="1:8" ht="15" x14ac:dyDescent="0.25">
      <c r="A6" s="42" t="s">
        <v>74</v>
      </c>
      <c r="B6"/>
      <c r="C6"/>
      <c r="D6" s="25"/>
      <c r="E6"/>
      <c r="F6"/>
      <c r="G6"/>
      <c r="H6"/>
    </row>
    <row r="7" spans="1:8" ht="15" x14ac:dyDescent="0.25">
      <c r="A7" s="43">
        <v>1</v>
      </c>
      <c r="B7"/>
      <c r="C7"/>
      <c r="D7" s="25"/>
      <c r="E7"/>
      <c r="F7"/>
      <c r="G7"/>
      <c r="H7"/>
    </row>
    <row r="8" spans="1:8" ht="15" x14ac:dyDescent="0.25">
      <c r="A8" s="43">
        <v>2</v>
      </c>
      <c r="B8"/>
      <c r="C8"/>
      <c r="D8" s="25"/>
      <c r="E8"/>
      <c r="F8"/>
      <c r="G8"/>
      <c r="H8"/>
    </row>
    <row r="9" spans="1:8" ht="15" x14ac:dyDescent="0.25">
      <c r="A9" s="43">
        <v>3</v>
      </c>
      <c r="B9"/>
      <c r="C9"/>
      <c r="D9" s="25"/>
      <c r="E9"/>
      <c r="F9"/>
      <c r="G9"/>
      <c r="H9"/>
    </row>
    <row r="10" spans="1:8" ht="15" x14ac:dyDescent="0.25">
      <c r="A10" s="43">
        <v>4</v>
      </c>
      <c r="B10"/>
      <c r="C10"/>
      <c r="D10" s="25"/>
      <c r="E10"/>
      <c r="F10"/>
      <c r="G10"/>
      <c r="H10"/>
    </row>
    <row r="11" spans="1:8" ht="15" x14ac:dyDescent="0.25">
      <c r="A11" s="43">
        <v>5</v>
      </c>
      <c r="B11"/>
      <c r="C11"/>
      <c r="D11" s="25"/>
      <c r="E11"/>
      <c r="F11"/>
      <c r="G11"/>
      <c r="H11"/>
    </row>
    <row r="12" spans="1:8" ht="15" x14ac:dyDescent="0.25">
      <c r="A12" s="43">
        <v>6</v>
      </c>
      <c r="B12"/>
      <c r="C12"/>
      <c r="D12" s="25"/>
      <c r="E12"/>
      <c r="F12"/>
      <c r="G12"/>
      <c r="H12"/>
    </row>
    <row r="13" spans="1:8" ht="15" x14ac:dyDescent="0.25">
      <c r="A13" s="43">
        <v>7</v>
      </c>
      <c r="B13"/>
      <c r="C13"/>
      <c r="D13" s="25"/>
      <c r="E13"/>
      <c r="F13"/>
      <c r="G13"/>
      <c r="H13"/>
    </row>
    <row r="14" spans="1:8" ht="15" x14ac:dyDescent="0.25">
      <c r="A14" s="42" t="s">
        <v>67</v>
      </c>
      <c r="B14"/>
      <c r="C14"/>
      <c r="D14" s="25"/>
      <c r="E14"/>
      <c r="F14"/>
      <c r="G14"/>
      <c r="H14"/>
    </row>
    <row r="15" spans="1:8" ht="15" x14ac:dyDescent="0.25">
      <c r="A15"/>
      <c r="B15"/>
      <c r="C15"/>
      <c r="D15" s="25"/>
      <c r="E15"/>
      <c r="F15"/>
      <c r="G15"/>
      <c r="H15"/>
    </row>
    <row r="16" spans="1:8" ht="15" x14ac:dyDescent="0.25">
      <c r="A16"/>
      <c r="B16"/>
      <c r="C16"/>
      <c r="D16" s="25"/>
      <c r="E16"/>
      <c r="F16"/>
      <c r="G16"/>
      <c r="H16"/>
    </row>
    <row r="17" spans="1:8" ht="15" x14ac:dyDescent="0.25">
      <c r="A17"/>
      <c r="B17"/>
      <c r="C17"/>
      <c r="D17" s="25"/>
      <c r="E17"/>
      <c r="F17"/>
      <c r="G17"/>
      <c r="H17"/>
    </row>
    <row r="18" spans="1:8" ht="15" x14ac:dyDescent="0.25">
      <c r="A18"/>
      <c r="B18"/>
      <c r="C18"/>
      <c r="D18" s="25"/>
      <c r="E18"/>
      <c r="F18"/>
      <c r="G18"/>
      <c r="H18"/>
    </row>
    <row r="19" spans="1:8" ht="15" x14ac:dyDescent="0.25">
      <c r="A19"/>
      <c r="B19"/>
      <c r="C19"/>
      <c r="D19" s="25"/>
      <c r="E19"/>
      <c r="F19"/>
      <c r="G19"/>
      <c r="H19"/>
    </row>
    <row r="20" spans="1:8" ht="15" x14ac:dyDescent="0.25">
      <c r="A20"/>
      <c r="B20"/>
      <c r="C20"/>
      <c r="D20" s="25"/>
      <c r="E20"/>
      <c r="F20"/>
      <c r="G20"/>
      <c r="H20"/>
    </row>
    <row r="21" spans="1:8" ht="15" x14ac:dyDescent="0.25">
      <c r="A21"/>
      <c r="B21"/>
      <c r="C21"/>
      <c r="D21" s="25"/>
      <c r="E21"/>
      <c r="F21"/>
      <c r="G21"/>
      <c r="H21"/>
    </row>
    <row r="22" spans="1:8" ht="15" x14ac:dyDescent="0.25">
      <c r="A22"/>
      <c r="B22"/>
      <c r="C22"/>
      <c r="D22" s="25"/>
      <c r="E22"/>
      <c r="F22"/>
      <c r="G22"/>
      <c r="H22"/>
    </row>
    <row r="23" spans="1:8" ht="15" x14ac:dyDescent="0.25">
      <c r="A23"/>
      <c r="B23"/>
      <c r="C23"/>
      <c r="D23" s="25"/>
      <c r="E23"/>
      <c r="F23"/>
      <c r="G23"/>
      <c r="H23"/>
    </row>
    <row r="24" spans="1:8" ht="15" x14ac:dyDescent="0.25">
      <c r="A24"/>
      <c r="B24"/>
      <c r="C24"/>
      <c r="D24" s="25"/>
      <c r="E24"/>
      <c r="F24"/>
      <c r="G24"/>
      <c r="H24"/>
    </row>
    <row r="25" spans="1:8" ht="15" x14ac:dyDescent="0.25">
      <c r="A25"/>
      <c r="B25"/>
      <c r="C25"/>
      <c r="D25" s="25"/>
      <c r="E25"/>
      <c r="F25"/>
      <c r="G25"/>
      <c r="H25"/>
    </row>
    <row r="26" spans="1:8" ht="15" x14ac:dyDescent="0.25">
      <c r="A26"/>
      <c r="B26"/>
      <c r="C26"/>
    </row>
    <row r="27" spans="1:8" ht="15" x14ac:dyDescent="0.25">
      <c r="A27"/>
      <c r="B27"/>
      <c r="C27"/>
    </row>
    <row r="28" spans="1:8" ht="15" x14ac:dyDescent="0.25">
      <c r="A28"/>
      <c r="B28"/>
      <c r="C28"/>
    </row>
    <row r="29" spans="1:8" ht="15" x14ac:dyDescent="0.25">
      <c r="A29"/>
      <c r="B29"/>
      <c r="C29"/>
    </row>
    <row r="30" spans="1:8" ht="15" x14ac:dyDescent="0.25">
      <c r="A30"/>
      <c r="B30"/>
      <c r="C30"/>
    </row>
    <row r="31" spans="1:8" ht="15" x14ac:dyDescent="0.25">
      <c r="A31"/>
      <c r="B31"/>
      <c r="C31"/>
    </row>
    <row r="32" spans="1:8" ht="15" x14ac:dyDescent="0.25">
      <c r="A32"/>
      <c r="B32"/>
      <c r="C32"/>
    </row>
    <row r="33" spans="1:3" ht="15" x14ac:dyDescent="0.25">
      <c r="A33"/>
      <c r="B33"/>
      <c r="C33"/>
    </row>
    <row r="34" spans="1:3" ht="15" x14ac:dyDescent="0.25">
      <c r="A34"/>
      <c r="B34"/>
      <c r="C34"/>
    </row>
    <row r="35" spans="1:3" ht="15" x14ac:dyDescent="0.25">
      <c r="A35"/>
      <c r="B35"/>
      <c r="C35"/>
    </row>
    <row r="36" spans="1:3" ht="15" x14ac:dyDescent="0.25">
      <c r="A36"/>
      <c r="B36"/>
      <c r="C36"/>
    </row>
    <row r="37" spans="1:3" ht="15" x14ac:dyDescent="0.25">
      <c r="A37"/>
      <c r="B37"/>
      <c r="C37"/>
    </row>
    <row r="38" spans="1:3" ht="15" x14ac:dyDescent="0.25">
      <c r="A38"/>
      <c r="B38"/>
      <c r="C38"/>
    </row>
    <row r="39" spans="1:3" ht="15" x14ac:dyDescent="0.25">
      <c r="A39"/>
      <c r="B39"/>
      <c r="C39"/>
    </row>
    <row r="40" spans="1:3" ht="15" x14ac:dyDescent="0.25">
      <c r="A40"/>
      <c r="B40"/>
      <c r="C40"/>
    </row>
    <row r="41" spans="1:3" ht="15" x14ac:dyDescent="0.25">
      <c r="A41"/>
      <c r="B41"/>
      <c r="C41"/>
    </row>
    <row r="42" spans="1:3" ht="15" x14ac:dyDescent="0.25">
      <c r="A42"/>
      <c r="B42"/>
      <c r="C42"/>
    </row>
    <row r="43" spans="1:3" ht="15" x14ac:dyDescent="0.25">
      <c r="A43"/>
      <c r="B43"/>
      <c r="C43"/>
    </row>
    <row r="44" spans="1:3" ht="15" x14ac:dyDescent="0.25">
      <c r="A44"/>
      <c r="B44"/>
      <c r="C44"/>
    </row>
    <row r="45" spans="1:3" ht="15" x14ac:dyDescent="0.25">
      <c r="A45"/>
      <c r="B45"/>
      <c r="C45"/>
    </row>
    <row r="46" spans="1:3" ht="15" x14ac:dyDescent="0.25">
      <c r="A46"/>
      <c r="B46"/>
      <c r="C46"/>
    </row>
    <row r="47" spans="1:3" ht="15" x14ac:dyDescent="0.25">
      <c r="A47"/>
      <c r="B47"/>
      <c r="C47"/>
    </row>
    <row r="48" spans="1:3" ht="15" x14ac:dyDescent="0.25">
      <c r="A48"/>
      <c r="B48"/>
      <c r="C48"/>
    </row>
    <row r="49" spans="1:3" ht="15" x14ac:dyDescent="0.25">
      <c r="A49"/>
      <c r="B49"/>
      <c r="C49"/>
    </row>
    <row r="50" spans="1:3" ht="15" x14ac:dyDescent="0.25">
      <c r="A50"/>
      <c r="B50"/>
      <c r="C50"/>
    </row>
    <row r="51" spans="1:3" ht="15" x14ac:dyDescent="0.25">
      <c r="A51"/>
      <c r="B51"/>
      <c r="C51"/>
    </row>
    <row r="52" spans="1:3" ht="15" x14ac:dyDescent="0.25">
      <c r="A52"/>
      <c r="B52"/>
      <c r="C52"/>
    </row>
    <row r="53" spans="1:3" ht="15" x14ac:dyDescent="0.25">
      <c r="A53"/>
      <c r="B53"/>
      <c r="C53"/>
    </row>
    <row r="54" spans="1:3" ht="15" x14ac:dyDescent="0.25">
      <c r="A54"/>
      <c r="B54"/>
      <c r="C54"/>
    </row>
    <row r="55" spans="1:3" ht="15" x14ac:dyDescent="0.25">
      <c r="A55"/>
      <c r="B55"/>
      <c r="C55"/>
    </row>
    <row r="56" spans="1:3" ht="15" x14ac:dyDescent="0.25">
      <c r="A56"/>
      <c r="B56"/>
      <c r="C56"/>
    </row>
    <row r="57" spans="1:3" ht="15" x14ac:dyDescent="0.25">
      <c r="A57"/>
      <c r="B57"/>
      <c r="C57"/>
    </row>
    <row r="58" spans="1:3" ht="15" x14ac:dyDescent="0.25">
      <c r="A58"/>
      <c r="B58"/>
      <c r="C58"/>
    </row>
    <row r="59" spans="1:3" ht="15" x14ac:dyDescent="0.25">
      <c r="A59"/>
      <c r="B59"/>
      <c r="C59"/>
    </row>
    <row r="60" spans="1:3" ht="15" x14ac:dyDescent="0.25">
      <c r="A60"/>
      <c r="B60"/>
      <c r="C60"/>
    </row>
    <row r="61" spans="1:3" ht="15" x14ac:dyDescent="0.25">
      <c r="A61"/>
      <c r="B61"/>
      <c r="C61"/>
    </row>
    <row r="62" spans="1:3" ht="15" x14ac:dyDescent="0.25">
      <c r="A62"/>
      <c r="B62"/>
      <c r="C62"/>
    </row>
    <row r="63" spans="1:3" ht="15" x14ac:dyDescent="0.25">
      <c r="A63"/>
      <c r="B63"/>
      <c r="C63"/>
    </row>
    <row r="64" spans="1:3" ht="15" x14ac:dyDescent="0.25">
      <c r="A64"/>
      <c r="B64"/>
      <c r="C64"/>
    </row>
    <row r="65" spans="1:3" ht="15" x14ac:dyDescent="0.25">
      <c r="A65"/>
      <c r="B65"/>
      <c r="C65"/>
    </row>
    <row r="66" spans="1:3" ht="15" x14ac:dyDescent="0.25">
      <c r="A66"/>
      <c r="B66"/>
      <c r="C66"/>
    </row>
    <row r="67" spans="1:3" ht="15" x14ac:dyDescent="0.25">
      <c r="A67"/>
      <c r="B67"/>
      <c r="C67"/>
    </row>
    <row r="68" spans="1:3" ht="15" x14ac:dyDescent="0.25">
      <c r="A68"/>
      <c r="B68"/>
      <c r="C68"/>
    </row>
    <row r="69" spans="1:3" ht="15" x14ac:dyDescent="0.25">
      <c r="A69"/>
      <c r="B69"/>
      <c r="C69"/>
    </row>
    <row r="70" spans="1:3" ht="15" x14ac:dyDescent="0.25">
      <c r="A70"/>
      <c r="B70"/>
      <c r="C70"/>
    </row>
    <row r="71" spans="1:3" ht="15" x14ac:dyDescent="0.25">
      <c r="A71"/>
      <c r="B71"/>
      <c r="C71"/>
    </row>
    <row r="72" spans="1:3" ht="15" x14ac:dyDescent="0.25">
      <c r="A72"/>
      <c r="B72"/>
      <c r="C72"/>
    </row>
    <row r="73" spans="1:3" ht="15" x14ac:dyDescent="0.25">
      <c r="A73"/>
      <c r="B73"/>
      <c r="C73"/>
    </row>
    <row r="74" spans="1:3" ht="15" x14ac:dyDescent="0.25">
      <c r="A74"/>
      <c r="B74"/>
      <c r="C74"/>
    </row>
    <row r="75" spans="1:3" ht="15" x14ac:dyDescent="0.25">
      <c r="A75"/>
      <c r="B75"/>
      <c r="C75"/>
    </row>
    <row r="76" spans="1:3" ht="15" x14ac:dyDescent="0.25">
      <c r="A76"/>
      <c r="B76"/>
      <c r="C76"/>
    </row>
    <row r="77" spans="1:3" ht="15" x14ac:dyDescent="0.25">
      <c r="A77"/>
      <c r="B77"/>
      <c r="C77"/>
    </row>
    <row r="78" spans="1:3" ht="15" x14ac:dyDescent="0.25">
      <c r="A78"/>
      <c r="B78"/>
      <c r="C78"/>
    </row>
    <row r="79" spans="1:3" ht="15" x14ac:dyDescent="0.25">
      <c r="A79"/>
      <c r="B79"/>
      <c r="C79"/>
    </row>
    <row r="80" spans="1:3" ht="15" x14ac:dyDescent="0.25">
      <c r="A80"/>
      <c r="B80"/>
      <c r="C80"/>
    </row>
    <row r="81" spans="1:3" ht="15" x14ac:dyDescent="0.25">
      <c r="A81"/>
      <c r="B81"/>
      <c r="C81"/>
    </row>
    <row r="82" spans="1:3" ht="15" x14ac:dyDescent="0.25">
      <c r="A82"/>
      <c r="B82"/>
      <c r="C82"/>
    </row>
    <row r="83" spans="1:3" ht="15" x14ac:dyDescent="0.25">
      <c r="A83"/>
      <c r="B83"/>
      <c r="C83"/>
    </row>
    <row r="84" spans="1:3" ht="15" x14ac:dyDescent="0.25">
      <c r="A84"/>
      <c r="B84"/>
      <c r="C84"/>
    </row>
    <row r="85" spans="1:3" ht="15" x14ac:dyDescent="0.25">
      <c r="A85"/>
      <c r="B85"/>
      <c r="C85"/>
    </row>
    <row r="86" spans="1:3" ht="15" x14ac:dyDescent="0.25">
      <c r="A86"/>
      <c r="B86"/>
      <c r="C86"/>
    </row>
    <row r="87" spans="1:3" ht="15" x14ac:dyDescent="0.25">
      <c r="A87"/>
      <c r="B87"/>
      <c r="C87"/>
    </row>
    <row r="88" spans="1:3" ht="15" x14ac:dyDescent="0.25">
      <c r="A88"/>
      <c r="B88"/>
      <c r="C88"/>
    </row>
    <row r="89" spans="1:3" ht="15" x14ac:dyDescent="0.25">
      <c r="A89"/>
      <c r="B89"/>
      <c r="C89"/>
    </row>
    <row r="90" spans="1:3" ht="15" x14ac:dyDescent="0.25">
      <c r="A90"/>
      <c r="B90"/>
      <c r="C90"/>
    </row>
    <row r="91" spans="1:3" ht="15" x14ac:dyDescent="0.25">
      <c r="A91"/>
      <c r="B91"/>
      <c r="C91"/>
    </row>
    <row r="92" spans="1:3" ht="15" x14ac:dyDescent="0.25">
      <c r="A92"/>
      <c r="B92"/>
      <c r="C92"/>
    </row>
    <row r="93" spans="1:3" ht="15" x14ac:dyDescent="0.25">
      <c r="A93"/>
      <c r="B93"/>
      <c r="C93"/>
    </row>
    <row r="94" spans="1:3" ht="15" x14ac:dyDescent="0.25">
      <c r="A94"/>
      <c r="B94"/>
      <c r="C94"/>
    </row>
    <row r="95" spans="1:3" ht="15" x14ac:dyDescent="0.25">
      <c r="A95"/>
      <c r="B95"/>
      <c r="C95"/>
    </row>
    <row r="96" spans="1:3" ht="15" x14ac:dyDescent="0.25">
      <c r="A96"/>
      <c r="B96"/>
      <c r="C96"/>
    </row>
    <row r="97" spans="1:3" ht="15" x14ac:dyDescent="0.25">
      <c r="A97"/>
      <c r="B97"/>
      <c r="C97"/>
    </row>
    <row r="98" spans="1:3" ht="15" x14ac:dyDescent="0.25">
      <c r="A98"/>
      <c r="B98"/>
    </row>
    <row r="99" spans="1:3" ht="15" x14ac:dyDescent="0.25">
      <c r="A99"/>
      <c r="B99"/>
    </row>
    <row r="100" spans="1:3" ht="15" x14ac:dyDescent="0.25">
      <c r="A100"/>
      <c r="B100"/>
    </row>
    <row r="101" spans="1:3" ht="15" x14ac:dyDescent="0.25">
      <c r="A101"/>
      <c r="B10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 tint="-0.34998626667073579"/>
  </sheetPr>
  <dimension ref="A1:S1"/>
  <sheetViews>
    <sheetView workbookViewId="0">
      <selection activeCell="F28" sqref="F28"/>
    </sheetView>
  </sheetViews>
  <sheetFormatPr baseColWidth="10" defaultColWidth="11.42578125" defaultRowHeight="12.75" x14ac:dyDescent="0.2"/>
  <cols>
    <col min="1" max="3" width="11.42578125" style="75"/>
    <col min="4" max="9" width="11.42578125" style="15"/>
    <col min="10" max="19" width="11.42578125" style="75"/>
    <col min="20" max="16384" width="11.42578125" style="15"/>
  </cols>
  <sheetData/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 tint="-0.34998626667073579"/>
  </sheetPr>
  <dimension ref="A1:F14"/>
  <sheetViews>
    <sheetView showGridLines="0" workbookViewId="0"/>
  </sheetViews>
  <sheetFormatPr baseColWidth="10" defaultColWidth="11.42578125" defaultRowHeight="12.75" x14ac:dyDescent="0.2"/>
  <cols>
    <col min="1" max="1" width="29" style="15" customWidth="1"/>
    <col min="2" max="2" width="36.42578125" style="15" customWidth="1"/>
    <col min="3" max="3" width="6.28515625" style="15" bestFit="1" customWidth="1"/>
    <col min="4" max="4" width="13.5703125" style="15" bestFit="1" customWidth="1"/>
    <col min="5" max="5" width="20" style="15" bestFit="1" customWidth="1"/>
    <col min="6" max="6" width="73.7109375" style="15" customWidth="1"/>
    <col min="7" max="16384" width="11.42578125" style="15"/>
  </cols>
  <sheetData>
    <row r="1" spans="1:6" x14ac:dyDescent="0.2">
      <c r="A1" s="12"/>
      <c r="B1" s="13"/>
      <c r="C1" s="13"/>
      <c r="D1" s="14"/>
      <c r="E1" s="14"/>
      <c r="F1" s="14"/>
    </row>
    <row r="2" spans="1:6" x14ac:dyDescent="0.2">
      <c r="A2" s="180"/>
      <c r="B2" s="16"/>
      <c r="C2" s="17"/>
      <c r="D2" s="17"/>
      <c r="E2" s="68"/>
      <c r="F2" s="68"/>
    </row>
    <row r="3" spans="1:6" x14ac:dyDescent="0.2">
      <c r="A3" s="181"/>
      <c r="B3" s="16"/>
      <c r="C3" s="16"/>
      <c r="D3" s="17"/>
      <c r="E3" s="68"/>
      <c r="F3" s="68"/>
    </row>
    <row r="4" spans="1:6" x14ac:dyDescent="0.2">
      <c r="A4" s="181"/>
      <c r="B4" s="17"/>
      <c r="C4" s="18"/>
      <c r="D4" s="17"/>
      <c r="E4" s="68"/>
      <c r="F4" s="68"/>
    </row>
    <row r="5" spans="1:6" x14ac:dyDescent="0.2">
      <c r="A5" s="182"/>
      <c r="B5" s="16"/>
      <c r="C5" s="16"/>
      <c r="D5" s="17"/>
      <c r="E5" s="68"/>
      <c r="F5" s="68"/>
    </row>
    <row r="6" spans="1:6" x14ac:dyDescent="0.2">
      <c r="A6" s="19"/>
      <c r="B6" s="17"/>
      <c r="C6" s="18"/>
      <c r="D6" s="17"/>
      <c r="E6" s="68"/>
      <c r="F6" s="68"/>
    </row>
    <row r="7" spans="1:6" x14ac:dyDescent="0.2">
      <c r="A7" s="183"/>
      <c r="B7" s="16"/>
      <c r="C7" s="16"/>
      <c r="D7" s="17"/>
      <c r="E7" s="68"/>
      <c r="F7" s="68"/>
    </row>
    <row r="8" spans="1:6" x14ac:dyDescent="0.2">
      <c r="A8" s="183"/>
      <c r="B8" s="17"/>
      <c r="C8" s="18"/>
      <c r="D8" s="17"/>
      <c r="E8" s="68"/>
      <c r="F8" s="68"/>
    </row>
    <row r="9" spans="1:6" x14ac:dyDescent="0.2">
      <c r="A9" s="68"/>
      <c r="B9" s="17"/>
      <c r="C9" s="17"/>
      <c r="D9" s="17"/>
      <c r="E9" s="68"/>
      <c r="F9" s="68"/>
    </row>
    <row r="10" spans="1:6" x14ac:dyDescent="0.2">
      <c r="A10" s="183"/>
      <c r="B10" s="17"/>
      <c r="C10" s="18"/>
      <c r="D10" s="17"/>
      <c r="E10" s="68"/>
      <c r="F10" s="68"/>
    </row>
    <row r="11" spans="1:6" x14ac:dyDescent="0.2">
      <c r="A11" s="183"/>
      <c r="B11" s="17"/>
      <c r="C11" s="17"/>
      <c r="D11" s="17"/>
      <c r="E11" s="68"/>
      <c r="F11" s="68"/>
    </row>
    <row r="12" spans="1:6" x14ac:dyDescent="0.2">
      <c r="A12" s="183"/>
      <c r="B12" s="16"/>
      <c r="C12" s="18"/>
      <c r="D12" s="17"/>
      <c r="E12" s="68"/>
      <c r="F12" s="68"/>
    </row>
    <row r="13" spans="1:6" x14ac:dyDescent="0.2">
      <c r="A13" s="183"/>
      <c r="B13" s="16"/>
      <c r="C13" s="17"/>
      <c r="D13" s="17"/>
      <c r="E13" s="68"/>
      <c r="F13" s="68"/>
    </row>
    <row r="14" spans="1:6" x14ac:dyDescent="0.2">
      <c r="A14" s="183"/>
      <c r="B14" s="16"/>
      <c r="C14" s="20"/>
      <c r="D14" s="17"/>
      <c r="E14" s="68"/>
      <c r="F14" s="68"/>
    </row>
  </sheetData>
  <mergeCells count="4">
    <mergeCell ref="A2:A5"/>
    <mergeCell ref="A7:A8"/>
    <mergeCell ref="A10:A12"/>
    <mergeCell ref="A13:A1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5050"/>
  </sheetPr>
  <dimension ref="A1:AH20"/>
  <sheetViews>
    <sheetView showGridLines="0" workbookViewId="0">
      <pane xSplit="1" ySplit="7" topLeftCell="O8" activePane="bottomRight" state="frozen"/>
      <selection pane="topRight" activeCell="B1" sqref="B1"/>
      <selection pane="bottomLeft" activeCell="A8" sqref="A8"/>
      <selection pane="bottomRight" activeCell="A7" sqref="A7:XFD7"/>
    </sheetView>
  </sheetViews>
  <sheetFormatPr baseColWidth="10" defaultColWidth="11.42578125" defaultRowHeight="15" x14ac:dyDescent="0.25"/>
  <cols>
    <col min="1" max="1" width="16.85546875" style="10" customWidth="1"/>
    <col min="2" max="2" width="14.5703125" style="11" customWidth="1"/>
    <col min="3" max="3" width="15.5703125" style="10" customWidth="1"/>
    <col min="4" max="4" width="15.7109375" style="10" customWidth="1"/>
    <col min="5" max="5" width="14.5703125" style="10" customWidth="1"/>
    <col min="6" max="6" width="13.28515625" style="10" customWidth="1"/>
    <col min="7" max="7" width="17.28515625" style="10" customWidth="1"/>
    <col min="8" max="9" width="10.28515625" style="10" customWidth="1"/>
    <col min="10" max="10" width="11.28515625" style="10" customWidth="1"/>
    <col min="11" max="11" width="17.42578125" style="10" customWidth="1"/>
    <col min="12" max="12" width="25.28515625" style="48" customWidth="1"/>
    <col min="13" max="13" width="62.5703125" style="48" customWidth="1"/>
    <col min="14" max="14" width="8.42578125" style="10" customWidth="1"/>
    <col min="15" max="15" width="11.140625" style="10" customWidth="1"/>
    <col min="16" max="16" width="8.42578125" style="10" customWidth="1"/>
    <col min="17" max="17" width="10.5703125" style="10" customWidth="1"/>
    <col min="18" max="18" width="11.5703125" style="10" customWidth="1"/>
    <col min="19" max="19" width="9.42578125" style="10" customWidth="1"/>
    <col min="20" max="20" width="21.5703125" style="10" customWidth="1"/>
    <col min="21" max="21" width="13" style="84" customWidth="1"/>
    <col min="22" max="22" width="11.42578125" style="84"/>
    <col min="23" max="23" width="23.5703125" style="84" customWidth="1"/>
    <col min="24" max="24" width="11.140625" style="84" customWidth="1"/>
    <col min="25" max="25" width="13.7109375" style="84" customWidth="1"/>
    <col min="26" max="26" width="11.42578125" style="84"/>
    <col min="27" max="27" width="10.28515625" style="83" customWidth="1"/>
    <col min="28" max="28" width="11.7109375" style="83" customWidth="1"/>
    <col min="29" max="29" width="12.85546875" style="10" customWidth="1"/>
    <col min="30" max="30" width="12.28515625" style="10" customWidth="1"/>
    <col min="31" max="31" width="11" style="10" customWidth="1"/>
    <col min="32" max="32" width="10.28515625" style="10" customWidth="1"/>
    <col min="33" max="33" width="11.42578125" style="10"/>
    <col min="34" max="34" width="39.85546875" style="47" customWidth="1"/>
    <col min="35" max="16384" width="11.42578125" style="10"/>
  </cols>
  <sheetData>
    <row r="1" spans="1:34" ht="15.75" thickBot="1" x14ac:dyDescent="0.3">
      <c r="A1" s="168" t="str" cm="1">
        <f t="array" aca="1" ref="A1" ca="1">MID(CELL("nomfichier",A1),FIND("]",CELL("nomfichier",A1))+1,20)</f>
        <v>LISTE DES REF</v>
      </c>
      <c r="B1" s="169"/>
    </row>
    <row r="2" spans="1:34" ht="15" customHeight="1" thickBot="1" x14ac:dyDescent="0.3">
      <c r="A2" s="177" t="s">
        <v>84</v>
      </c>
      <c r="B2" s="178"/>
      <c r="C2" s="178"/>
      <c r="D2" s="179"/>
      <c r="F2" s="11"/>
      <c r="K2" s="125" t="s">
        <v>88</v>
      </c>
      <c r="L2" s="126"/>
      <c r="M2" s="108"/>
      <c r="N2" s="129" t="s">
        <v>85</v>
      </c>
      <c r="O2" s="130"/>
      <c r="P2" s="130"/>
      <c r="Q2" s="131"/>
      <c r="AA2" s="84"/>
      <c r="AB2" s="84"/>
      <c r="AC2" s="84"/>
      <c r="AD2" s="84"/>
      <c r="AE2" s="84"/>
      <c r="AF2" s="84"/>
      <c r="AG2" s="84"/>
      <c r="AH2" s="84"/>
    </row>
    <row r="3" spans="1:34" ht="15.75" thickBot="1" x14ac:dyDescent="0.3">
      <c r="A3" s="112" t="s">
        <v>82</v>
      </c>
      <c r="B3" s="114" t="s">
        <v>83</v>
      </c>
      <c r="C3" s="113" t="s">
        <v>86</v>
      </c>
      <c r="D3" s="114" t="s">
        <v>83</v>
      </c>
      <c r="K3" s="120" t="s">
        <v>87</v>
      </c>
      <c r="L3" s="127"/>
      <c r="M3" s="109"/>
      <c r="N3" s="89"/>
      <c r="O3" s="90"/>
      <c r="P3" s="90"/>
      <c r="Q3" s="91"/>
      <c r="AA3" s="84"/>
      <c r="AB3" s="84"/>
      <c r="AC3" s="84"/>
      <c r="AD3" s="84"/>
      <c r="AE3" s="84"/>
      <c r="AF3" s="84"/>
      <c r="AG3" s="84"/>
      <c r="AH3" s="84"/>
    </row>
    <row r="4" spans="1:34" ht="15.75" thickBot="1" x14ac:dyDescent="0.3">
      <c r="A4" s="115" t="s">
        <v>104</v>
      </c>
      <c r="B4" s="122"/>
      <c r="C4" s="121" t="s">
        <v>105</v>
      </c>
      <c r="D4" s="116"/>
      <c r="K4" s="124" t="str">
        <f ca="1">IFERROR(VLOOKUP(K3,A:AH,18,0),"Ancien MDP non renseigne dans le tableau")</f>
        <v>Ancien MDP non renseigne dans le tableau</v>
      </c>
      <c r="L4" s="127"/>
      <c r="M4" s="110"/>
      <c r="N4" s="92"/>
      <c r="O4" s="93"/>
      <c r="P4" s="93"/>
      <c r="Q4" s="94"/>
      <c r="AA4" s="84"/>
      <c r="AB4" s="84"/>
      <c r="AC4" s="84"/>
      <c r="AD4" s="84"/>
      <c r="AE4" s="84"/>
      <c r="AF4" s="84"/>
      <c r="AG4" s="84"/>
      <c r="AH4" s="84"/>
    </row>
    <row r="5" spans="1:34" ht="15.75" thickBot="1" x14ac:dyDescent="0.3">
      <c r="A5" s="117"/>
      <c r="B5" s="123"/>
      <c r="C5" s="118" t="str">
        <f ca="1">IFERROR(VLOOKUP(C4,A:AH,18,0),"renseigner le nom")</f>
        <v>renseigner le nom</v>
      </c>
      <c r="D5" s="119"/>
      <c r="I5" s="66" t="s">
        <v>89</v>
      </c>
      <c r="K5" s="120" t="s">
        <v>3</v>
      </c>
      <c r="L5" s="128"/>
      <c r="M5" s="111"/>
      <c r="N5" s="95"/>
      <c r="O5" s="96"/>
      <c r="P5" s="96"/>
      <c r="Q5" s="97"/>
      <c r="AA5" s="84"/>
      <c r="AB5" s="84"/>
      <c r="AC5" s="84"/>
      <c r="AD5" s="84"/>
      <c r="AE5" s="84"/>
      <c r="AF5" s="84"/>
      <c r="AG5" s="84"/>
      <c r="AH5" s="84"/>
    </row>
    <row r="6" spans="1:34" x14ac:dyDescent="0.25">
      <c r="AA6" s="84"/>
      <c r="AB6" s="84"/>
      <c r="AC6" s="84"/>
      <c r="AD6" s="84"/>
      <c r="AE6" s="84"/>
      <c r="AF6" s="84"/>
      <c r="AG6" s="84"/>
      <c r="AH6" s="84"/>
    </row>
    <row r="7" spans="1:34" s="74" customFormat="1" ht="60.75" thickBot="1" x14ac:dyDescent="0.3">
      <c r="A7" s="74" t="s">
        <v>64</v>
      </c>
      <c r="B7" s="139" t="s">
        <v>28</v>
      </c>
      <c r="C7" s="74" t="s">
        <v>29</v>
      </c>
      <c r="D7" s="74" t="s">
        <v>5</v>
      </c>
      <c r="E7" s="74" t="s">
        <v>30</v>
      </c>
      <c r="F7" s="74" t="s">
        <v>31</v>
      </c>
      <c r="G7" s="74" t="s">
        <v>32</v>
      </c>
      <c r="H7" s="74" t="s">
        <v>33</v>
      </c>
      <c r="I7" s="140" t="s">
        <v>34</v>
      </c>
      <c r="J7" s="74" t="s">
        <v>0</v>
      </c>
      <c r="K7" s="74" t="s">
        <v>1</v>
      </c>
      <c r="L7" s="141" t="s">
        <v>35</v>
      </c>
      <c r="M7" s="141" t="s">
        <v>36</v>
      </c>
      <c r="N7" s="74" t="s">
        <v>37</v>
      </c>
      <c r="O7" s="74" t="s">
        <v>38</v>
      </c>
      <c r="P7" s="74" t="s">
        <v>39</v>
      </c>
      <c r="Q7" s="74" t="s">
        <v>40</v>
      </c>
      <c r="R7" s="74" t="s">
        <v>3</v>
      </c>
      <c r="S7" s="74" t="s">
        <v>41</v>
      </c>
      <c r="T7" s="140" t="s">
        <v>61</v>
      </c>
      <c r="U7" s="142" t="s">
        <v>42</v>
      </c>
      <c r="V7" s="142" t="s">
        <v>78</v>
      </c>
      <c r="W7" s="143" t="s">
        <v>77</v>
      </c>
      <c r="X7" s="144" t="s">
        <v>99</v>
      </c>
      <c r="Y7" s="144" t="s">
        <v>75</v>
      </c>
      <c r="Z7" s="144" t="s">
        <v>43</v>
      </c>
      <c r="AA7" s="145" t="s">
        <v>100</v>
      </c>
      <c r="AB7" s="146" t="s">
        <v>76</v>
      </c>
      <c r="AC7" s="74" t="s">
        <v>44</v>
      </c>
      <c r="AD7" s="74" t="s">
        <v>45</v>
      </c>
      <c r="AE7" s="74" t="s">
        <v>46</v>
      </c>
      <c r="AF7" s="74" t="s">
        <v>47</v>
      </c>
      <c r="AG7" s="74" t="s">
        <v>48</v>
      </c>
      <c r="AH7" s="141" t="s">
        <v>49</v>
      </c>
    </row>
    <row r="8" spans="1:34" ht="15.75" thickTop="1" x14ac:dyDescent="0.25">
      <c r="A8" s="138">
        <v>100</v>
      </c>
      <c r="B8" s="81"/>
      <c r="C8" s="79"/>
      <c r="D8" s="78"/>
      <c r="E8" s="164"/>
      <c r="F8" s="80">
        <v>43931</v>
      </c>
      <c r="G8" s="165"/>
      <c r="H8" s="79"/>
      <c r="I8" s="78"/>
      <c r="J8" s="78"/>
      <c r="K8" s="78"/>
      <c r="L8" s="87"/>
      <c r="M8" s="87"/>
      <c r="N8" s="78"/>
      <c r="O8" s="78"/>
      <c r="P8" s="78"/>
      <c r="Q8" s="78"/>
      <c r="R8" s="78"/>
      <c r="S8" s="154"/>
      <c r="T8" s="78">
        <v>1</v>
      </c>
      <c r="U8" s="85"/>
      <c r="V8" s="86"/>
      <c r="W8" s="148"/>
      <c r="X8" s="149"/>
      <c r="Y8" s="150"/>
      <c r="Z8" s="167"/>
      <c r="AA8" s="81"/>
      <c r="AB8" s="79"/>
      <c r="AC8" s="78"/>
      <c r="AD8" s="164"/>
      <c r="AE8" s="80"/>
      <c r="AF8" s="165"/>
      <c r="AG8" s="79"/>
      <c r="AH8" s="78"/>
    </row>
    <row r="9" spans="1:34" x14ac:dyDescent="0.25">
      <c r="A9" s="138">
        <v>101</v>
      </c>
      <c r="B9" s="81"/>
      <c r="C9" s="79"/>
      <c r="D9" s="78"/>
      <c r="E9" s="164"/>
      <c r="F9" s="80">
        <v>43932</v>
      </c>
      <c r="G9" s="165"/>
      <c r="H9" s="79"/>
      <c r="I9" s="78"/>
      <c r="J9" s="78"/>
      <c r="K9" s="78"/>
      <c r="L9" s="87"/>
      <c r="M9" s="87"/>
      <c r="N9" s="78"/>
      <c r="O9" s="78"/>
      <c r="P9" s="78"/>
      <c r="Q9" s="78"/>
      <c r="R9" s="78"/>
      <c r="S9" s="154"/>
      <c r="T9" s="78">
        <v>2</v>
      </c>
      <c r="U9" s="85"/>
      <c r="V9" s="86"/>
      <c r="W9" s="148"/>
      <c r="X9" s="149">
        <v>10</v>
      </c>
      <c r="Y9" s="150">
        <v>5</v>
      </c>
      <c r="Z9" s="167"/>
      <c r="AA9" s="81"/>
      <c r="AB9" s="79"/>
      <c r="AC9" s="78"/>
      <c r="AD9" s="164"/>
      <c r="AE9" s="80"/>
      <c r="AF9" s="165"/>
      <c r="AG9" s="79"/>
      <c r="AH9" s="78"/>
    </row>
    <row r="10" spans="1:34" x14ac:dyDescent="0.25">
      <c r="A10" s="138">
        <v>102</v>
      </c>
      <c r="B10" s="81"/>
      <c r="C10" s="79"/>
      <c r="D10" s="78"/>
      <c r="E10" s="164"/>
      <c r="F10" s="80">
        <v>43933</v>
      </c>
      <c r="G10" s="165"/>
      <c r="H10" s="79"/>
      <c r="I10" s="78"/>
      <c r="J10" s="78"/>
      <c r="K10" s="78"/>
      <c r="L10" s="87"/>
      <c r="M10" s="87"/>
      <c r="N10" s="78"/>
      <c r="O10" s="78"/>
      <c r="P10" s="78"/>
      <c r="Q10" s="78"/>
      <c r="R10" s="78"/>
      <c r="S10" s="154"/>
      <c r="T10" s="78">
        <v>3</v>
      </c>
      <c r="U10" s="85"/>
      <c r="V10" s="86"/>
      <c r="W10" s="148"/>
      <c r="X10" s="149">
        <v>20</v>
      </c>
      <c r="Y10" s="150">
        <v>6</v>
      </c>
      <c r="Z10" s="167"/>
      <c r="AA10" s="81"/>
      <c r="AB10" s="79"/>
      <c r="AC10" s="78"/>
      <c r="AD10" s="164"/>
      <c r="AE10" s="80"/>
      <c r="AF10" s="165"/>
      <c r="AG10" s="79"/>
      <c r="AH10" s="78"/>
    </row>
    <row r="11" spans="1:34" s="38" customFormat="1" x14ac:dyDescent="0.25">
      <c r="A11" s="138">
        <v>103</v>
      </c>
      <c r="B11" s="81"/>
      <c r="C11" s="79"/>
      <c r="D11" s="78"/>
      <c r="E11" s="164"/>
      <c r="F11" s="80">
        <v>43934</v>
      </c>
      <c r="G11" s="165"/>
      <c r="H11" s="79"/>
      <c r="I11" s="78"/>
      <c r="J11" s="78"/>
      <c r="K11" s="78"/>
      <c r="L11" s="87"/>
      <c r="M11" s="87"/>
      <c r="N11" s="78"/>
      <c r="O11" s="78"/>
      <c r="P11" s="78"/>
      <c r="Q11" s="78"/>
      <c r="R11" s="78"/>
      <c r="S11" s="154"/>
      <c r="T11" s="78">
        <v>4</v>
      </c>
      <c r="U11" s="85"/>
      <c r="V11" s="86"/>
      <c r="W11" s="148"/>
      <c r="X11" s="149"/>
      <c r="Y11" s="150"/>
      <c r="Z11" s="167"/>
      <c r="AA11" s="81"/>
      <c r="AB11" s="79"/>
      <c r="AC11" s="78"/>
      <c r="AD11" s="164"/>
      <c r="AE11" s="80"/>
      <c r="AF11" s="165"/>
      <c r="AG11" s="79"/>
      <c r="AH11" s="78"/>
    </row>
    <row r="12" spans="1:34" x14ac:dyDescent="0.25">
      <c r="A12" s="138">
        <v>104</v>
      </c>
      <c r="B12" s="81"/>
      <c r="C12" s="79"/>
      <c r="D12" s="78"/>
      <c r="E12" s="164"/>
      <c r="F12" s="80">
        <v>43935</v>
      </c>
      <c r="G12" s="165"/>
      <c r="H12" s="79"/>
      <c r="I12" s="78"/>
      <c r="J12" s="78"/>
      <c r="K12" s="78"/>
      <c r="L12" s="87"/>
      <c r="M12" s="87"/>
      <c r="N12" s="78"/>
      <c r="O12" s="78"/>
      <c r="P12" s="78"/>
      <c r="Q12" s="78"/>
      <c r="R12" s="78"/>
      <c r="S12" s="154"/>
      <c r="T12" s="78">
        <v>5</v>
      </c>
      <c r="U12" s="85"/>
      <c r="V12" s="86"/>
      <c r="W12" s="148"/>
      <c r="X12" s="149"/>
      <c r="Y12" s="150"/>
      <c r="Z12" s="167"/>
      <c r="AA12" s="81"/>
      <c r="AB12" s="79"/>
      <c r="AC12" s="78"/>
      <c r="AD12" s="164"/>
      <c r="AE12" s="80"/>
      <c r="AF12" s="165"/>
      <c r="AG12" s="79"/>
      <c r="AH12" s="78"/>
    </row>
    <row r="13" spans="1:34" x14ac:dyDescent="0.25">
      <c r="A13" s="138">
        <v>105</v>
      </c>
      <c r="B13" s="81"/>
      <c r="C13" s="79"/>
      <c r="D13" s="78"/>
      <c r="E13" s="164"/>
      <c r="F13" s="80">
        <v>43936</v>
      </c>
      <c r="G13" s="165"/>
      <c r="H13" s="79"/>
      <c r="I13" s="78"/>
      <c r="J13" s="78"/>
      <c r="K13" s="78"/>
      <c r="L13" s="87"/>
      <c r="M13" s="87"/>
      <c r="N13" s="78"/>
      <c r="O13" s="78"/>
      <c r="P13" s="78"/>
      <c r="Q13" s="78"/>
      <c r="R13" s="78"/>
      <c r="S13" s="154"/>
      <c r="T13" s="78">
        <v>6</v>
      </c>
      <c r="U13" s="85"/>
      <c r="V13" s="86"/>
      <c r="W13" s="148"/>
      <c r="X13" s="149"/>
      <c r="Y13" s="150"/>
      <c r="Z13" s="167"/>
      <c r="AA13" s="81"/>
      <c r="AB13" s="79"/>
      <c r="AC13" s="78"/>
      <c r="AD13" s="164"/>
      <c r="AE13" s="80"/>
      <c r="AF13" s="165"/>
      <c r="AG13" s="79"/>
      <c r="AH13" s="78"/>
    </row>
    <row r="14" spans="1:34" ht="15.75" thickBot="1" x14ac:dyDescent="0.3">
      <c r="A14" s="138">
        <v>106</v>
      </c>
      <c r="B14" s="81"/>
      <c r="C14" s="79"/>
      <c r="D14" s="78"/>
      <c r="E14" s="164"/>
      <c r="F14" s="80">
        <v>43937</v>
      </c>
      <c r="G14" s="165"/>
      <c r="H14" s="79"/>
      <c r="I14" s="78"/>
      <c r="J14" s="78"/>
      <c r="K14" s="78"/>
      <c r="L14" s="87"/>
      <c r="M14" s="87"/>
      <c r="N14" s="78"/>
      <c r="O14" s="78"/>
      <c r="P14" s="78"/>
      <c r="Q14" s="78"/>
      <c r="R14" s="78"/>
      <c r="S14" s="154"/>
      <c r="T14" s="78">
        <v>7</v>
      </c>
      <c r="U14" s="85"/>
      <c r="V14" s="86"/>
      <c r="W14" s="148"/>
      <c r="X14" s="149"/>
      <c r="Y14" s="150"/>
      <c r="Z14" s="167"/>
      <c r="AA14" s="81"/>
      <c r="AB14" s="79"/>
      <c r="AC14" s="78"/>
      <c r="AD14" s="164"/>
      <c r="AE14" s="80"/>
      <c r="AF14" s="165"/>
      <c r="AG14" s="79"/>
      <c r="AH14" s="78"/>
    </row>
    <row r="15" spans="1:34" ht="15.75" thickTop="1" x14ac:dyDescent="0.25">
      <c r="A15" s="132">
        <f>SUBTOTAL(103,Tableau2[Référence 
RUBIS])</f>
        <v>7</v>
      </c>
      <c r="B15" s="136"/>
      <c r="C15" s="132"/>
      <c r="D15" s="132"/>
      <c r="E15" s="132"/>
      <c r="F15" s="136"/>
      <c r="G15" s="132"/>
      <c r="H15" s="132"/>
      <c r="I15" s="132"/>
      <c r="J15" s="132"/>
      <c r="K15" s="132"/>
      <c r="L15" s="133"/>
      <c r="M15" s="133"/>
      <c r="N15" s="132"/>
      <c r="O15" s="132"/>
      <c r="P15" s="132"/>
      <c r="Q15" s="132"/>
      <c r="R15" s="132"/>
      <c r="S15" s="132"/>
      <c r="T15" s="151"/>
      <c r="U15" s="134"/>
      <c r="V15" s="134"/>
      <c r="W15" s="137">
        <f t="shared" ref="W15" si="0">U15-V15</f>
        <v>0</v>
      </c>
      <c r="X15" s="152"/>
      <c r="Y15" s="153"/>
      <c r="Z15" s="152">
        <f>X15-Y15</f>
        <v>0</v>
      </c>
      <c r="AA15" s="134">
        <f>Y15-Z15</f>
        <v>0</v>
      </c>
      <c r="AB15" s="137">
        <f>X15-AA15</f>
        <v>0</v>
      </c>
      <c r="AC15" s="136"/>
      <c r="AD15" s="136"/>
      <c r="AE15" s="136"/>
      <c r="AF15" s="136"/>
      <c r="AG15" s="136"/>
      <c r="AH15" s="135"/>
    </row>
    <row r="20" spans="1:34" ht="60.75" thickBot="1" x14ac:dyDescent="0.3">
      <c r="A20" s="184" t="s">
        <v>64</v>
      </c>
      <c r="B20" s="185" t="s">
        <v>35</v>
      </c>
      <c r="C20" s="186" t="s">
        <v>31</v>
      </c>
      <c r="D20" s="187" t="s">
        <v>2</v>
      </c>
      <c r="E20" s="188" t="s">
        <v>99</v>
      </c>
      <c r="F20" s="65" t="s">
        <v>75</v>
      </c>
      <c r="G20" s="189" t="s">
        <v>43</v>
      </c>
      <c r="H20" s="190" t="s">
        <v>100</v>
      </c>
      <c r="I20" s="190" t="s">
        <v>76</v>
      </c>
      <c r="J20" s="191" t="s">
        <v>53</v>
      </c>
      <c r="K20" s="185" t="s">
        <v>54</v>
      </c>
      <c r="L20" s="192" t="s">
        <v>55</v>
      </c>
      <c r="M20" s="193" t="s">
        <v>56</v>
      </c>
      <c r="O20" s="193" t="s">
        <v>58</v>
      </c>
      <c r="P20" s="193" t="s">
        <v>59</v>
      </c>
      <c r="Q20" s="193" t="s">
        <v>60</v>
      </c>
      <c r="AG20" s="193" t="s">
        <v>57</v>
      </c>
      <c r="AH20" s="194" t="s">
        <v>49</v>
      </c>
    </row>
  </sheetData>
  <mergeCells count="1">
    <mergeCell ref="A2:D2"/>
  </mergeCells>
  <phoneticPr fontId="7" type="noConversion"/>
  <conditionalFormatting sqref="F2:F6 F15:F19 F21:F1048576">
    <cfRule type="cellIs" dxfId="60" priority="274" operator="between">
      <formula>TODAY()-15</formula>
      <formula>TODAY()</formula>
    </cfRule>
    <cfRule type="cellIs" dxfId="59" priority="275" operator="greaterThan">
      <formula>TODAY()</formula>
    </cfRule>
    <cfRule type="cellIs" dxfId="58" priority="276" operator="between">
      <formula>TODAY()-30</formula>
      <formula>TODAY()-15</formula>
    </cfRule>
    <cfRule type="cellIs" dxfId="57" priority="277" operator="lessThan">
      <formula>AND($F2&lt;&gt;"",TODAY()-30)</formula>
    </cfRule>
  </conditionalFormatting>
  <conditionalFormatting sqref="W2:W6 W13:W1048576">
    <cfRule type="expression" dxfId="56" priority="273">
      <formula>$U2&lt;$V2</formula>
    </cfRule>
  </conditionalFormatting>
  <conditionalFormatting sqref="A2:AH6 A15:AH19 B13:E14 G13:S14 U13:AH14 A21:AH1048576 S20:AF20">
    <cfRule type="expression" dxfId="55" priority="271">
      <formula>$T2="13- Projet abandonné"</formula>
    </cfRule>
    <cfRule type="expression" dxfId="54" priority="272">
      <formula>$T2="12 - Projet terminé"</formula>
    </cfRule>
  </conditionalFormatting>
  <conditionalFormatting sqref="F8:F14">
    <cfRule type="cellIs" dxfId="53" priority="267" operator="between">
      <formula>TODAY()-15</formula>
      <formula>TODAY()</formula>
    </cfRule>
    <cfRule type="cellIs" dxfId="52" priority="268" operator="greaterThan">
      <formula>TODAY()</formula>
    </cfRule>
    <cfRule type="cellIs" dxfId="51" priority="269" operator="between">
      <formula>TODAY()-30</formula>
      <formula>TODAY()-15</formula>
    </cfRule>
    <cfRule type="cellIs" dxfId="50" priority="270" operator="lessThan">
      <formula>AND($F8&lt;&gt;"",TODAY()-30)</formula>
    </cfRule>
  </conditionalFormatting>
  <conditionalFormatting sqref="W8:W10">
    <cfRule type="expression" dxfId="49" priority="266">
      <formula>$U8&lt;$V8</formula>
    </cfRule>
  </conditionalFormatting>
  <conditionalFormatting sqref="A8:AH8 B10:E10 A10:A14 A9:E9 G9:S10 F9:F14 U9:AH10 T9:T14">
    <cfRule type="expression" dxfId="48" priority="264">
      <formula>$T8="13- Projet abandonné"</formula>
    </cfRule>
    <cfRule type="expression" dxfId="47" priority="265">
      <formula>$T8="12 - Projet terminé"</formula>
    </cfRule>
  </conditionalFormatting>
  <conditionalFormatting sqref="W12">
    <cfRule type="expression" dxfId="46" priority="98">
      <formula>$U12&lt;$V12</formula>
    </cfRule>
  </conditionalFormatting>
  <conditionalFormatting sqref="B12:E12 G12:S12 U12:AH12">
    <cfRule type="expression" dxfId="45" priority="96">
      <formula>$T12="13- Projet abandonné"</formula>
    </cfRule>
    <cfRule type="expression" dxfId="44" priority="97">
      <formula>$T12="12 - Projet terminé"</formula>
    </cfRule>
  </conditionalFormatting>
  <conditionalFormatting sqref="F1">
    <cfRule type="cellIs" dxfId="43" priority="92" operator="between">
      <formula>TODAY()-15</formula>
      <formula>TODAY()</formula>
    </cfRule>
    <cfRule type="cellIs" dxfId="42" priority="93" operator="greaterThan">
      <formula>TODAY()</formula>
    </cfRule>
    <cfRule type="cellIs" dxfId="41" priority="94" operator="between">
      <formula>TODAY()-30</formula>
      <formula>TODAY()-15</formula>
    </cfRule>
    <cfRule type="cellIs" dxfId="40" priority="95" operator="lessThan">
      <formula>AND($F1&lt;&gt;"",TODAY()-30)</formula>
    </cfRule>
  </conditionalFormatting>
  <conditionalFormatting sqref="W1">
    <cfRule type="expression" dxfId="39" priority="91">
      <formula>$U1&lt;$V1</formula>
    </cfRule>
  </conditionalFormatting>
  <conditionalFormatting sqref="A1:AH1">
    <cfRule type="expression" dxfId="38" priority="89">
      <formula>$T1="13- Projet abandonné"</formula>
    </cfRule>
    <cfRule type="expression" dxfId="37" priority="90">
      <formula>$T1="12 - Projet terminé"</formula>
    </cfRule>
  </conditionalFormatting>
  <conditionalFormatting sqref="F7">
    <cfRule type="cellIs" dxfId="36" priority="15" operator="between">
      <formula>TODAY()-15</formula>
      <formula>TODAY()</formula>
    </cfRule>
    <cfRule type="cellIs" dxfId="35" priority="16" operator="greaterThan">
      <formula>TODAY()</formula>
    </cfRule>
    <cfRule type="cellIs" dxfId="34" priority="17" operator="between">
      <formula>TODAY()-30</formula>
      <formula>TODAY()-15</formula>
    </cfRule>
    <cfRule type="cellIs" dxfId="33" priority="18" operator="lessThan">
      <formula>AND($F7&lt;&gt;"",TODAY()-30)</formula>
    </cfRule>
  </conditionalFormatting>
  <conditionalFormatting sqref="W7">
    <cfRule type="expression" dxfId="32" priority="14">
      <formula>$U7&lt;$V7</formula>
    </cfRule>
  </conditionalFormatting>
  <conditionalFormatting sqref="A7:AH7">
    <cfRule type="expression" dxfId="31" priority="12">
      <formula>$T7="13- Projet abandonné"</formula>
    </cfRule>
    <cfRule type="expression" dxfId="30" priority="13">
      <formula>$T7="12 - Projet terminé"</formula>
    </cfRule>
  </conditionalFormatting>
  <conditionalFormatting sqref="W11">
    <cfRule type="expression" dxfId="29" priority="7">
      <formula>$U11&lt;$V11</formula>
    </cfRule>
  </conditionalFormatting>
  <conditionalFormatting sqref="B11:E11 G11:S11 U11:AH11">
    <cfRule type="expression" dxfId="28" priority="5">
      <formula>$T11="13- Projet abandonné"</formula>
    </cfRule>
    <cfRule type="expression" dxfId="27" priority="6">
      <formula>$T11="12 - Projet terminé"</formula>
    </cfRule>
  </conditionalFormatting>
  <conditionalFormatting sqref="C20">
    <cfRule type="cellIs" dxfId="26" priority="1" operator="between">
      <formula>TODAY()-15</formula>
      <formula>TODAY()</formula>
    </cfRule>
    <cfRule type="cellIs" dxfId="25" priority="2" operator="greaterThan">
      <formula>TODAY()</formula>
    </cfRule>
    <cfRule type="cellIs" dxfId="24" priority="3" operator="between">
      <formula>TODAY()-30</formula>
      <formula>TODAY()-15</formula>
    </cfRule>
    <cfRule type="cellIs" dxfId="23" priority="4" operator="lessThan">
      <formula>AND($C20&lt;&gt;"",TODAY()-30)</formula>
    </cfRule>
  </conditionalFormatting>
  <dataValidations count="3">
    <dataValidation allowBlank="1" showInputMessage="1" showErrorMessage="1" sqref="U8:AB14 S8:S14 AD8:AG14 A8:C14 L8:M14 E8:H14"/>
    <dataValidation type="list" allowBlank="1" showInputMessage="1" showErrorMessage="1" sqref="C4">
      <formula1>$A7:$A15</formula1>
    </dataValidation>
    <dataValidation type="list" allowBlank="1" showInputMessage="1" showErrorMessage="1" sqref="K3">
      <formula1>$A7:$A15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3572" r:id="rId4" name="CommandButton3">
          <controlPr defaultSize="0" autoLine="0" r:id="rId5">
            <anchor moveWithCells="1">
              <from>
                <xdr:col>7</xdr:col>
                <xdr:colOff>428625</xdr:colOff>
                <xdr:row>2</xdr:row>
                <xdr:rowOff>9525</xdr:rowOff>
              </from>
              <to>
                <xdr:col>9</xdr:col>
                <xdr:colOff>561975</xdr:colOff>
                <xdr:row>3</xdr:row>
                <xdr:rowOff>171450</xdr:rowOff>
              </to>
            </anchor>
          </controlPr>
        </control>
      </mc:Choice>
      <mc:Fallback>
        <control shapeId="23572" r:id="rId4" name="CommandButton3"/>
      </mc:Fallback>
    </mc:AlternateContent>
    <mc:AlternateContent xmlns:mc="http://schemas.openxmlformats.org/markup-compatibility/2006">
      <mc:Choice Requires="x14">
        <control shapeId="23571" r:id="rId6" name="CommandButton2">
          <controlPr defaultSize="0" autoLine="0" r:id="rId7">
            <anchor moveWithCells="1">
              <from>
                <xdr:col>6</xdr:col>
                <xdr:colOff>0</xdr:colOff>
                <xdr:row>2</xdr:row>
                <xdr:rowOff>9525</xdr:rowOff>
              </from>
              <to>
                <xdr:col>7</xdr:col>
                <xdr:colOff>352425</xdr:colOff>
                <xdr:row>3</xdr:row>
                <xdr:rowOff>171450</xdr:rowOff>
              </to>
            </anchor>
          </controlPr>
        </control>
      </mc:Choice>
      <mc:Fallback>
        <control shapeId="23571" r:id="rId6" name="CommandButton2"/>
      </mc:Fallback>
    </mc:AlternateContent>
    <mc:AlternateContent xmlns:mc="http://schemas.openxmlformats.org/markup-compatibility/2006">
      <mc:Choice Requires="x14">
        <control shapeId="23570" r:id="rId8" name="CommandButton1">
          <controlPr defaultSize="0" autoLine="0" r:id="rId9">
            <anchor moveWithCells="1">
              <from>
                <xdr:col>4</xdr:col>
                <xdr:colOff>190500</xdr:colOff>
                <xdr:row>2</xdr:row>
                <xdr:rowOff>9525</xdr:rowOff>
              </from>
              <to>
                <xdr:col>5</xdr:col>
                <xdr:colOff>723900</xdr:colOff>
                <xdr:row>3</xdr:row>
                <xdr:rowOff>171450</xdr:rowOff>
              </to>
            </anchor>
          </controlPr>
        </control>
      </mc:Choice>
      <mc:Fallback>
        <control shapeId="23570" r:id="rId8" name="CommandButton1"/>
      </mc:Fallback>
    </mc:AlternateContent>
  </controls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DATA!$D:$D</xm:f>
          </x14:formula1>
          <xm:sqref>A4 K5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DATA!$F:$F</xm:f>
          </x14:formula1>
          <xm:sqref>D8:D14 AC8:AC14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DATA!$I:$I</xm:f>
          </x14:formula1>
          <xm:sqref>I8:I14 AH8:AH14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DATA!$A:$A</xm:f>
          </x14:formula1>
          <xm:sqref>J8:J14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DATA!$B:$B</xm:f>
          </x14:formula1>
          <xm:sqref>K8:K14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DATA!$K:$K</xm:f>
          </x14:formula1>
          <xm:sqref>N8:Q14</xm:sqref>
        </x14:dataValidation>
        <x14:dataValidation type="list" allowBlank="1" showInputMessage="1" showErrorMessage="1" errorTitle="ERREUR " error="LE NOM DE CDP MOA DOIT APPARTENIR A LA LISTE POUR LA BONNE EXECUTION DES MACROS.">
          <x14:formula1>
            <xm:f>DATA!$D:$D</xm:f>
          </x14:formula1>
          <xm:sqref>R8:R14</xm:sqref>
        </x14:dataValidation>
        <x14:dataValidation type="list" allowBlank="1" showInputMessage="1" showErrorMessage="1" errorTitle="ERREUR " error=" L ' ETAPE INDIQUE DOIT APPARAITRE DANS LA LISTE.">
          <x14:formula1>
            <xm:f>DATA!$C:$C</xm:f>
          </x14:formula1>
          <xm:sqref>T8:T14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0" tint="-0.34998626667073579"/>
  </sheetPr>
  <dimension ref="A1:XFD12"/>
  <sheetViews>
    <sheetView showGridLines="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27" sqref="D27"/>
    </sheetView>
  </sheetViews>
  <sheetFormatPr baseColWidth="10" defaultRowHeight="15" x14ac:dyDescent="0.25"/>
  <cols>
    <col min="2" max="2" width="18.7109375" customWidth="1"/>
    <col min="3" max="3" width="12.42578125" customWidth="1"/>
    <col min="4" max="4" width="17.140625" style="25" customWidth="1"/>
    <col min="5" max="5" width="13" customWidth="1"/>
    <col min="6" max="6" width="15.28515625" customWidth="1"/>
    <col min="7" max="7" width="12.42578125" customWidth="1"/>
    <col min="9" max="9" width="12.28515625" customWidth="1"/>
    <col min="12" max="12" width="15.5703125" customWidth="1"/>
    <col min="13" max="13" width="10.28515625" customWidth="1"/>
    <col min="15" max="15" width="22.28515625" customWidth="1"/>
    <col min="16" max="16" width="16.140625" customWidth="1"/>
  </cols>
  <sheetData>
    <row r="1" spans="1:18 16384:16384" ht="15.75" thickBot="1" x14ac:dyDescent="0.3">
      <c r="A1" s="24" t="str" cm="1">
        <f t="array" aca="1" ref="A1" ca="1">MID(CELL("nomfichier",A1),FIND("]",CELL("nomfichier",A1))+1,20)</f>
        <v>PROJETS A</v>
      </c>
      <c r="B1" s="29"/>
      <c r="XFD1">
        <v>8</v>
      </c>
    </row>
    <row r="2" spans="1:18 16384:16384" ht="15.75" thickBot="1" x14ac:dyDescent="0.3">
      <c r="A2" s="25"/>
      <c r="B2" s="25"/>
    </row>
    <row r="3" spans="1:18 16384:16384" ht="15.75" thickBot="1" x14ac:dyDescent="0.3">
      <c r="A3" s="53" t="s">
        <v>85</v>
      </c>
      <c r="B3" s="100"/>
    </row>
    <row r="4" spans="1:18 16384:16384" x14ac:dyDescent="0.25">
      <c r="A4" s="101"/>
      <c r="B4" s="102"/>
      <c r="I4" s="39"/>
    </row>
    <row r="5" spans="1:18 16384:16384" ht="15.75" thickBot="1" x14ac:dyDescent="0.3">
      <c r="A5" s="103"/>
      <c r="B5" s="104"/>
    </row>
    <row r="6" spans="1:18 16384:16384" s="25" customFormat="1" ht="15.75" thickBot="1" x14ac:dyDescent="0.3">
      <c r="E6" s="53" t="s">
        <v>50</v>
      </c>
      <c r="F6" s="54"/>
      <c r="G6" s="54"/>
      <c r="H6" s="30"/>
      <c r="I6" s="30"/>
      <c r="J6" s="56" t="s">
        <v>51</v>
      </c>
      <c r="K6" s="30"/>
      <c r="L6" s="31"/>
      <c r="M6" s="37" t="s">
        <v>52</v>
      </c>
      <c r="N6" s="37"/>
      <c r="O6" s="37"/>
      <c r="P6" s="37"/>
      <c r="Q6" s="37"/>
      <c r="R6" s="37"/>
    </row>
    <row r="7" spans="1:18 16384:16384" s="74" customFormat="1" ht="63.6" customHeight="1" thickBot="1" x14ac:dyDescent="0.3">
      <c r="A7" s="69" t="s">
        <v>64</v>
      </c>
      <c r="B7" s="62" t="s">
        <v>35</v>
      </c>
      <c r="C7" s="70" t="s">
        <v>31</v>
      </c>
      <c r="D7" s="88" t="s">
        <v>2</v>
      </c>
      <c r="E7" s="63" t="s">
        <v>106</v>
      </c>
      <c r="F7" s="65" t="s">
        <v>107</v>
      </c>
      <c r="G7" s="64" t="s">
        <v>108</v>
      </c>
      <c r="H7" s="166" t="s">
        <v>53</v>
      </c>
      <c r="I7" s="166" t="s">
        <v>54</v>
      </c>
      <c r="J7" s="71" t="s">
        <v>55</v>
      </c>
      <c r="K7" s="62" t="s">
        <v>56</v>
      </c>
      <c r="L7" s="72" t="s">
        <v>57</v>
      </c>
      <c r="M7" s="73" t="s">
        <v>58</v>
      </c>
      <c r="N7" s="73" t="s">
        <v>59</v>
      </c>
      <c r="O7" s="73" t="s">
        <v>60</v>
      </c>
      <c r="P7" s="73" t="s">
        <v>49</v>
      </c>
      <c r="Q7" s="73" t="s">
        <v>100</v>
      </c>
      <c r="R7" s="73" t="s">
        <v>109</v>
      </c>
    </row>
    <row r="8" spans="1:18 16384:16384" s="25" customFormat="1" x14ac:dyDescent="0.25">
      <c r="A8" s="32"/>
      <c r="B8" s="40"/>
      <c r="C8" s="61"/>
      <c r="D8" s="159"/>
      <c r="E8" s="160"/>
      <c r="F8" s="160"/>
      <c r="G8" s="158">
        <f t="shared" ref="G8:G11" si="0">E8-F8</f>
        <v>0</v>
      </c>
      <c r="H8" s="98"/>
      <c r="I8" s="155"/>
      <c r="J8" s="34"/>
      <c r="K8" s="33"/>
      <c r="L8" s="35"/>
      <c r="M8" s="55"/>
      <c r="N8" s="55"/>
      <c r="O8" s="55"/>
      <c r="P8" s="55"/>
      <c r="Q8" s="55"/>
      <c r="R8" s="55"/>
    </row>
    <row r="9" spans="1:18 16384:16384" s="25" customFormat="1" x14ac:dyDescent="0.25">
      <c r="A9" s="32"/>
      <c r="B9" s="40"/>
      <c r="C9" s="61"/>
      <c r="D9" s="159"/>
      <c r="E9" s="160"/>
      <c r="F9" s="160"/>
      <c r="G9" s="158">
        <f t="shared" si="0"/>
        <v>0</v>
      </c>
      <c r="H9" s="98"/>
      <c r="I9" s="155"/>
      <c r="J9" s="34"/>
      <c r="K9" s="33"/>
      <c r="L9" s="35"/>
      <c r="M9" s="55"/>
      <c r="N9" s="55"/>
      <c r="O9" s="55"/>
      <c r="P9" s="55"/>
      <c r="Q9" s="55"/>
      <c r="R9" s="55"/>
    </row>
    <row r="10" spans="1:18 16384:16384" s="25" customFormat="1" x14ac:dyDescent="0.25">
      <c r="A10" s="32"/>
      <c r="B10" s="40"/>
      <c r="C10" s="61"/>
      <c r="D10" s="159"/>
      <c r="E10" s="160"/>
      <c r="F10" s="160"/>
      <c r="G10" s="158">
        <f t="shared" si="0"/>
        <v>0</v>
      </c>
      <c r="H10" s="98"/>
      <c r="I10" s="155"/>
      <c r="J10" s="34"/>
      <c r="K10" s="33"/>
      <c r="L10" s="35"/>
      <c r="M10" s="55"/>
      <c r="N10" s="55"/>
      <c r="O10" s="55"/>
      <c r="P10" s="55"/>
      <c r="Q10" s="55"/>
      <c r="R10" s="55"/>
    </row>
    <row r="11" spans="1:18 16384:16384" x14ac:dyDescent="0.25">
      <c r="A11" s="32"/>
      <c r="B11" s="40"/>
      <c r="C11" s="105"/>
      <c r="D11" s="161"/>
      <c r="E11" s="160"/>
      <c r="F11" s="162"/>
      <c r="G11" s="158">
        <f t="shared" si="0"/>
        <v>0</v>
      </c>
      <c r="H11" s="156"/>
      <c r="I11" s="157"/>
      <c r="J11" s="32"/>
      <c r="K11" s="33"/>
      <c r="L11" s="35"/>
      <c r="M11" s="55"/>
      <c r="N11" s="55"/>
      <c r="O11" s="55"/>
      <c r="P11" s="55"/>
      <c r="Q11" s="55"/>
      <c r="R11" s="55"/>
    </row>
    <row r="12" spans="1:18 16384:16384" s="25" customFormat="1" ht="15.75" thickBot="1" x14ac:dyDescent="0.3">
      <c r="A12" s="25">
        <f>SUBTOTAL(103,Tableau3511[Référence 
RUBIS])</f>
        <v>0</v>
      </c>
      <c r="D12" s="147"/>
      <c r="H12" s="98"/>
      <c r="I12" s="163"/>
      <c r="J12" s="36"/>
      <c r="M12" s="57"/>
      <c r="N12" s="58"/>
      <c r="O12" s="58"/>
      <c r="P12" s="58"/>
      <c r="Q12" s="58"/>
      <c r="R12" s="59"/>
    </row>
  </sheetData>
  <phoneticPr fontId="7" type="noConversion"/>
  <conditionalFormatting sqref="C1:C1048576">
    <cfRule type="cellIs" dxfId="22" priority="1" operator="between">
      <formula>TODAY()-15</formula>
      <formula>TODAY()</formula>
    </cfRule>
    <cfRule type="cellIs" dxfId="21" priority="2" operator="greaterThan">
      <formula>TODAY()</formula>
    </cfRule>
    <cfRule type="cellIs" dxfId="20" priority="3" operator="between">
      <formula>TODAY()-30</formula>
      <formula>TODAY()-15</formula>
    </cfRule>
    <cfRule type="cellIs" dxfId="19" priority="4" operator="lessThan">
      <formula>AND($C1&lt;&gt;"",TODAY()-30)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>
          <x14:formula1>
            <xm:f>DATA!$C:$C</xm:f>
          </x14:formula1>
          <xm:sqref>D8:D11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0.39994506668294322"/>
  </sheetPr>
  <dimension ref="A1:XFD16"/>
  <sheetViews>
    <sheetView showGridLines="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23" sqref="C23"/>
    </sheetView>
  </sheetViews>
  <sheetFormatPr baseColWidth="10" defaultRowHeight="15" x14ac:dyDescent="0.25"/>
  <cols>
    <col min="2" max="2" width="18.7109375" customWidth="1"/>
    <col min="3" max="3" width="12.42578125" customWidth="1"/>
    <col min="4" max="4" width="17.140625" style="25" customWidth="1"/>
    <col min="5" max="5" width="13" customWidth="1"/>
    <col min="6" max="6" width="15.28515625" customWidth="1"/>
    <col min="7" max="7" width="12.42578125" customWidth="1"/>
    <col min="9" max="9" width="12.28515625" customWidth="1"/>
    <col min="12" max="12" width="15.5703125" customWidth="1"/>
    <col min="13" max="13" width="10.28515625" customWidth="1"/>
    <col min="15" max="15" width="22.28515625" customWidth="1"/>
    <col min="16" max="16" width="16.140625" customWidth="1"/>
  </cols>
  <sheetData>
    <row r="1" spans="1:26 16384:16384" ht="15.75" thickBot="1" x14ac:dyDescent="0.3">
      <c r="A1" s="24" t="str" cm="1">
        <f t="array" aca="1" ref="A1" ca="1">MID(CELL("nomfichier",A1),FIND("]",CELL("nomfichier",A1))+1,20)</f>
        <v>pro b</v>
      </c>
      <c r="B1" s="26"/>
      <c r="XFD1">
        <v>8</v>
      </c>
    </row>
    <row r="2" spans="1:26 16384:16384" ht="15.75" thickBot="1" x14ac:dyDescent="0.3">
      <c r="A2" s="25"/>
      <c r="B2" s="25"/>
    </row>
    <row r="3" spans="1:26 16384:16384" ht="15.75" thickBot="1" x14ac:dyDescent="0.3">
      <c r="A3" s="53" t="s">
        <v>85</v>
      </c>
      <c r="B3" s="100"/>
    </row>
    <row r="4" spans="1:26 16384:16384" x14ac:dyDescent="0.25">
      <c r="A4" s="101"/>
      <c r="B4" s="102"/>
      <c r="I4" s="39"/>
    </row>
    <row r="5" spans="1:26 16384:16384" ht="15.75" thickBot="1" x14ac:dyDescent="0.3">
      <c r="A5" s="103"/>
      <c r="B5" s="104"/>
    </row>
    <row r="6" spans="1:26 16384:16384" s="25" customFormat="1" ht="15.75" thickBot="1" x14ac:dyDescent="0.3">
      <c r="E6" s="53" t="s">
        <v>50</v>
      </c>
      <c r="F6" s="54"/>
      <c r="G6" s="54"/>
      <c r="H6" s="54"/>
      <c r="I6" s="54"/>
      <c r="J6" s="56" t="s">
        <v>51</v>
      </c>
      <c r="K6" s="30"/>
      <c r="L6" s="31"/>
      <c r="M6" s="37" t="s">
        <v>52</v>
      </c>
      <c r="N6" s="37"/>
      <c r="O6" s="37"/>
      <c r="P6" s="37"/>
      <c r="Q6" s="37"/>
      <c r="R6" s="37"/>
    </row>
    <row r="7" spans="1:26 16384:16384" s="74" customFormat="1" ht="63.6" customHeight="1" thickBot="1" x14ac:dyDescent="0.3">
      <c r="A7" s="69" t="s">
        <v>64</v>
      </c>
      <c r="B7" s="62" t="s">
        <v>35</v>
      </c>
      <c r="C7" s="70" t="s">
        <v>31</v>
      </c>
      <c r="D7" s="88" t="s">
        <v>2</v>
      </c>
      <c r="E7" s="63" t="s">
        <v>99</v>
      </c>
      <c r="F7" s="65" t="s">
        <v>75</v>
      </c>
      <c r="G7" s="64" t="s">
        <v>43</v>
      </c>
      <c r="H7" s="166" t="s">
        <v>100</v>
      </c>
      <c r="I7" s="166" t="s">
        <v>76</v>
      </c>
      <c r="J7" s="71" t="s">
        <v>53</v>
      </c>
      <c r="K7" s="62" t="s">
        <v>54</v>
      </c>
      <c r="L7" s="72" t="s">
        <v>55</v>
      </c>
      <c r="M7" s="73" t="s">
        <v>56</v>
      </c>
      <c r="N7" s="73" t="s">
        <v>57</v>
      </c>
      <c r="O7" s="73" t="s">
        <v>58</v>
      </c>
      <c r="P7" s="73" t="s">
        <v>59</v>
      </c>
      <c r="Q7" s="73" t="s">
        <v>60</v>
      </c>
      <c r="R7" s="73" t="s">
        <v>49</v>
      </c>
    </row>
    <row r="8" spans="1:26 16384:16384" s="25" customFormat="1" x14ac:dyDescent="0.25">
      <c r="A8" s="32">
        <v>101</v>
      </c>
      <c r="B8" s="40"/>
      <c r="C8" s="61"/>
      <c r="D8" s="159">
        <v>1</v>
      </c>
      <c r="E8" s="160">
        <v>15</v>
      </c>
      <c r="F8" s="160">
        <v>5</v>
      </c>
      <c r="G8" s="158">
        <f>E8-F8</f>
        <v>10</v>
      </c>
      <c r="H8" s="98"/>
      <c r="I8" s="155"/>
      <c r="J8" s="34"/>
      <c r="K8" s="33"/>
      <c r="L8" s="35"/>
      <c r="M8" s="55"/>
      <c r="N8" s="55"/>
      <c r="O8" s="55"/>
      <c r="P8" s="55"/>
      <c r="Q8" s="55"/>
      <c r="R8" s="55"/>
      <c r="W8" s="25">
        <f>U8-V8</f>
        <v>0</v>
      </c>
      <c r="Z8" s="25">
        <f>X8-Y8</f>
        <v>0</v>
      </c>
    </row>
    <row r="9" spans="1:26 16384:16384" s="25" customFormat="1" x14ac:dyDescent="0.25">
      <c r="A9" s="32">
        <v>102</v>
      </c>
      <c r="B9" s="40"/>
      <c r="C9" s="61"/>
      <c r="D9" s="159">
        <v>2</v>
      </c>
      <c r="E9" s="160">
        <v>20</v>
      </c>
      <c r="F9" s="160">
        <v>6</v>
      </c>
      <c r="G9" s="158">
        <f t="shared" ref="G9:G15" si="0">E9-F9</f>
        <v>14</v>
      </c>
      <c r="H9" s="98"/>
      <c r="I9" s="155"/>
      <c r="J9" s="34"/>
      <c r="K9" s="33"/>
      <c r="L9" s="35"/>
      <c r="M9" s="55"/>
      <c r="N9" s="55"/>
      <c r="O9" s="55"/>
      <c r="P9" s="55"/>
      <c r="Q9" s="55"/>
      <c r="R9" s="55"/>
    </row>
    <row r="10" spans="1:26 16384:16384" s="25" customFormat="1" x14ac:dyDescent="0.25">
      <c r="A10" s="32"/>
      <c r="B10" s="40"/>
      <c r="C10" s="61"/>
      <c r="D10" s="159"/>
      <c r="E10" s="160"/>
      <c r="F10" s="160"/>
      <c r="G10" s="158">
        <f t="shared" si="0"/>
        <v>0</v>
      </c>
      <c r="H10" s="98"/>
      <c r="I10" s="155"/>
      <c r="J10" s="34"/>
      <c r="K10" s="33"/>
      <c r="L10" s="35"/>
      <c r="M10" s="55"/>
      <c r="N10" s="55"/>
      <c r="O10" s="55"/>
      <c r="P10" s="55"/>
      <c r="Q10" s="55"/>
      <c r="R10" s="55"/>
    </row>
    <row r="11" spans="1:26 16384:16384" x14ac:dyDescent="0.25">
      <c r="A11" s="32"/>
      <c r="B11" s="40"/>
      <c r="C11" s="105"/>
      <c r="D11" s="161"/>
      <c r="E11" s="160"/>
      <c r="F11" s="162"/>
      <c r="G11" s="158">
        <f t="shared" si="0"/>
        <v>0</v>
      </c>
      <c r="H11" s="156"/>
      <c r="I11" s="157"/>
      <c r="J11" s="32"/>
      <c r="K11" s="33"/>
      <c r="L11" s="35"/>
      <c r="M11" s="55"/>
      <c r="N11" s="55"/>
      <c r="O11" s="55"/>
      <c r="P11" s="55"/>
      <c r="Q11" s="55"/>
      <c r="R11" s="55"/>
    </row>
    <row r="12" spans="1:26 16384:16384" s="25" customFormat="1" x14ac:dyDescent="0.25">
      <c r="A12" s="32"/>
      <c r="B12" s="40"/>
      <c r="C12" s="61"/>
      <c r="D12" s="159"/>
      <c r="E12" s="160"/>
      <c r="F12" s="160"/>
      <c r="G12" s="158">
        <f t="shared" si="0"/>
        <v>0</v>
      </c>
      <c r="H12" s="98"/>
      <c r="I12" s="155"/>
      <c r="J12" s="34"/>
      <c r="K12" s="33"/>
      <c r="L12" s="35"/>
      <c r="M12" s="55"/>
      <c r="N12" s="55"/>
      <c r="O12" s="55"/>
      <c r="P12" s="55"/>
      <c r="Q12" s="55"/>
      <c r="R12" s="55"/>
    </row>
    <row r="13" spans="1:26 16384:16384" x14ac:dyDescent="0.25">
      <c r="A13" s="32"/>
      <c r="B13" s="40"/>
      <c r="C13" s="61"/>
      <c r="D13" s="159"/>
      <c r="E13" s="160"/>
      <c r="F13" s="160"/>
      <c r="G13" s="158">
        <f t="shared" si="0"/>
        <v>0</v>
      </c>
      <c r="H13" s="98"/>
      <c r="I13" s="155"/>
      <c r="J13" s="34"/>
      <c r="K13" s="33"/>
      <c r="L13" s="35"/>
      <c r="M13" s="55"/>
      <c r="N13" s="55"/>
      <c r="O13" s="55"/>
      <c r="P13" s="55"/>
      <c r="Q13" s="55"/>
      <c r="R13" s="55"/>
    </row>
    <row r="14" spans="1:26 16384:16384" x14ac:dyDescent="0.25">
      <c r="A14" s="176"/>
      <c r="B14" s="79"/>
      <c r="C14" s="80"/>
      <c r="D14" s="78"/>
      <c r="E14" s="172"/>
      <c r="F14" s="173"/>
      <c r="G14" s="158">
        <f t="shared" si="0"/>
        <v>0</v>
      </c>
      <c r="H14" s="170"/>
      <c r="I14" s="171"/>
      <c r="J14" s="79"/>
      <c r="K14" s="79"/>
      <c r="L14" s="79"/>
      <c r="M14" s="79"/>
      <c r="N14" s="80"/>
      <c r="O14" s="80"/>
      <c r="P14" s="79"/>
      <c r="Q14" s="79"/>
      <c r="R14" s="79"/>
    </row>
    <row r="15" spans="1:26 16384:16384" x14ac:dyDescent="0.25">
      <c r="A15" s="176"/>
      <c r="B15" s="79"/>
      <c r="C15" s="80"/>
      <c r="D15" s="78"/>
      <c r="E15" s="172"/>
      <c r="F15" s="173"/>
      <c r="G15" s="158">
        <f t="shared" si="0"/>
        <v>0</v>
      </c>
      <c r="H15" s="174"/>
      <c r="I15" s="175"/>
      <c r="J15" s="79"/>
      <c r="K15" s="79"/>
      <c r="L15" s="79"/>
      <c r="M15" s="79"/>
      <c r="N15" s="80"/>
      <c r="O15" s="80"/>
      <c r="P15" s="79"/>
      <c r="Q15" s="79"/>
      <c r="R15" s="79"/>
    </row>
    <row r="16" spans="1:26 16384:16384" ht="15.75" thickBot="1" x14ac:dyDescent="0.3">
      <c r="A16" s="25">
        <f>SUBTOTAL(103,Tableau35112[Référence 
RUBIS])</f>
        <v>2</v>
      </c>
      <c r="B16" s="25"/>
      <c r="C16" s="25"/>
      <c r="D16" s="147"/>
      <c r="E16" s="25"/>
      <c r="F16" s="25"/>
      <c r="G16" s="25"/>
      <c r="H16" s="98"/>
      <c r="I16" s="163"/>
      <c r="J16" s="36"/>
      <c r="K16" s="25"/>
      <c r="L16" s="25"/>
      <c r="M16" s="57"/>
      <c r="N16" s="58"/>
      <c r="O16" s="58"/>
      <c r="P16" s="58"/>
      <c r="Q16" s="58"/>
      <c r="R16" s="59"/>
    </row>
  </sheetData>
  <conditionalFormatting sqref="C1:C1048576">
    <cfRule type="cellIs" dxfId="18" priority="1" operator="between">
      <formula>TODAY()-15</formula>
      <formula>TODAY()</formula>
    </cfRule>
    <cfRule type="cellIs" dxfId="17" priority="2" operator="greaterThan">
      <formula>TODAY()</formula>
    </cfRule>
    <cfRule type="cellIs" dxfId="16" priority="3" operator="between">
      <formula>TODAY()-30</formula>
      <formula>TODAY()-15</formula>
    </cfRule>
    <cfRule type="cellIs" dxfId="15" priority="4" operator="lessThan">
      <formula>AND($C1&lt;&gt;"",TODAY()-30)</formula>
    </cfRule>
  </conditionalFormatting>
  <dataValidations count="1">
    <dataValidation allowBlank="1" showInputMessage="1" showErrorMessage="1" sqref="A14:C15 N14:Q15 E14:F15 H14:L15"/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information" allowBlank="1" showInputMessage="1" showErrorMessage="1" errorTitle="ATTENTION" error="LA VALEUR SAISE N'APPARTIENT PAS A LA LISTE AUTORISEE.">
          <x14:formula1>
            <xm:f>DATA!$F:$F</xm:f>
          </x14:formula1>
          <xm:sqref>M14:M15</xm:sqref>
        </x14:dataValidation>
        <x14:dataValidation type="list" errorStyle="information" allowBlank="1" showInputMessage="1" showErrorMessage="1" errorTitle="ATTENTION" error="LA VALEUR SAISE N'APPARTIENT PAS A LA LISTE AUTORISEE.">
          <x14:formula1>
            <xm:f>DATA!$I:$I</xm:f>
          </x14:formula1>
          <xm:sqref>R14:R15</xm:sqref>
        </x14:dataValidation>
        <x14:dataValidation type="list" errorStyle="information" allowBlank="1">
          <x14:formula1>
            <xm:f>DATA!$C:$C</xm:f>
          </x14:formula1>
          <xm:sqref>D8:D15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H18"/>
  <sheetViews>
    <sheetView showGridLines="0" tabSelected="1" zoomScale="80" zoomScaleNormal="80" workbookViewId="0">
      <selection activeCell="A2" sqref="A2"/>
    </sheetView>
  </sheetViews>
  <sheetFormatPr baseColWidth="10" defaultRowHeight="15" x14ac:dyDescent="0.25"/>
  <cols>
    <col min="1" max="1" width="16.42578125" style="212" customWidth="1"/>
    <col min="2" max="4" width="11.42578125" style="212"/>
    <col min="5" max="5" width="16.42578125" style="212" customWidth="1"/>
    <col min="6" max="6" width="11.42578125" style="212"/>
    <col min="7" max="7" width="15.42578125" style="212" customWidth="1"/>
    <col min="8" max="16384" width="11.42578125" style="212"/>
  </cols>
  <sheetData>
    <row r="1" spans="1:34" ht="18.75" x14ac:dyDescent="0.25">
      <c r="A1" s="209" t="s">
        <v>110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1"/>
    </row>
    <row r="2" spans="1:34" s="197" customFormat="1" ht="60" x14ac:dyDescent="0.25">
      <c r="A2" s="195" t="s">
        <v>64</v>
      </c>
      <c r="B2" s="196" t="s">
        <v>28</v>
      </c>
      <c r="C2" s="197" t="s">
        <v>29</v>
      </c>
      <c r="D2" s="197" t="s">
        <v>5</v>
      </c>
      <c r="E2" s="197" t="s">
        <v>30</v>
      </c>
      <c r="F2" s="197" t="s">
        <v>31</v>
      </c>
      <c r="G2" s="197" t="s">
        <v>32</v>
      </c>
      <c r="H2" s="197" t="s">
        <v>33</v>
      </c>
      <c r="I2" s="198" t="s">
        <v>34</v>
      </c>
      <c r="J2" s="197" t="s">
        <v>0</v>
      </c>
      <c r="K2" s="197" t="s">
        <v>1</v>
      </c>
      <c r="L2" s="197" t="s">
        <v>35</v>
      </c>
      <c r="M2" s="197" t="s">
        <v>36</v>
      </c>
      <c r="N2" s="197" t="s">
        <v>37</v>
      </c>
      <c r="O2" s="197" t="s">
        <v>38</v>
      </c>
      <c r="P2" s="197" t="s">
        <v>39</v>
      </c>
      <c r="Q2" s="197" t="s">
        <v>40</v>
      </c>
      <c r="R2" s="197" t="s">
        <v>3</v>
      </c>
      <c r="S2" s="197" t="s">
        <v>41</v>
      </c>
      <c r="T2" s="198" t="s">
        <v>61</v>
      </c>
      <c r="U2" s="197" t="s">
        <v>42</v>
      </c>
      <c r="V2" s="197" t="s">
        <v>78</v>
      </c>
      <c r="W2" s="198" t="s">
        <v>77</v>
      </c>
      <c r="X2" s="198" t="s">
        <v>99</v>
      </c>
      <c r="Y2" s="198" t="s">
        <v>75</v>
      </c>
      <c r="Z2" s="198" t="s">
        <v>43</v>
      </c>
      <c r="AA2" s="198" t="s">
        <v>100</v>
      </c>
      <c r="AB2" s="198" t="s">
        <v>76</v>
      </c>
      <c r="AC2" s="197" t="s">
        <v>44</v>
      </c>
      <c r="AD2" s="197" t="s">
        <v>45</v>
      </c>
      <c r="AE2" s="197" t="s">
        <v>46</v>
      </c>
      <c r="AF2" s="197" t="s">
        <v>47</v>
      </c>
      <c r="AG2" s="197" t="s">
        <v>48</v>
      </c>
      <c r="AH2" s="199" t="s">
        <v>49</v>
      </c>
    </row>
    <row r="3" spans="1:34" x14ac:dyDescent="0.25">
      <c r="A3" s="203">
        <f>COLUMN()</f>
        <v>1</v>
      </c>
      <c r="B3" s="204">
        <f>COLUMN()</f>
        <v>2</v>
      </c>
      <c r="C3" s="204">
        <f>COLUMN()</f>
        <v>3</v>
      </c>
      <c r="D3" s="204">
        <f>COLUMN()</f>
        <v>4</v>
      </c>
      <c r="E3" s="204">
        <f>COLUMN()</f>
        <v>5</v>
      </c>
      <c r="F3" s="204">
        <f>COLUMN()</f>
        <v>6</v>
      </c>
      <c r="G3" s="204">
        <f>COLUMN()</f>
        <v>7</v>
      </c>
      <c r="H3" s="204">
        <f>COLUMN()</f>
        <v>8</v>
      </c>
      <c r="I3" s="204">
        <f>COLUMN()</f>
        <v>9</v>
      </c>
      <c r="J3" s="204">
        <f>COLUMN()</f>
        <v>10</v>
      </c>
      <c r="K3" s="204">
        <f>COLUMN()</f>
        <v>11</v>
      </c>
      <c r="L3" s="204">
        <f>COLUMN()</f>
        <v>12</v>
      </c>
      <c r="M3" s="204">
        <f>COLUMN()</f>
        <v>13</v>
      </c>
      <c r="N3" s="204">
        <f>COLUMN()</f>
        <v>14</v>
      </c>
      <c r="O3" s="204">
        <f>COLUMN()</f>
        <v>15</v>
      </c>
      <c r="P3" s="204">
        <f>COLUMN()</f>
        <v>16</v>
      </c>
      <c r="Q3" s="204">
        <f>COLUMN()</f>
        <v>17</v>
      </c>
      <c r="R3" s="204">
        <f>COLUMN()</f>
        <v>18</v>
      </c>
      <c r="S3" s="204">
        <f>COLUMN()</f>
        <v>19</v>
      </c>
      <c r="T3" s="204">
        <f>COLUMN()</f>
        <v>20</v>
      </c>
      <c r="U3" s="204">
        <f>COLUMN()</f>
        <v>21</v>
      </c>
      <c r="V3" s="204">
        <f>COLUMN()</f>
        <v>22</v>
      </c>
      <c r="W3" s="204">
        <f>COLUMN()</f>
        <v>23</v>
      </c>
      <c r="X3" s="204">
        <f>COLUMN()</f>
        <v>24</v>
      </c>
      <c r="Y3" s="204">
        <f>COLUMN()</f>
        <v>25</v>
      </c>
      <c r="Z3" s="204">
        <f>COLUMN()</f>
        <v>26</v>
      </c>
      <c r="AA3" s="204">
        <f>COLUMN()</f>
        <v>27</v>
      </c>
      <c r="AB3" s="204">
        <f>COLUMN()</f>
        <v>28</v>
      </c>
      <c r="AC3" s="204">
        <f>COLUMN()</f>
        <v>29</v>
      </c>
      <c r="AD3" s="204">
        <f>COLUMN()</f>
        <v>30</v>
      </c>
      <c r="AE3" s="204">
        <f>COLUMN()</f>
        <v>31</v>
      </c>
      <c r="AF3" s="204">
        <f>COLUMN()</f>
        <v>32</v>
      </c>
      <c r="AG3" s="204">
        <f>COLUMN()</f>
        <v>33</v>
      </c>
      <c r="AH3" s="205">
        <f>COLUMN()</f>
        <v>34</v>
      </c>
    </row>
    <row r="4" spans="1:34" ht="15.75" thickBot="1" x14ac:dyDescent="0.3">
      <c r="A4" s="206" t="str">
        <f>SUBSTITUTE(ADDRESS(1,COLUMN(),4),"1","")</f>
        <v>A</v>
      </c>
      <c r="B4" s="207" t="str">
        <f t="shared" ref="B4:AH4" si="0">SUBSTITUTE(ADDRESS(1,COLUMN(),4),"1","")</f>
        <v>B</v>
      </c>
      <c r="C4" s="207" t="str">
        <f t="shared" si="0"/>
        <v>C</v>
      </c>
      <c r="D4" s="207" t="str">
        <f t="shared" si="0"/>
        <v>D</v>
      </c>
      <c r="E4" s="207" t="str">
        <f t="shared" si="0"/>
        <v>E</v>
      </c>
      <c r="F4" s="207" t="str">
        <f t="shared" si="0"/>
        <v>F</v>
      </c>
      <c r="G4" s="207" t="str">
        <f t="shared" si="0"/>
        <v>G</v>
      </c>
      <c r="H4" s="207" t="str">
        <f t="shared" si="0"/>
        <v>H</v>
      </c>
      <c r="I4" s="207" t="str">
        <f t="shared" si="0"/>
        <v>I</v>
      </c>
      <c r="J4" s="207" t="str">
        <f t="shared" si="0"/>
        <v>J</v>
      </c>
      <c r="K4" s="207" t="str">
        <f t="shared" si="0"/>
        <v>K</v>
      </c>
      <c r="L4" s="207" t="str">
        <f t="shared" si="0"/>
        <v>L</v>
      </c>
      <c r="M4" s="207" t="str">
        <f t="shared" si="0"/>
        <v>M</v>
      </c>
      <c r="N4" s="207" t="str">
        <f t="shared" si="0"/>
        <v>N</v>
      </c>
      <c r="O4" s="207" t="str">
        <f t="shared" si="0"/>
        <v>O</v>
      </c>
      <c r="P4" s="207" t="str">
        <f t="shared" si="0"/>
        <v>P</v>
      </c>
      <c r="Q4" s="207" t="str">
        <f t="shared" si="0"/>
        <v>Q</v>
      </c>
      <c r="R4" s="207" t="str">
        <f t="shared" si="0"/>
        <v>R</v>
      </c>
      <c r="S4" s="207" t="str">
        <f t="shared" si="0"/>
        <v>S</v>
      </c>
      <c r="T4" s="207" t="str">
        <f t="shared" si="0"/>
        <v>T</v>
      </c>
      <c r="U4" s="207" t="str">
        <f t="shared" si="0"/>
        <v>U</v>
      </c>
      <c r="V4" s="207" t="str">
        <f t="shared" si="0"/>
        <v>V</v>
      </c>
      <c r="W4" s="207" t="str">
        <f t="shared" si="0"/>
        <v>W</v>
      </c>
      <c r="X4" s="207" t="str">
        <f t="shared" si="0"/>
        <v>X</v>
      </c>
      <c r="Y4" s="207" t="str">
        <f t="shared" si="0"/>
        <v>Y</v>
      </c>
      <c r="Z4" s="207" t="str">
        <f t="shared" si="0"/>
        <v>Z</v>
      </c>
      <c r="AA4" s="207" t="str">
        <f t="shared" si="0"/>
        <v>AA</v>
      </c>
      <c r="AB4" s="207" t="str">
        <f t="shared" si="0"/>
        <v>AB</v>
      </c>
      <c r="AC4" s="207" t="str">
        <f t="shared" si="0"/>
        <v>AC</v>
      </c>
      <c r="AD4" s="207" t="str">
        <f t="shared" si="0"/>
        <v>AD</v>
      </c>
      <c r="AE4" s="207" t="str">
        <f t="shared" si="0"/>
        <v>AE</v>
      </c>
      <c r="AF4" s="207" t="str">
        <f t="shared" si="0"/>
        <v>AF</v>
      </c>
      <c r="AG4" s="207" t="str">
        <f t="shared" si="0"/>
        <v>AG</v>
      </c>
      <c r="AH4" s="208" t="str">
        <f t="shared" si="0"/>
        <v>AH</v>
      </c>
    </row>
    <row r="6" spans="1:34" ht="15.75" thickBot="1" x14ac:dyDescent="0.3"/>
    <row r="7" spans="1:34" ht="18.75" x14ac:dyDescent="0.25">
      <c r="A7" s="209" t="s">
        <v>96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1"/>
    </row>
    <row r="8" spans="1:34" s="197" customFormat="1" ht="63.6" customHeight="1" x14ac:dyDescent="0.25">
      <c r="A8" s="195" t="s">
        <v>64</v>
      </c>
      <c r="B8" s="197" t="s">
        <v>35</v>
      </c>
      <c r="C8" s="196" t="s">
        <v>31</v>
      </c>
      <c r="D8" s="197" t="s">
        <v>2</v>
      </c>
      <c r="E8" s="200" t="s">
        <v>106</v>
      </c>
      <c r="F8" s="201" t="s">
        <v>107</v>
      </c>
      <c r="G8" s="200" t="s">
        <v>108</v>
      </c>
      <c r="H8" s="200" t="s">
        <v>53</v>
      </c>
      <c r="I8" s="200" t="s">
        <v>54</v>
      </c>
      <c r="J8" s="200" t="s">
        <v>55</v>
      </c>
      <c r="K8" s="200" t="s">
        <v>56</v>
      </c>
      <c r="L8" s="200" t="s">
        <v>57</v>
      </c>
      <c r="M8" s="200" t="s">
        <v>58</v>
      </c>
      <c r="N8" s="200" t="s">
        <v>59</v>
      </c>
      <c r="O8" s="200" t="s">
        <v>60</v>
      </c>
      <c r="P8" s="197" t="s">
        <v>49</v>
      </c>
      <c r="Q8" s="197" t="s">
        <v>100</v>
      </c>
      <c r="R8" s="202" t="s">
        <v>109</v>
      </c>
      <c r="AH8" s="212"/>
    </row>
    <row r="9" spans="1:34" x14ac:dyDescent="0.25">
      <c r="A9" s="203">
        <f>IFERROR(MATCH(A8,$2:$2,0),"")</f>
        <v>1</v>
      </c>
      <c r="B9" s="204">
        <f>IFERROR(MATCH(B8,$2:$2,0),"")</f>
        <v>12</v>
      </c>
      <c r="C9" s="204">
        <f>IFERROR(MATCH(C8,$2:$2,0),"")</f>
        <v>6</v>
      </c>
      <c r="D9" s="204">
        <f>IFERROR(MATCH(D8,$2:$2,0),"")</f>
        <v>20</v>
      </c>
      <c r="E9" s="204" t="str">
        <f>IFERROR(MATCH(E8,$2:$2,0),"")</f>
        <v/>
      </c>
      <c r="F9" s="204" t="str">
        <f>IFERROR(MATCH(F8,$2:$2,0),"")</f>
        <v/>
      </c>
      <c r="G9" s="204" t="str">
        <f>IFERROR(MATCH(G8,$2:$2,0),"")</f>
        <v/>
      </c>
      <c r="H9" s="204" t="str">
        <f>IFERROR(MATCH(H8,$2:$2,0),"")</f>
        <v/>
      </c>
      <c r="I9" s="204" t="str">
        <f>IFERROR(MATCH(I8,$2:$2,0),"")</f>
        <v/>
      </c>
      <c r="J9" s="204" t="str">
        <f>IFERROR(MATCH(J8,$2:$2,0),"")</f>
        <v/>
      </c>
      <c r="K9" s="204" t="str">
        <f>IFERROR(MATCH(K8,$2:$2,0),"")</f>
        <v/>
      </c>
      <c r="L9" s="204" t="str">
        <f>IFERROR(MATCH(L8,$2:$2,0),"")</f>
        <v/>
      </c>
      <c r="M9" s="204" t="str">
        <f>IFERROR(MATCH(M8,$2:$2,0),"")</f>
        <v/>
      </c>
      <c r="N9" s="204" t="str">
        <f>IFERROR(MATCH(N8,$2:$2,0),"")</f>
        <v/>
      </c>
      <c r="O9" s="204" t="str">
        <f>IFERROR(MATCH(O8,$2:$2,0),"")</f>
        <v/>
      </c>
      <c r="P9" s="204">
        <f>IFERROR(MATCH(P8,$2:$2,0),"")</f>
        <v>34</v>
      </c>
      <c r="Q9" s="204">
        <f>IFERROR(MATCH(Q8,$2:$2,0),"")</f>
        <v>27</v>
      </c>
      <c r="R9" s="205" t="str">
        <f>IFERROR(MATCH(R8,$2:$2,0),"")</f>
        <v/>
      </c>
    </row>
    <row r="10" spans="1:34" ht="15.75" thickBot="1" x14ac:dyDescent="0.3">
      <c r="A10" s="206" t="str">
        <f>IFERROR(SUBSTITUTE(ADDRESS(1,A9,4),"1",""),"")</f>
        <v>A</v>
      </c>
      <c r="B10" s="207" t="str">
        <f t="shared" ref="B10:R10" si="1">IFERROR(SUBSTITUTE(ADDRESS(1,B9,4),"1",""),"")</f>
        <v>L</v>
      </c>
      <c r="C10" s="207" t="str">
        <f t="shared" si="1"/>
        <v>F</v>
      </c>
      <c r="D10" s="207" t="str">
        <f t="shared" si="1"/>
        <v>T</v>
      </c>
      <c r="E10" s="207" t="str">
        <f t="shared" si="1"/>
        <v/>
      </c>
      <c r="F10" s="207" t="str">
        <f t="shared" si="1"/>
        <v/>
      </c>
      <c r="G10" s="207" t="str">
        <f t="shared" si="1"/>
        <v/>
      </c>
      <c r="H10" s="207" t="str">
        <f t="shared" si="1"/>
        <v/>
      </c>
      <c r="I10" s="207" t="str">
        <f t="shared" si="1"/>
        <v/>
      </c>
      <c r="J10" s="207" t="str">
        <f t="shared" si="1"/>
        <v/>
      </c>
      <c r="K10" s="207" t="str">
        <f t="shared" si="1"/>
        <v/>
      </c>
      <c r="L10" s="207" t="str">
        <f t="shared" si="1"/>
        <v/>
      </c>
      <c r="M10" s="207" t="str">
        <f t="shared" si="1"/>
        <v/>
      </c>
      <c r="N10" s="207" t="str">
        <f t="shared" si="1"/>
        <v/>
      </c>
      <c r="O10" s="207" t="str">
        <f t="shared" si="1"/>
        <v/>
      </c>
      <c r="P10" s="207" t="str">
        <f t="shared" si="1"/>
        <v>AH</v>
      </c>
      <c r="Q10" s="207" t="str">
        <f t="shared" si="1"/>
        <v>AA</v>
      </c>
      <c r="R10" s="208" t="str">
        <f t="shared" si="1"/>
        <v/>
      </c>
    </row>
    <row r="14" spans="1:34" ht="15.75" thickBot="1" x14ac:dyDescent="0.3"/>
    <row r="15" spans="1:34" ht="18.75" x14ac:dyDescent="0.25">
      <c r="A15" s="209" t="s">
        <v>111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1"/>
    </row>
    <row r="16" spans="1:34" s="197" customFormat="1" ht="63.6" customHeight="1" x14ac:dyDescent="0.25">
      <c r="A16" s="195" t="s">
        <v>64</v>
      </c>
      <c r="B16" s="197" t="s">
        <v>35</v>
      </c>
      <c r="C16" s="196" t="s">
        <v>31</v>
      </c>
      <c r="D16" s="197" t="s">
        <v>2</v>
      </c>
      <c r="E16" s="197" t="s">
        <v>99</v>
      </c>
      <c r="F16" s="198" t="s">
        <v>75</v>
      </c>
      <c r="G16" s="197" t="s">
        <v>43</v>
      </c>
      <c r="H16" s="197" t="s">
        <v>100</v>
      </c>
      <c r="I16" s="197" t="s">
        <v>76</v>
      </c>
      <c r="J16" s="200" t="s">
        <v>53</v>
      </c>
      <c r="K16" s="200" t="s">
        <v>54</v>
      </c>
      <c r="L16" s="200" t="s">
        <v>55</v>
      </c>
      <c r="M16" s="200" t="s">
        <v>56</v>
      </c>
      <c r="N16" s="200" t="s">
        <v>57</v>
      </c>
      <c r="O16" s="200" t="s">
        <v>58</v>
      </c>
      <c r="P16" s="200" t="s">
        <v>59</v>
      </c>
      <c r="Q16" s="200" t="s">
        <v>60</v>
      </c>
      <c r="R16" s="199" t="s">
        <v>49</v>
      </c>
    </row>
    <row r="17" spans="1:18" x14ac:dyDescent="0.25">
      <c r="A17" s="203">
        <f>IFERROR(MATCH(A16,$2:$2,0),"")</f>
        <v>1</v>
      </c>
      <c r="B17" s="204">
        <f>IFERROR(MATCH(B16,$2:$2,0),"")</f>
        <v>12</v>
      </c>
      <c r="C17" s="204">
        <f>IFERROR(MATCH(C16,$2:$2,0),"")</f>
        <v>6</v>
      </c>
      <c r="D17" s="204">
        <f>IFERROR(MATCH(D16,$2:$2,0),"")</f>
        <v>20</v>
      </c>
      <c r="E17" s="204">
        <f>IFERROR(MATCH(E16,$2:$2,0),"")</f>
        <v>24</v>
      </c>
      <c r="F17" s="204">
        <f>IFERROR(MATCH(F16,$2:$2,0),"")</f>
        <v>25</v>
      </c>
      <c r="G17" s="204">
        <f>IFERROR(MATCH(G16,$2:$2,0),"")</f>
        <v>26</v>
      </c>
      <c r="H17" s="204">
        <f>IFERROR(MATCH(H16,$2:$2,0),"")</f>
        <v>27</v>
      </c>
      <c r="I17" s="204">
        <f>IFERROR(MATCH(I16,$2:$2,0),"")</f>
        <v>28</v>
      </c>
      <c r="J17" s="204" t="str">
        <f>IFERROR(MATCH(J16,$2:$2,0),"")</f>
        <v/>
      </c>
      <c r="K17" s="204" t="str">
        <f>IFERROR(MATCH(K16,$2:$2,0),"")</f>
        <v/>
      </c>
      <c r="L17" s="204" t="str">
        <f>IFERROR(MATCH(L16,$2:$2,0),"")</f>
        <v/>
      </c>
      <c r="M17" s="204" t="str">
        <f>IFERROR(MATCH(M16,$2:$2,0),"")</f>
        <v/>
      </c>
      <c r="N17" s="204" t="str">
        <f>IFERROR(MATCH(N16,$2:$2,0),"")</f>
        <v/>
      </c>
      <c r="O17" s="204" t="str">
        <f>IFERROR(MATCH(O16,$2:$2,0),"")</f>
        <v/>
      </c>
      <c r="P17" s="204" t="str">
        <f>IFERROR(MATCH(P16,$2:$2,0),"")</f>
        <v/>
      </c>
      <c r="Q17" s="204" t="str">
        <f>IFERROR(MATCH(Q16,$2:$2,0),"")</f>
        <v/>
      </c>
      <c r="R17" s="205">
        <f>IFERROR(MATCH(R16,$2:$2,0),"")</f>
        <v>34</v>
      </c>
    </row>
    <row r="18" spans="1:18" ht="15.75" thickBot="1" x14ac:dyDescent="0.3">
      <c r="A18" s="206" t="str">
        <f>IFERROR(SUBSTITUTE(ADDRESS(1,A17,4),"1",""),"")</f>
        <v>A</v>
      </c>
      <c r="B18" s="207" t="str">
        <f t="shared" ref="B18" si="2">IFERROR(SUBSTITUTE(ADDRESS(1,B17,4),"1",""),"")</f>
        <v>L</v>
      </c>
      <c r="C18" s="207" t="str">
        <f t="shared" ref="C18" si="3">IFERROR(SUBSTITUTE(ADDRESS(1,C17,4),"1",""),"")</f>
        <v>F</v>
      </c>
      <c r="D18" s="207" t="str">
        <f t="shared" ref="D18" si="4">IFERROR(SUBSTITUTE(ADDRESS(1,D17,4),"1",""),"")</f>
        <v>T</v>
      </c>
      <c r="E18" s="207" t="str">
        <f t="shared" ref="E18" si="5">IFERROR(SUBSTITUTE(ADDRESS(1,E17,4),"1",""),"")</f>
        <v>X</v>
      </c>
      <c r="F18" s="207" t="str">
        <f t="shared" ref="F18" si="6">IFERROR(SUBSTITUTE(ADDRESS(1,F17,4),"1",""),"")</f>
        <v>Y</v>
      </c>
      <c r="G18" s="207" t="str">
        <f t="shared" ref="G18" si="7">IFERROR(SUBSTITUTE(ADDRESS(1,G17,4),"1",""),"")</f>
        <v>Z</v>
      </c>
      <c r="H18" s="207" t="str">
        <f t="shared" ref="H18" si="8">IFERROR(SUBSTITUTE(ADDRESS(1,H17,4),"1",""),"")</f>
        <v>AA</v>
      </c>
      <c r="I18" s="207" t="str">
        <f t="shared" ref="I18" si="9">IFERROR(SUBSTITUTE(ADDRESS(1,I17,4),"1",""),"")</f>
        <v>AB</v>
      </c>
      <c r="J18" s="207" t="str">
        <f t="shared" ref="J18" si="10">IFERROR(SUBSTITUTE(ADDRESS(1,J17,4),"1",""),"")</f>
        <v/>
      </c>
      <c r="K18" s="207" t="str">
        <f t="shared" ref="K18" si="11">IFERROR(SUBSTITUTE(ADDRESS(1,K17,4),"1",""),"")</f>
        <v/>
      </c>
      <c r="L18" s="207" t="str">
        <f t="shared" ref="L18" si="12">IFERROR(SUBSTITUTE(ADDRESS(1,L17,4),"1",""),"")</f>
        <v/>
      </c>
      <c r="M18" s="207" t="str">
        <f t="shared" ref="M18" si="13">IFERROR(SUBSTITUTE(ADDRESS(1,M17,4),"1",""),"")</f>
        <v/>
      </c>
      <c r="N18" s="207" t="str">
        <f t="shared" ref="N18" si="14">IFERROR(SUBSTITUTE(ADDRESS(1,N17,4),"1",""),"")</f>
        <v/>
      </c>
      <c r="O18" s="207" t="str">
        <f t="shared" ref="O18" si="15">IFERROR(SUBSTITUTE(ADDRESS(1,O17,4),"1",""),"")</f>
        <v/>
      </c>
      <c r="P18" s="207" t="str">
        <f t="shared" ref="P18" si="16">IFERROR(SUBSTITUTE(ADDRESS(1,P17,4),"1",""),"")</f>
        <v/>
      </c>
      <c r="Q18" s="207" t="str">
        <f t="shared" ref="Q18" si="17">IFERROR(SUBSTITUTE(ADDRESS(1,Q17,4),"1",""),"")</f>
        <v/>
      </c>
      <c r="R18" s="208" t="str">
        <f t="shared" ref="R18" si="18">IFERROR(SUBSTITUTE(ADDRESS(1,R17,4),"1",""),"")</f>
        <v>AH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MACRO</vt:lpstr>
      <vt:lpstr>DATA</vt:lpstr>
      <vt:lpstr>saisie Rubis</vt:lpstr>
      <vt:lpstr>Creer proj</vt:lpstr>
      <vt:lpstr>Modif proj</vt:lpstr>
      <vt:lpstr>SYNTHESE PAR CDP</vt:lpstr>
      <vt:lpstr>Affect</vt:lpstr>
      <vt:lpstr>ETAPES PROJETS</vt:lpstr>
      <vt:lpstr>LISTE DES REF</vt:lpstr>
      <vt:lpstr>PROJETS A</vt:lpstr>
      <vt:lpstr>pro b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CHASLES Sophie</dc:creator>
  <cp:lastModifiedBy>isabelle</cp:lastModifiedBy>
  <dcterms:created xsi:type="dcterms:W3CDTF">2020-02-13T10:06:56Z</dcterms:created>
  <dcterms:modified xsi:type="dcterms:W3CDTF">2020-03-06T07:09:37Z</dcterms:modified>
</cp:coreProperties>
</file>