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19200" windowHeight="11595"/>
  </bookViews>
  <sheets>
    <sheet name="P1" sheetId="1" r:id="rId1"/>
  </sheets>
  <definedNames>
    <definedName name="_xlnm._FilterDatabase" localSheetId="0" hidden="1">'P1'!$A$49:$F$49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48" i="1" l="1"/>
  <c r="L33" i="1"/>
  <c r="L21" i="1"/>
  <c r="L26" i="1"/>
  <c r="L42" i="1"/>
  <c r="L36" i="1"/>
  <c r="L29" i="1"/>
  <c r="L19" i="1"/>
  <c r="L35" i="1"/>
  <c r="L43" i="1"/>
  <c r="L28" i="1"/>
  <c r="L40" i="1"/>
  <c r="L22" i="1"/>
  <c r="K33" i="1"/>
  <c r="K21" i="1"/>
  <c r="K26" i="1"/>
  <c r="K42" i="1"/>
  <c r="K36" i="1"/>
  <c r="K29" i="1"/>
  <c r="K22" i="1"/>
  <c r="K19" i="1"/>
  <c r="K35" i="1"/>
  <c r="K43" i="1"/>
  <c r="K28" i="1"/>
  <c r="K40" i="1"/>
  <c r="J48" i="1" l="1"/>
  <c r="I48" i="1"/>
  <c r="H48" i="1"/>
  <c r="H46" i="1"/>
  <c r="E46" i="1"/>
  <c r="D46" i="1"/>
  <c r="C46" i="1"/>
  <c r="A46" i="1"/>
  <c r="H45" i="1"/>
  <c r="E45" i="1"/>
  <c r="D45" i="1"/>
  <c r="C45" i="1"/>
  <c r="A45" i="1"/>
  <c r="H44" i="1"/>
  <c r="E44" i="1"/>
  <c r="D44" i="1"/>
  <c r="C44" i="1"/>
  <c r="A44" i="1"/>
  <c r="C41" i="1"/>
  <c r="H39" i="1"/>
  <c r="E39" i="1"/>
  <c r="D39" i="1"/>
  <c r="C39" i="1"/>
  <c r="A39" i="1"/>
  <c r="H38" i="1"/>
  <c r="E38" i="1"/>
  <c r="D38" i="1"/>
  <c r="C38" i="1"/>
  <c r="A38" i="1"/>
  <c r="H37" i="1"/>
  <c r="F37" i="1"/>
  <c r="E37" i="1"/>
  <c r="D37" i="1"/>
  <c r="C37" i="1"/>
  <c r="A37" i="1"/>
  <c r="C34" i="1"/>
  <c r="H32" i="1"/>
  <c r="E32" i="1"/>
  <c r="D32" i="1"/>
  <c r="C32" i="1"/>
  <c r="A32" i="1"/>
  <c r="H31" i="1"/>
  <c r="E31" i="1"/>
  <c r="D31" i="1"/>
  <c r="C31" i="1"/>
  <c r="A31" i="1"/>
  <c r="H30" i="1"/>
  <c r="E11" i="1" s="1"/>
  <c r="E30" i="1"/>
  <c r="D30" i="1"/>
  <c r="C30" i="1"/>
  <c r="A30" i="1"/>
  <c r="C27" i="1"/>
  <c r="H25" i="1"/>
  <c r="E25" i="1"/>
  <c r="D25" i="1"/>
  <c r="C25" i="1"/>
  <c r="A25" i="1"/>
  <c r="H24" i="1"/>
  <c r="E24" i="1"/>
  <c r="D24" i="1"/>
  <c r="C24" i="1"/>
  <c r="A24" i="1"/>
  <c r="H23" i="1"/>
  <c r="E23" i="1"/>
  <c r="D23" i="1"/>
  <c r="C23" i="1"/>
  <c r="A23" i="1"/>
  <c r="C20" i="1"/>
  <c r="H18" i="1"/>
  <c r="E18" i="1"/>
  <c r="D18" i="1"/>
  <c r="C18" i="1"/>
  <c r="A18" i="1"/>
  <c r="H17" i="1"/>
  <c r="E17" i="1"/>
  <c r="D17" i="1"/>
  <c r="C17" i="1"/>
  <c r="A17" i="1"/>
  <c r="H16" i="1"/>
  <c r="E16" i="1"/>
  <c r="D16" i="1"/>
  <c r="C16" i="1"/>
  <c r="A16" i="1"/>
  <c r="C13" i="1"/>
  <c r="K45" i="1"/>
  <c r="L45" i="1"/>
  <c r="K32" i="1"/>
  <c r="L32" i="1"/>
  <c r="K25" i="1"/>
  <c r="L25" i="1"/>
  <c r="K44" i="1"/>
  <c r="L44" i="1"/>
  <c r="K34" i="1"/>
  <c r="L34" i="1"/>
  <c r="K31" i="1"/>
  <c r="L31" i="1"/>
  <c r="K27" i="1"/>
  <c r="L27" i="1"/>
  <c r="K24" i="1"/>
  <c r="L24" i="1"/>
  <c r="K20" i="1"/>
  <c r="L20" i="1"/>
  <c r="K17" i="1"/>
  <c r="L17" i="1"/>
  <c r="K46" i="1"/>
  <c r="L46" i="1"/>
  <c r="K39" i="1"/>
  <c r="L39" i="1"/>
  <c r="K18" i="1"/>
  <c r="L18" i="1"/>
  <c r="K37" i="1"/>
  <c r="L37" i="1"/>
  <c r="K30" i="1"/>
  <c r="L30" i="1"/>
  <c r="K23" i="1"/>
  <c r="L23" i="1"/>
  <c r="K16" i="1"/>
  <c r="L16" i="1"/>
  <c r="K41" i="1"/>
  <c r="L41" i="1"/>
  <c r="K38" i="1"/>
  <c r="L38" i="1"/>
  <c r="M52" i="1" l="1"/>
  <c r="M51" i="1"/>
  <c r="M50" i="1"/>
  <c r="K50" i="1" s="1"/>
  <c r="I38" i="1"/>
  <c r="I16" i="1"/>
  <c r="I23" i="1"/>
  <c r="E6" i="1" s="1"/>
  <c r="I30" i="1"/>
  <c r="I37" i="1"/>
  <c r="I18" i="1"/>
  <c r="I39" i="1"/>
  <c r="E8" i="1" s="1"/>
  <c r="I46" i="1"/>
  <c r="E7" i="1" s="1"/>
  <c r="I17" i="1"/>
  <c r="I24" i="1"/>
  <c r="I31" i="1"/>
  <c r="I44" i="1"/>
  <c r="I25" i="1"/>
  <c r="E9" i="1" s="1"/>
  <c r="I32" i="1"/>
  <c r="D7" i="1" s="1"/>
  <c r="I45" i="1"/>
  <c r="D6" i="1"/>
  <c r="D11" i="1"/>
  <c r="F11" i="1" s="1"/>
  <c r="E10" i="1"/>
  <c r="F16" i="1"/>
  <c r="F17" i="1"/>
  <c r="F18" i="1"/>
  <c r="F23" i="1"/>
  <c r="C8" i="1" s="1"/>
  <c r="F24" i="1"/>
  <c r="F25" i="1"/>
  <c r="F30" i="1"/>
  <c r="F31" i="1"/>
  <c r="F32" i="1"/>
  <c r="F38" i="1"/>
  <c r="F39" i="1"/>
  <c r="F44" i="1"/>
  <c r="F45" i="1"/>
  <c r="C6" i="1" s="1"/>
  <c r="F46" i="1"/>
  <c r="K51" i="1" l="1"/>
  <c r="K52" i="1"/>
  <c r="F6" i="1"/>
  <c r="D10" i="1"/>
  <c r="F10" i="1" s="1"/>
  <c r="D8" i="1"/>
  <c r="F8" i="1" s="1"/>
  <c r="D9" i="1"/>
  <c r="F9" i="1" s="1"/>
  <c r="C10" i="1"/>
  <c r="C11" i="1"/>
  <c r="C9" i="1"/>
  <c r="C7" i="1"/>
  <c r="F7" i="1"/>
</calcChain>
</file>

<file path=xl/sharedStrings.xml><?xml version="1.0" encoding="utf-8"?>
<sst xmlns="http://schemas.openxmlformats.org/spreadsheetml/2006/main" count="78" uniqueCount="34">
  <si>
    <t xml:space="preserve">CHAMPIONNAT DES CLUBS </t>
  </si>
  <si>
    <t>POULE 1</t>
  </si>
  <si>
    <t>EQUIPES</t>
  </si>
  <si>
    <t>POINTS</t>
  </si>
  <si>
    <t>Pour</t>
  </si>
  <si>
    <t>Contre</t>
  </si>
  <si>
    <t>Diff</t>
  </si>
  <si>
    <t>1A</t>
  </si>
  <si>
    <t>1B</t>
  </si>
  <si>
    <t>1C</t>
  </si>
  <si>
    <t>1D</t>
  </si>
  <si>
    <t>1E</t>
  </si>
  <si>
    <t>1F</t>
  </si>
  <si>
    <t>1er MATCH le 15 mai</t>
  </si>
  <si>
    <t>à</t>
  </si>
  <si>
    <t>Forfait éq recevante</t>
  </si>
  <si>
    <t>Equipes</t>
  </si>
  <si>
    <t>score</t>
  </si>
  <si>
    <t>2 éme MATCH le 22 mai</t>
  </si>
  <si>
    <t>3 éme MATCH le 29 mai</t>
  </si>
  <si>
    <t>4 éme MATCH le 5 juin</t>
  </si>
  <si>
    <t>5 éme MATCH le 12 juin</t>
  </si>
  <si>
    <t>CLASSEMENT</t>
  </si>
  <si>
    <t>BLEUE</t>
  </si>
  <si>
    <t>ROUGE</t>
  </si>
  <si>
    <t>VERTE</t>
  </si>
  <si>
    <t>JAUNE</t>
  </si>
  <si>
    <t>MARRON</t>
  </si>
  <si>
    <t>ORANGE</t>
  </si>
  <si>
    <t>Classt</t>
  </si>
  <si>
    <t>Clsst réel</t>
  </si>
  <si>
    <t>3 équipes à égalité de points(11), classement après tri :1ère équipe Bleue, 2ème équipe Marron et 3ème équipe verte.                                        La règle est :en cas d'égalité de points,le classement se fait suivant le résultat des premières entre elles.                                                             Comme l'équipe Verte a battu la Bleue et Marron, elle est 1ère.Comme la Marron a battu la Bleue ,elle est 2ème.                                                               Comment puis je faire pour obtenir le résultat en rouge ald résultat en vert qui est erronné par rapport à la règle?</t>
  </si>
  <si>
    <t>gagnant</t>
  </si>
  <si>
    <t>perdant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</si>
</sst>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1" x14ac:knownFonts="1">
    <font>
      <sz val="11"/>
      <color indexed="8"/>
      <name val="Calibri"/>
      <family val="2"/>
    </font>
    <font>
      <b/>
      <sz val="10"/>
      <name val="Comic Sans MS"/>
      <family val="4"/>
    </font>
    <font>
      <sz val="11"/>
      <name val="Comic Sans MS"/>
      <family val="4"/>
    </font>
    <font>
      <sz val="11"/>
      <color indexed="8"/>
      <name val="Comic Sans MS"/>
      <family val="4"/>
    </font>
    <font>
      <b/>
      <sz val="11"/>
      <name val="Comic Sans MS"/>
      <family val="4"/>
    </font>
    <font>
      <sz val="11"/>
      <name val="Arial"/>
      <family val="2"/>
    </font>
    <font>
      <sz val="10"/>
      <name val="Comic Sans MS"/>
      <family val="4"/>
    </font>
    <font>
      <sz val="10"/>
      <name val="Arial"/>
      <family val="2"/>
    </font>
    <font>
      <sz val="10"/>
      <color indexed="8"/>
      <name val="Calibri"/>
      <family val="2"/>
    </font>
    <font>
      <b/>
      <sz val="11"/>
      <color indexed="8"/>
      <name val="Comic Sans MS"/>
      <family val="4"/>
    </font>
    <font>
      <b/>
      <sz val="12"/>
      <color indexed="8"/>
      <name val="Calibri"/>
      <family val="2"/>
    </font>
  </fonts>
  <fills count="11">
    <fill>
      <patternFill patternType="none"/>
    </fill>
    <fill>
      <patternFill patternType="gray125"/>
    </fill>
    <fill>
      <gradientFill type="path" left="0.5" right="0.5" top="0.5" bottom="0.5">
        <stop position="0">
          <color theme="0"/>
        </stop>
        <stop position="1">
          <color theme="3" tint="0.80001220740379042"/>
        </stop>
      </gradientFill>
    </fill>
    <fill>
      <gradientFill degree="90">
        <stop position="0">
          <color theme="0"/>
        </stop>
        <stop position="1">
          <color rgb="FFFFFF00"/>
        </stop>
      </gradientFill>
    </fill>
    <fill>
      <patternFill patternType="gray0625"/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7" tint="0.39997558519241921"/>
        <bgColor indexed="64"/>
      </patternFill>
    </fill>
  </fills>
  <borders count="17">
    <border>
      <left/>
      <right/>
      <top/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ck">
        <color indexed="8"/>
      </left>
      <right style="thick">
        <color indexed="8"/>
      </right>
      <top style="thick">
        <color indexed="8"/>
      </top>
      <bottom style="thick">
        <color indexed="8"/>
      </bottom>
      <diagonal/>
    </border>
    <border>
      <left style="thick">
        <color indexed="8"/>
      </left>
      <right/>
      <top style="thick">
        <color indexed="8"/>
      </top>
      <bottom style="thick">
        <color indexed="8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/>
      <right style="thin">
        <color indexed="64"/>
      </right>
      <top style="thick">
        <color indexed="64"/>
      </top>
      <bottom style="thin">
        <color indexed="64"/>
      </bottom>
      <diagonal/>
    </border>
    <border>
      <left style="thin">
        <color indexed="64"/>
      </left>
      <right/>
      <top style="thick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ck">
        <color indexed="64"/>
      </bottom>
      <diagonal/>
    </border>
    <border>
      <left style="thick">
        <color auto="1"/>
      </left>
      <right/>
      <top style="thick">
        <color auto="1"/>
      </top>
      <bottom/>
      <diagonal/>
    </border>
    <border>
      <left/>
      <right/>
      <top style="thick">
        <color auto="1"/>
      </top>
      <bottom/>
      <diagonal/>
    </border>
    <border>
      <left/>
      <right style="thick">
        <color auto="1"/>
      </right>
      <top style="thick">
        <color auto="1"/>
      </top>
      <bottom/>
      <diagonal/>
    </border>
    <border>
      <left style="thick">
        <color auto="1"/>
      </left>
      <right/>
      <top/>
      <bottom/>
      <diagonal/>
    </border>
    <border>
      <left/>
      <right style="thick">
        <color auto="1"/>
      </right>
      <top/>
      <bottom/>
      <diagonal/>
    </border>
    <border>
      <left style="thick">
        <color auto="1"/>
      </left>
      <right/>
      <top/>
      <bottom style="thick">
        <color auto="1"/>
      </bottom>
      <diagonal/>
    </border>
    <border>
      <left/>
      <right style="thick">
        <color auto="1"/>
      </right>
      <top/>
      <bottom style="thick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2" fillId="0" borderId="0" xfId="0" applyFont="1" applyAlignment="1" applyProtection="1">
      <alignment horizontal="center" vertical="center"/>
      <protection locked="0"/>
    </xf>
    <xf numFmtId="0" fontId="3" fillId="0" borderId="0" xfId="0" applyFont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4" fillId="3" borderId="2" xfId="0" applyFont="1" applyFill="1" applyBorder="1" applyAlignment="1">
      <alignment vertical="center"/>
    </xf>
    <xf numFmtId="0" fontId="4" fillId="0" borderId="2" xfId="0" applyFont="1" applyBorder="1" applyAlignment="1">
      <alignment horizontal="center" vertical="center"/>
    </xf>
    <xf numFmtId="0" fontId="6" fillId="0" borderId="2" xfId="0" quotePrefix="1" applyFont="1" applyBorder="1" applyAlignment="1" applyProtection="1">
      <alignment horizontal="center" vertical="center"/>
    </xf>
    <xf numFmtId="0" fontId="2" fillId="0" borderId="2" xfId="0" applyFont="1" applyBorder="1" applyAlignment="1" applyProtection="1">
      <alignment horizontal="center" vertical="center"/>
    </xf>
    <xf numFmtId="0" fontId="4" fillId="3" borderId="2" xfId="0" applyFont="1" applyFill="1" applyBorder="1"/>
    <xf numFmtId="0" fontId="6" fillId="0" borderId="2" xfId="0" applyFont="1" applyBorder="1" applyAlignment="1" applyProtection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7" fillId="0" borderId="0" xfId="0" applyFont="1"/>
    <xf numFmtId="0" fontId="5" fillId="0" borderId="0" xfId="0" applyFont="1" applyAlignment="1">
      <alignment horizontal="center"/>
    </xf>
    <xf numFmtId="0" fontId="5" fillId="0" borderId="0" xfId="0" applyFont="1"/>
    <xf numFmtId="0" fontId="1" fillId="0" borderId="0" xfId="0" applyFont="1" applyAlignment="1" applyProtection="1">
      <protection locked="0"/>
    </xf>
    <xf numFmtId="0" fontId="4" fillId="0" borderId="0" xfId="0" applyFont="1" applyAlignment="1" applyProtection="1">
      <alignment horizontal="center"/>
      <protection locked="0"/>
    </xf>
    <xf numFmtId="0" fontId="4" fillId="0" borderId="0" xfId="0" applyFont="1" applyAlignment="1" applyProtection="1">
      <protection locked="0"/>
    </xf>
    <xf numFmtId="0" fontId="1" fillId="0" borderId="0" xfId="0" applyFont="1" applyAlignment="1"/>
    <xf numFmtId="0" fontId="4" fillId="0" borderId="0" xfId="0" applyFont="1" applyAlignment="1">
      <alignment horizontal="center"/>
    </xf>
    <xf numFmtId="0" fontId="4" fillId="0" borderId="0" xfId="0" applyFont="1" applyAlignment="1"/>
    <xf numFmtId="0" fontId="6" fillId="0" borderId="3" xfId="0" applyFont="1" applyBorder="1" applyAlignment="1" applyProtection="1">
      <alignment horizontal="center" vertical="center"/>
      <protection locked="0"/>
    </xf>
    <xf numFmtId="0" fontId="2" fillId="0" borderId="3" xfId="0" applyFont="1" applyBorder="1" applyAlignment="1" applyProtection="1">
      <alignment horizontal="center" vertical="center"/>
      <protection locked="0"/>
    </xf>
    <xf numFmtId="0" fontId="2" fillId="0" borderId="4" xfId="0" applyFont="1" applyBorder="1" applyAlignment="1" applyProtection="1">
      <alignment horizontal="center" vertical="center"/>
      <protection locked="0"/>
    </xf>
    <xf numFmtId="0" fontId="2" fillId="0" borderId="5" xfId="0" applyFont="1" applyBorder="1" applyAlignment="1" applyProtection="1">
      <alignment vertical="center"/>
      <protection locked="0"/>
    </xf>
    <xf numFmtId="0" fontId="6" fillId="0" borderId="3" xfId="0" applyFont="1" applyBorder="1" applyAlignment="1" applyProtection="1">
      <alignment vertical="center"/>
    </xf>
    <xf numFmtId="0" fontId="2" fillId="3" borderId="4" xfId="0" applyFont="1" applyFill="1" applyBorder="1" applyAlignment="1" applyProtection="1">
      <alignment horizontal="center" vertical="center"/>
      <protection locked="0"/>
    </xf>
    <xf numFmtId="0" fontId="2" fillId="3" borderId="4" xfId="0" applyFont="1" applyFill="1" applyBorder="1" applyAlignment="1" applyProtection="1">
      <alignment horizontal="center" vertical="center"/>
    </xf>
    <xf numFmtId="0" fontId="2" fillId="4" borderId="5" xfId="0" applyFont="1" applyFill="1" applyBorder="1" applyAlignment="1" applyProtection="1">
      <alignment horizontal="center" vertical="center"/>
    </xf>
    <xf numFmtId="0" fontId="4" fillId="3" borderId="5" xfId="0" applyFont="1" applyFill="1" applyBorder="1" applyAlignment="1" applyProtection="1">
      <alignment horizontal="center" vertical="center"/>
      <protection locked="0"/>
    </xf>
    <xf numFmtId="0" fontId="6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 applyProtection="1">
      <alignment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0" xfId="0" applyFont="1" applyAlignment="1" applyProtection="1">
      <alignment vertical="center"/>
      <protection locked="0"/>
    </xf>
    <xf numFmtId="0" fontId="1" fillId="0" borderId="0" xfId="0" applyFont="1" applyAlignment="1">
      <alignment vertical="center"/>
    </xf>
    <xf numFmtId="0" fontId="4" fillId="0" borderId="0" xfId="0" applyFont="1" applyAlignment="1">
      <alignment horizontal="center" vertical="center"/>
    </xf>
    <xf numFmtId="0" fontId="4" fillId="0" borderId="0" xfId="0" applyFont="1" applyAlignment="1">
      <alignment vertical="center"/>
    </xf>
    <xf numFmtId="0" fontId="6" fillId="0" borderId="3" xfId="0" applyFont="1" applyBorder="1" applyAlignment="1" applyProtection="1">
      <alignment horizontal="center"/>
      <protection locked="0"/>
    </xf>
    <xf numFmtId="0" fontId="2" fillId="0" borderId="5" xfId="0" applyFont="1" applyBorder="1" applyProtection="1">
      <protection locked="0"/>
    </xf>
    <xf numFmtId="0" fontId="6" fillId="0" borderId="3" xfId="0" applyFont="1" applyBorder="1" applyProtection="1"/>
    <xf numFmtId="0" fontId="6" fillId="0" borderId="0" xfId="0" applyFont="1"/>
    <xf numFmtId="0" fontId="2" fillId="0" borderId="0" xfId="0" applyFont="1" applyAlignment="1">
      <alignment horizontal="center"/>
    </xf>
    <xf numFmtId="0" fontId="2" fillId="0" borderId="0" xfId="0" applyFont="1"/>
    <xf numFmtId="0" fontId="8" fillId="0" borderId="0" xfId="0" applyFont="1"/>
    <xf numFmtId="0" fontId="0" fillId="0" borderId="0" xfId="0" applyAlignment="1">
      <alignment horizontal="center"/>
    </xf>
    <xf numFmtId="0" fontId="0" fillId="0" borderId="6" xfId="0" applyBorder="1"/>
    <xf numFmtId="0" fontId="4" fillId="5" borderId="7" xfId="0" applyFont="1" applyFill="1" applyBorder="1" applyAlignment="1" applyProtection="1">
      <alignment horizontal="center" vertical="center"/>
      <protection locked="0"/>
    </xf>
    <xf numFmtId="0" fontId="2" fillId="5" borderId="0" xfId="0" applyFont="1" applyFill="1" applyAlignment="1" applyProtection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3" fillId="5" borderId="0" xfId="0" applyFont="1" applyFill="1"/>
    <xf numFmtId="0" fontId="4" fillId="5" borderId="8" xfId="0" applyFont="1" applyFill="1" applyBorder="1" applyAlignment="1" applyProtection="1">
      <alignment vertical="center"/>
    </xf>
    <xf numFmtId="0" fontId="9" fillId="0" borderId="8" xfId="0" applyFont="1" applyBorder="1" applyAlignment="1" applyProtection="1">
      <alignment horizontal="center"/>
    </xf>
    <xf numFmtId="0" fontId="9" fillId="5" borderId="8" xfId="0" applyFont="1" applyFill="1" applyBorder="1" applyProtection="1"/>
    <xf numFmtId="0" fontId="6" fillId="0" borderId="0" xfId="0" applyFont="1" applyAlignment="1" applyProtection="1">
      <alignment horizontal="center" vertical="center"/>
      <protection locked="0"/>
    </xf>
    <xf numFmtId="0" fontId="1" fillId="0" borderId="0" xfId="0" applyFont="1" applyAlignment="1">
      <alignment horizontal="center" vertical="center"/>
    </xf>
    <xf numFmtId="0" fontId="1" fillId="6" borderId="0" xfId="0" quotePrefix="1" applyFont="1" applyFill="1" applyAlignment="1">
      <alignment horizontal="center" vertical="center"/>
    </xf>
    <xf numFmtId="0" fontId="1" fillId="6" borderId="0" xfId="0" applyFont="1" applyFill="1" applyAlignment="1">
      <alignment horizontal="center" vertical="center"/>
    </xf>
    <xf numFmtId="0" fontId="6" fillId="7" borderId="3" xfId="0" applyFont="1" applyFill="1" applyBorder="1" applyAlignment="1" applyProtection="1">
      <alignment vertical="center"/>
    </xf>
    <xf numFmtId="0" fontId="6" fillId="7" borderId="3" xfId="0" applyFont="1" applyFill="1" applyBorder="1" applyProtection="1"/>
    <xf numFmtId="0" fontId="6" fillId="6" borderId="3" xfId="0" applyFont="1" applyFill="1" applyBorder="1" applyAlignment="1" applyProtection="1">
      <alignment vertical="center"/>
    </xf>
    <xf numFmtId="0" fontId="6" fillId="9" borderId="0" xfId="0" applyFont="1" applyFill="1" applyAlignment="1" applyProtection="1">
      <alignment horizontal="center" vertical="center"/>
      <protection locked="0"/>
    </xf>
    <xf numFmtId="0" fontId="4" fillId="9" borderId="8" xfId="0" applyFont="1" applyFill="1" applyBorder="1" applyAlignment="1" applyProtection="1">
      <alignment vertical="center"/>
    </xf>
    <xf numFmtId="0" fontId="9" fillId="9" borderId="8" xfId="0" applyFont="1" applyFill="1" applyBorder="1" applyProtection="1"/>
    <xf numFmtId="0" fontId="6" fillId="9" borderId="2" xfId="0" applyFont="1" applyFill="1" applyBorder="1" applyAlignment="1" applyProtection="1">
      <alignment horizontal="center" vertical="center"/>
    </xf>
    <xf numFmtId="0" fontId="6" fillId="9" borderId="2" xfId="0" quotePrefix="1" applyFont="1" applyFill="1" applyBorder="1" applyAlignment="1" applyProtection="1">
      <alignment horizontal="center" vertical="center"/>
    </xf>
    <xf numFmtId="0" fontId="4" fillId="3" borderId="0" xfId="0" applyFont="1" applyFill="1" applyAlignment="1" applyProtection="1">
      <alignment horizontal="center" vertical="center" wrapText="1"/>
      <protection locked="0"/>
    </xf>
    <xf numFmtId="0" fontId="4" fillId="3" borderId="9" xfId="0" applyFont="1" applyFill="1" applyBorder="1" applyAlignment="1" applyProtection="1">
      <alignment horizontal="center" vertical="center" wrapText="1"/>
      <protection locked="0"/>
    </xf>
    <xf numFmtId="0" fontId="1" fillId="0" borderId="0" xfId="0" applyFont="1" applyAlignment="1" applyProtection="1">
      <alignment horizontal="center"/>
      <protection locked="0"/>
    </xf>
    <xf numFmtId="0" fontId="4" fillId="2" borderId="0" xfId="0" applyFont="1" applyFill="1" applyBorder="1" applyAlignment="1">
      <alignment horizontal="center"/>
    </xf>
    <xf numFmtId="0" fontId="4" fillId="2" borderId="1" xfId="0" applyFont="1" applyFill="1" applyBorder="1" applyAlignment="1">
      <alignment horizontal="center"/>
    </xf>
    <xf numFmtId="0" fontId="10" fillId="8" borderId="10" xfId="0" applyFont="1" applyFill="1" applyBorder="1" applyAlignment="1">
      <alignment horizontal="left" vertical="top" wrapText="1"/>
    </xf>
    <xf numFmtId="0" fontId="10" fillId="8" borderId="11" xfId="0" applyFont="1" applyFill="1" applyBorder="1" applyAlignment="1">
      <alignment horizontal="left" vertical="top" wrapText="1"/>
    </xf>
    <xf numFmtId="0" fontId="10" fillId="8" borderId="12" xfId="0" applyFont="1" applyFill="1" applyBorder="1" applyAlignment="1">
      <alignment horizontal="left" vertical="top" wrapText="1"/>
    </xf>
    <xf numFmtId="0" fontId="10" fillId="8" borderId="13" xfId="0" applyFont="1" applyFill="1" applyBorder="1" applyAlignment="1">
      <alignment horizontal="left" vertical="top" wrapText="1"/>
    </xf>
    <xf numFmtId="0" fontId="10" fillId="8" borderId="0" xfId="0" applyFont="1" applyFill="1" applyBorder="1" applyAlignment="1">
      <alignment horizontal="left" vertical="top" wrapText="1"/>
    </xf>
    <xf numFmtId="0" fontId="10" fillId="8" borderId="14" xfId="0" applyFont="1" applyFill="1" applyBorder="1" applyAlignment="1">
      <alignment horizontal="left" vertical="top" wrapText="1"/>
    </xf>
    <xf numFmtId="0" fontId="10" fillId="8" borderId="15" xfId="0" applyFont="1" applyFill="1" applyBorder="1" applyAlignment="1">
      <alignment horizontal="left" vertical="top" wrapText="1"/>
    </xf>
    <xf numFmtId="0" fontId="10" fillId="8" borderId="9" xfId="0" applyFont="1" applyFill="1" applyBorder="1" applyAlignment="1">
      <alignment horizontal="left" vertical="top" wrapText="1"/>
    </xf>
    <xf numFmtId="0" fontId="10" fillId="8" borderId="16" xfId="0" applyFont="1" applyFill="1" applyBorder="1" applyAlignment="1">
      <alignment horizontal="left" vertical="top" wrapText="1"/>
    </xf>
    <xf numFmtId="0" fontId="1" fillId="0" borderId="8" xfId="0" applyFont="1" applyBorder="1" applyAlignment="1">
      <alignment horizontal="center" vertical="center"/>
    </xf>
    <xf numFmtId="0" fontId="0" fillId="10" borderId="0" xfId="0" applyFill="1"/>
    <xf numFmtId="0" fontId="2" fillId="10" borderId="2" xfId="0" applyFont="1" applyFill="1" applyBorder="1" applyAlignment="1" applyProtection="1">
      <alignment horizontal="center" vertical="center"/>
    </xf>
    <xf numFmtId="0" fontId="0" fillId="10" borderId="0" xfId="0" applyFill="1" applyAlignment="1">
      <alignment horizontal="center"/>
    </xf>
  </cellXfs>
  <cellStyles count="1">
    <cellStyle name="Normal" xfId="0" builtinId="0"/>
  </cellStyles>
  <dxfs count="18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  <dxf>
      <font>
        <color theme="0" tint="-4.9989318521683403E-2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28576</xdr:colOff>
      <xdr:row>50</xdr:row>
      <xdr:rowOff>210503</xdr:rowOff>
    </xdr:from>
    <xdr:to>
      <xdr:col>9</xdr:col>
      <xdr:colOff>562576</xdr:colOff>
      <xdr:row>56</xdr:row>
      <xdr:rowOff>1</xdr:rowOff>
    </xdr:to>
    <xdr:cxnSp macro="">
      <xdr:nvCxnSpPr>
        <xdr:cNvPr id="3" name="Connecteur en arc 2"/>
        <xdr:cNvCxnSpPr/>
      </xdr:nvCxnSpPr>
      <xdr:spPr>
        <a:xfrm rot="16200000" flipH="1">
          <a:off x="7673164" y="12568415"/>
          <a:ext cx="1246823" cy="1296000"/>
        </a:xfrm>
        <a:prstGeom prst="curvedConnector3">
          <a:avLst/>
        </a:prstGeom>
        <a:ln>
          <a:headEnd type="triangle"/>
          <a:tailEnd type="triangle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theme="8" tint="0.59999389629810485"/>
  </sheetPr>
  <dimension ref="A1:M61"/>
  <sheetViews>
    <sheetView tabSelected="1" topLeftCell="A28" zoomScaleNormal="100" workbookViewId="0">
      <selection activeCell="M52" sqref="M52"/>
    </sheetView>
  </sheetViews>
  <sheetFormatPr baseColWidth="10" defaultRowHeight="16.5" x14ac:dyDescent="0.25"/>
  <cols>
    <col min="1" max="1" width="28.5703125" style="43" customWidth="1"/>
    <col min="2" max="2" width="8.5703125" style="44" customWidth="1"/>
    <col min="3" max="3" width="28.5703125" style="43" customWidth="1"/>
    <col min="4" max="4" width="8.5703125" style="44" customWidth="1"/>
    <col min="5" max="6" width="8.5703125" customWidth="1"/>
    <col min="7" max="7" width="11.42578125" style="1" customWidth="1"/>
    <col min="8" max="9" width="11.42578125" style="2" customWidth="1"/>
    <col min="10" max="12" width="11.42578125" customWidth="1"/>
    <col min="13" max="13" width="6.28515625" customWidth="1"/>
  </cols>
  <sheetData>
    <row r="1" spans="1:12" ht="20.100000000000001" customHeight="1" x14ac:dyDescent="0.35">
      <c r="A1" s="67"/>
      <c r="B1" s="67"/>
      <c r="C1" s="67"/>
      <c r="D1" s="67"/>
      <c r="E1" s="67"/>
      <c r="F1" s="67"/>
    </row>
    <row r="2" spans="1:12" ht="20.100000000000001" customHeight="1" x14ac:dyDescent="0.35">
      <c r="A2" s="68" t="s">
        <v>0</v>
      </c>
      <c r="B2" s="68"/>
      <c r="C2" s="68"/>
      <c r="D2" s="68"/>
      <c r="E2" s="68"/>
      <c r="F2" s="68"/>
    </row>
    <row r="3" spans="1:12" ht="20.100000000000001" customHeight="1" x14ac:dyDescent="0.35">
      <c r="A3" s="68"/>
      <c r="B3" s="68"/>
      <c r="C3" s="68"/>
      <c r="D3" s="68"/>
      <c r="E3" s="68"/>
      <c r="F3" s="68"/>
    </row>
    <row r="4" spans="1:12" ht="20.100000000000001" customHeight="1" x14ac:dyDescent="0.35">
      <c r="A4" s="69" t="s">
        <v>1</v>
      </c>
      <c r="B4" s="69"/>
      <c r="C4" s="69"/>
      <c r="D4" s="69"/>
      <c r="E4" s="69"/>
      <c r="F4" s="69"/>
    </row>
    <row r="5" spans="1:12" ht="20.100000000000001" customHeight="1" x14ac:dyDescent="0.25">
      <c r="A5" s="3" t="s">
        <v>2</v>
      </c>
      <c r="B5" s="3"/>
      <c r="C5" s="3" t="s">
        <v>3</v>
      </c>
      <c r="D5" s="3" t="s">
        <v>4</v>
      </c>
      <c r="E5" s="3" t="s">
        <v>5</v>
      </c>
      <c r="F5" s="3" t="s">
        <v>6</v>
      </c>
    </row>
    <row r="6" spans="1:12" ht="20.100000000000001" customHeight="1" x14ac:dyDescent="0.25">
      <c r="A6" s="4" t="s">
        <v>23</v>
      </c>
      <c r="B6" s="5" t="s">
        <v>7</v>
      </c>
      <c r="C6" s="6">
        <f>SUM(E16,E23,E30,E37,F45)</f>
        <v>11</v>
      </c>
      <c r="D6" s="7">
        <f>H16+H23+H30+H37+I45+G45</f>
        <v>93</v>
      </c>
      <c r="E6" s="7">
        <f>I16+I23+I30+I37+H45+G16+G23+G30+G37</f>
        <v>70</v>
      </c>
      <c r="F6" s="7">
        <f t="shared" ref="F6:F11" si="0">D6-E6</f>
        <v>23</v>
      </c>
    </row>
    <row r="7" spans="1:12" ht="20.100000000000001" customHeight="1" x14ac:dyDescent="0.35">
      <c r="A7" s="8" t="s">
        <v>24</v>
      </c>
      <c r="B7" s="5" t="s">
        <v>8</v>
      </c>
      <c r="C7" s="9">
        <f>SUM(F16,E24,F32,E38,E46)</f>
        <v>8</v>
      </c>
      <c r="D7" s="7">
        <f>I16+H24+I32+H38+H46+G16+G32</f>
        <v>80</v>
      </c>
      <c r="E7" s="7">
        <f>H16+I24+H32+I38+I46+G24+G38+G46</f>
        <v>83</v>
      </c>
      <c r="F7" s="7">
        <f t="shared" si="0"/>
        <v>-3</v>
      </c>
      <c r="I7" s="10"/>
    </row>
    <row r="8" spans="1:12" ht="20.100000000000001" customHeight="1" x14ac:dyDescent="0.25">
      <c r="A8" s="4" t="s">
        <v>25</v>
      </c>
      <c r="B8" s="5" t="s">
        <v>9</v>
      </c>
      <c r="C8" s="9">
        <f>SUM(E17,F23,E32,E39,E44)</f>
        <v>11</v>
      </c>
      <c r="D8" s="7">
        <f>H17+I23+H32+H39+H44+G23</f>
        <v>74</v>
      </c>
      <c r="E8" s="7">
        <f>I17+H23+I32+I39+I44+G17+G32+G39+G44</f>
        <v>106</v>
      </c>
      <c r="F8" s="7">
        <f t="shared" si="0"/>
        <v>-32</v>
      </c>
    </row>
    <row r="9" spans="1:12" ht="20.100000000000001" customHeight="1" x14ac:dyDescent="0.25">
      <c r="A9" s="4" t="s">
        <v>26</v>
      </c>
      <c r="B9" s="5" t="s">
        <v>10</v>
      </c>
      <c r="C9" s="9">
        <f>SUM(F17,E25,F31,F37,F46)</f>
        <v>9</v>
      </c>
      <c r="D9" s="7">
        <f>I17+H25+I31+I37+I46+G17+G31+G37+G46</f>
        <v>80</v>
      </c>
      <c r="E9" s="7">
        <f>H17+I25+H31+H37+H46+G25</f>
        <v>83</v>
      </c>
      <c r="F9" s="7">
        <f t="shared" si="0"/>
        <v>-3</v>
      </c>
    </row>
    <row r="10" spans="1:12" ht="20.100000000000001" customHeight="1" x14ac:dyDescent="0.25">
      <c r="A10" s="4" t="s">
        <v>27</v>
      </c>
      <c r="B10" s="5" t="s">
        <v>11</v>
      </c>
      <c r="C10" s="9">
        <f>SUM(E18,F24,E31,F39,E45)</f>
        <v>11</v>
      </c>
      <c r="D10" s="7">
        <f>H18+I24+H31+I39+H45+G24+G39</f>
        <v>93</v>
      </c>
      <c r="E10" s="7">
        <f>I18+H24+I31+H39+I45+G18+G31+G45</f>
        <v>70</v>
      </c>
      <c r="F10" s="7">
        <f t="shared" si="0"/>
        <v>23</v>
      </c>
    </row>
    <row r="11" spans="1:12" ht="20.100000000000001" customHeight="1" x14ac:dyDescent="0.25">
      <c r="A11" s="4" t="s">
        <v>28</v>
      </c>
      <c r="B11" s="5" t="s">
        <v>12</v>
      </c>
      <c r="C11" s="9">
        <f>SUM(F18,F25,F30,F38,F44)</f>
        <v>8</v>
      </c>
      <c r="D11" s="7">
        <f>I18+I25+I30+I38+I44+G18+G25+G30+G38+G44</f>
        <v>86</v>
      </c>
      <c r="E11" s="7">
        <f>H18+H25+H30+H38+H44</f>
        <v>94</v>
      </c>
      <c r="F11" s="7">
        <f t="shared" si="0"/>
        <v>-8</v>
      </c>
    </row>
    <row r="12" spans="1:12" ht="20.100000000000001" customHeight="1" x14ac:dyDescent="0.25">
      <c r="A12" s="11"/>
      <c r="B12" s="12"/>
      <c r="C12" s="11"/>
      <c r="D12" s="12"/>
      <c r="E12" s="13"/>
      <c r="F12" s="13"/>
    </row>
    <row r="13" spans="1:12" ht="20.100000000000001" customHeight="1" x14ac:dyDescent="0.35">
      <c r="A13" s="14" t="s">
        <v>13</v>
      </c>
      <c r="B13" s="15" t="s">
        <v>14</v>
      </c>
      <c r="C13" s="14" t="str">
        <f>A6</f>
        <v>BLEUE</v>
      </c>
      <c r="D13" s="15"/>
      <c r="E13" s="16"/>
      <c r="F13" s="16"/>
      <c r="G13" s="65" t="s">
        <v>15</v>
      </c>
    </row>
    <row r="14" spans="1:12" ht="20.100000000000001" customHeight="1" thickBot="1" x14ac:dyDescent="0.4">
      <c r="A14" s="17"/>
      <c r="B14" s="18"/>
      <c r="C14" s="17"/>
      <c r="D14" s="18"/>
      <c r="E14" s="19"/>
      <c r="F14" s="19"/>
      <c r="G14" s="65"/>
    </row>
    <row r="15" spans="1:12" ht="20.100000000000001" customHeight="1" thickTop="1" thickBot="1" x14ac:dyDescent="0.3">
      <c r="A15" s="20" t="s">
        <v>16</v>
      </c>
      <c r="B15" s="21" t="s">
        <v>17</v>
      </c>
      <c r="C15" s="20" t="s">
        <v>16</v>
      </c>
      <c r="D15" s="22" t="s">
        <v>17</v>
      </c>
      <c r="E15" s="23"/>
      <c r="F15" s="23"/>
      <c r="G15" s="66"/>
      <c r="K15" s="56" t="s">
        <v>32</v>
      </c>
      <c r="L15" s="56" t="s">
        <v>33</v>
      </c>
    </row>
    <row r="16" spans="1:12" ht="20.100000000000001" customHeight="1" thickTop="1" thickBot="1" x14ac:dyDescent="0.3">
      <c r="A16" s="24" t="str">
        <f>$A$6</f>
        <v>BLEUE</v>
      </c>
      <c r="B16" s="25">
        <v>22</v>
      </c>
      <c r="C16" s="24" t="str">
        <f>$A$7</f>
        <v>ROUGE</v>
      </c>
      <c r="D16" s="26">
        <f>IF(G16=19,19,IF(ISBLANK(B16),"",IF(B16=19,0,36-B16)))</f>
        <v>14</v>
      </c>
      <c r="E16" s="27">
        <f>IF(G16=19,0,IF(ISBLANK(B16),"",IF(B16&lt;18,1,IF(B16=18,2,IF(B16&gt;18,3)))))</f>
        <v>3</v>
      </c>
      <c r="F16" s="27">
        <f>IF(G16=19,3,IF(ISBLANK(B16),"",IF(B16=19,0,IF(D16&lt;18,1,IF(D16=18,2,IF(D16&gt;=20,3))))))</f>
        <v>1</v>
      </c>
      <c r="G16" s="28"/>
      <c r="H16" s="2">
        <f>IF(ISBLANK(B16),0,B16)</f>
        <v>22</v>
      </c>
      <c r="I16" s="2">
        <f>IF(ISBLANK(B16),0,D16)</f>
        <v>14</v>
      </c>
      <c r="K16" s="80" t="str">
        <f ca="1">IFERROR(INDIRECT(ADDRESS(ROW(),MATCH(MAX(B16,D16),A16:D16,0)-1)),"")</f>
        <v>BLEUE</v>
      </c>
      <c r="L16" s="80" t="str">
        <f ca="1">IFERROR(INDIRECT(ADDRESS(ROW(),MATCH(MIN(B16,D16),A16:D16,0)-1)),"")</f>
        <v>ROUGE</v>
      </c>
    </row>
    <row r="17" spans="1:12" ht="20.100000000000001" customHeight="1" thickTop="1" thickBot="1" x14ac:dyDescent="0.3">
      <c r="A17" s="24" t="str">
        <f>$A$8</f>
        <v>VERTE</v>
      </c>
      <c r="B17" s="25">
        <v>20</v>
      </c>
      <c r="C17" s="24" t="str">
        <f>$A$9</f>
        <v>JAUNE</v>
      </c>
      <c r="D17" s="26">
        <f>IF(G17=19,19,IF(ISBLANK(B17),"",IF(B17=19,0,36-B17)))</f>
        <v>16</v>
      </c>
      <c r="E17" s="27">
        <f>IF(G17=19,0,IF(ISBLANK(B17),"",IF(B17&lt;18,1,IF(B17=18,2,IF(B17&gt;18,3)))))</f>
        <v>3</v>
      </c>
      <c r="F17" s="27">
        <f>IF(G17=19,3,IF(ISBLANK(B17),"",IF(B17=19,0,IF(D17&lt;18,1,IF(D17=18,2,IF(D17&gt;=20,3))))))</f>
        <v>1</v>
      </c>
      <c r="G17" s="28"/>
      <c r="H17" s="2">
        <f>IF(ISBLANK(B17),0,B17)</f>
        <v>20</v>
      </c>
      <c r="I17" s="2">
        <f>IF(ISBLANK(B17),0,D17)</f>
        <v>16</v>
      </c>
      <c r="K17" s="80" t="str">
        <f t="shared" ref="K17:K46" ca="1" si="1">IFERROR(INDIRECT(ADDRESS(ROW(),MATCH(MAX(B17,D17),A17:D17,0)-1)),"")</f>
        <v>VERTE</v>
      </c>
      <c r="L17" s="80" t="str">
        <f t="shared" ref="L17:L46" ca="1" si="2">IFERROR(INDIRECT(ADDRESS(ROW(),MATCH(MIN(B17,D17),A17:D17,0)-1)),"")</f>
        <v>JAUNE</v>
      </c>
    </row>
    <row r="18" spans="1:12" ht="20.100000000000001" customHeight="1" thickTop="1" thickBot="1" x14ac:dyDescent="0.3">
      <c r="A18" s="24" t="str">
        <f>$A$10</f>
        <v>MARRON</v>
      </c>
      <c r="B18" s="25">
        <v>22</v>
      </c>
      <c r="C18" s="24" t="str">
        <f>$A$11</f>
        <v>ORANGE</v>
      </c>
      <c r="D18" s="26">
        <f>IF(G18=19,19,IF(ISBLANK(B18),"",IF(B18=19,0,36-B18)))</f>
        <v>14</v>
      </c>
      <c r="E18" s="27">
        <f>IF(G18=19,0,IF(ISBLANK(B18),"",IF(B18&lt;18,1,IF(B18=18,2,IF(B18&gt;18,3)))))</f>
        <v>3</v>
      </c>
      <c r="F18" s="27">
        <f>IF(G18=19,3,IF(ISBLANK(B18),"",IF(B18=19,0,IF(D18&lt;18,1,IF(D18=18,2,IF(D18&gt;=20,3))))))</f>
        <v>1</v>
      </c>
      <c r="G18" s="28"/>
      <c r="H18" s="2">
        <f>IF(ISBLANK(B18),0,B18)</f>
        <v>22</v>
      </c>
      <c r="I18" s="2">
        <f>IF(ISBLANK(B18),0,D18)</f>
        <v>14</v>
      </c>
      <c r="K18" s="80" t="str">
        <f t="shared" ca="1" si="1"/>
        <v>MARRON</v>
      </c>
      <c r="L18" s="80" t="str">
        <f t="shared" ca="1" si="2"/>
        <v>ORANGE</v>
      </c>
    </row>
    <row r="19" spans="1:12" ht="20.100000000000001" customHeight="1" thickTop="1" x14ac:dyDescent="0.25">
      <c r="A19" s="29"/>
      <c r="B19" s="30"/>
      <c r="C19" s="29"/>
      <c r="D19" s="30"/>
      <c r="E19" s="30"/>
      <c r="F19" s="30"/>
      <c r="K19" s="80" t="str">
        <f t="shared" ca="1" si="1"/>
        <v/>
      </c>
      <c r="L19" s="80" t="str">
        <f t="shared" ca="1" si="2"/>
        <v/>
      </c>
    </row>
    <row r="20" spans="1:12" ht="20.100000000000001" customHeight="1" x14ac:dyDescent="0.25">
      <c r="A20" s="31" t="s">
        <v>18</v>
      </c>
      <c r="B20" s="32" t="s">
        <v>14</v>
      </c>
      <c r="C20" s="31" t="str">
        <f>A7</f>
        <v>ROUGE</v>
      </c>
      <c r="D20" s="32"/>
      <c r="E20" s="33"/>
      <c r="F20" s="33"/>
      <c r="G20" s="65" t="s">
        <v>15</v>
      </c>
      <c r="K20" s="80" t="str">
        <f t="shared" ca="1" si="1"/>
        <v/>
      </c>
      <c r="L20" s="80" t="str">
        <f t="shared" ca="1" si="2"/>
        <v/>
      </c>
    </row>
    <row r="21" spans="1:12" ht="20.100000000000001" customHeight="1" thickBot="1" x14ac:dyDescent="0.3">
      <c r="A21" s="34"/>
      <c r="B21" s="35"/>
      <c r="C21" s="34"/>
      <c r="D21" s="35"/>
      <c r="E21" s="36"/>
      <c r="F21" s="36"/>
      <c r="G21" s="65"/>
      <c r="K21" s="80" t="str">
        <f t="shared" ca="1" si="1"/>
        <v/>
      </c>
      <c r="L21" s="80" t="str">
        <f t="shared" ca="1" si="2"/>
        <v/>
      </c>
    </row>
    <row r="22" spans="1:12" ht="20.100000000000001" customHeight="1" thickTop="1" thickBot="1" x14ac:dyDescent="0.3">
      <c r="A22" s="20" t="s">
        <v>16</v>
      </c>
      <c r="B22" s="21" t="s">
        <v>17</v>
      </c>
      <c r="C22" s="20" t="s">
        <v>16</v>
      </c>
      <c r="D22" s="22" t="s">
        <v>17</v>
      </c>
      <c r="E22" s="23"/>
      <c r="F22" s="23"/>
      <c r="G22" s="66"/>
      <c r="K22" s="80" t="str">
        <f t="shared" ca="1" si="1"/>
        <v/>
      </c>
      <c r="L22" s="80" t="str">
        <f t="shared" ca="1" si="2"/>
        <v/>
      </c>
    </row>
    <row r="23" spans="1:12" ht="20.100000000000001" customHeight="1" thickTop="1" thickBot="1" x14ac:dyDescent="0.3">
      <c r="A23" s="59" t="str">
        <f>$A$6</f>
        <v>BLEUE</v>
      </c>
      <c r="B23" s="25">
        <v>16</v>
      </c>
      <c r="C23" s="57" t="str">
        <f>$A$8</f>
        <v>VERTE</v>
      </c>
      <c r="D23" s="26">
        <f>IF(G23=19,19,IF(ISBLANK(B23),"",IF(B23=19,0,36-B23)))</f>
        <v>20</v>
      </c>
      <c r="E23" s="27">
        <f>IF(G23=19,0,IF(ISBLANK(B23),"",IF(B23&lt;18,1,IF(B23=18,2,IF(B23&gt;18,3)))))</f>
        <v>1</v>
      </c>
      <c r="F23" s="27">
        <f>IF(G23=19,3,IF(ISBLANK(B23),"",IF(B23=19,0,IF(D23&lt;18,1,IF(D23=18,2,IF(D23&gt;=20,3))))))</f>
        <v>3</v>
      </c>
      <c r="G23" s="28"/>
      <c r="H23" s="2">
        <f>IF(ISBLANK(B23),0,B23)</f>
        <v>16</v>
      </c>
      <c r="I23" s="2">
        <f>IF(ISBLANK(B23),0,D23)</f>
        <v>20</v>
      </c>
      <c r="K23" s="80" t="str">
        <f t="shared" ca="1" si="1"/>
        <v>VERTE</v>
      </c>
      <c r="L23" s="80" t="str">
        <f t="shared" ca="1" si="2"/>
        <v>BLEUE</v>
      </c>
    </row>
    <row r="24" spans="1:12" ht="20.100000000000001" customHeight="1" thickTop="1" thickBot="1" x14ac:dyDescent="0.3">
      <c r="A24" s="24" t="str">
        <f>$A$7</f>
        <v>ROUGE</v>
      </c>
      <c r="B24" s="25"/>
      <c r="C24" s="24" t="str">
        <f>$A$10</f>
        <v>MARRON</v>
      </c>
      <c r="D24" s="26">
        <f>IF(G24=19,19,IF(ISBLANK(B24),"",IF(B24=19,0,36-B24)))</f>
        <v>19</v>
      </c>
      <c r="E24" s="27">
        <f>IF(G24=19,0,IF(ISBLANK(B24),"",IF(B24&lt;18,1,IF(B24=18,2,IF(B24&gt;18,3)))))</f>
        <v>0</v>
      </c>
      <c r="F24" s="27">
        <f>IF(G24=19,3,IF(ISBLANK(B24),"",IF(B24=19,0,IF(D24&lt;18,1,IF(D24=18,2,IF(D24&gt;=20,3))))))</f>
        <v>3</v>
      </c>
      <c r="G24" s="28">
        <v>19</v>
      </c>
      <c r="H24" s="2">
        <f>IF(ISBLANK(B24),0,B24)</f>
        <v>0</v>
      </c>
      <c r="I24" s="2">
        <f>IF(ISBLANK(B24),0,D24)</f>
        <v>0</v>
      </c>
      <c r="K24" s="80" t="str">
        <f t="shared" ca="1" si="1"/>
        <v>MARRON</v>
      </c>
      <c r="L24" s="80" t="str">
        <f t="shared" ca="1" si="2"/>
        <v>MARRON</v>
      </c>
    </row>
    <row r="25" spans="1:12" ht="20.100000000000001" customHeight="1" thickTop="1" thickBot="1" x14ac:dyDescent="0.3">
      <c r="A25" s="24" t="str">
        <f>$A$9</f>
        <v>JAUNE</v>
      </c>
      <c r="B25" s="25">
        <v>18</v>
      </c>
      <c r="C25" s="24" t="str">
        <f>$A$11</f>
        <v>ORANGE</v>
      </c>
      <c r="D25" s="26">
        <f>IF(G25=19,19,IF(ISBLANK(B25),"",IF(B25=19,0,36-B25)))</f>
        <v>18</v>
      </c>
      <c r="E25" s="27">
        <f>IF(G25=19,0,IF(ISBLANK(B25),"",IF(B25&lt;18,1,IF(B25=18,2,IF(B25&gt;18,3)))))</f>
        <v>2</v>
      </c>
      <c r="F25" s="27">
        <f>IF(G25=19,3,IF(ISBLANK(B25),"",IF(B25=19,0,IF(D25&lt;18,1,IF(D25=18,2,IF(D25&gt;=20,3))))))</f>
        <v>2</v>
      </c>
      <c r="G25" s="28"/>
      <c r="H25" s="2">
        <f>IF(ISBLANK(B25),0,B25)</f>
        <v>18</v>
      </c>
      <c r="I25" s="2">
        <f>IF(ISBLANK(B25),0,D25)</f>
        <v>18</v>
      </c>
      <c r="K25" s="80" t="str">
        <f t="shared" ca="1" si="1"/>
        <v>JAUNE</v>
      </c>
      <c r="L25" s="80" t="str">
        <f t="shared" ca="1" si="2"/>
        <v>JAUNE</v>
      </c>
    </row>
    <row r="26" spans="1:12" ht="20.100000000000001" customHeight="1" thickTop="1" x14ac:dyDescent="0.25">
      <c r="A26" s="11"/>
      <c r="B26" s="12"/>
      <c r="C26" s="11"/>
      <c r="D26" s="12"/>
      <c r="E26" s="13"/>
      <c r="F26" s="13"/>
      <c r="K26" s="80" t="str">
        <f t="shared" ca="1" si="1"/>
        <v/>
      </c>
      <c r="L26" s="80" t="str">
        <f t="shared" ca="1" si="2"/>
        <v/>
      </c>
    </row>
    <row r="27" spans="1:12" ht="20.100000000000001" customHeight="1" x14ac:dyDescent="0.35">
      <c r="A27" s="14" t="s">
        <v>19</v>
      </c>
      <c r="B27" s="15" t="s">
        <v>14</v>
      </c>
      <c r="C27" s="14" t="str">
        <f>A8</f>
        <v>VERTE</v>
      </c>
      <c r="D27" s="15"/>
      <c r="E27" s="16"/>
      <c r="F27" s="16"/>
      <c r="G27" s="65" t="s">
        <v>15</v>
      </c>
      <c r="K27" s="80" t="str">
        <f t="shared" ca="1" si="1"/>
        <v/>
      </c>
      <c r="L27" s="80" t="str">
        <f t="shared" ca="1" si="2"/>
        <v/>
      </c>
    </row>
    <row r="28" spans="1:12" ht="20.100000000000001" customHeight="1" thickBot="1" x14ac:dyDescent="0.4">
      <c r="A28" s="17"/>
      <c r="B28" s="18"/>
      <c r="C28" s="17"/>
      <c r="D28" s="18"/>
      <c r="E28" s="19"/>
      <c r="F28" s="19"/>
      <c r="G28" s="65"/>
      <c r="K28" s="80" t="str">
        <f t="shared" ca="1" si="1"/>
        <v/>
      </c>
      <c r="L28" s="80" t="str">
        <f t="shared" ca="1" si="2"/>
        <v/>
      </c>
    </row>
    <row r="29" spans="1:12" ht="20.100000000000001" customHeight="1" thickTop="1" thickBot="1" x14ac:dyDescent="0.35">
      <c r="A29" s="37" t="s">
        <v>16</v>
      </c>
      <c r="B29" s="21" t="s">
        <v>17</v>
      </c>
      <c r="C29" s="37" t="s">
        <v>16</v>
      </c>
      <c r="D29" s="22" t="s">
        <v>17</v>
      </c>
      <c r="E29" s="38"/>
      <c r="F29" s="38"/>
      <c r="G29" s="66"/>
      <c r="K29" s="80" t="str">
        <f t="shared" ca="1" si="1"/>
        <v/>
      </c>
      <c r="L29" s="80" t="str">
        <f t="shared" ca="1" si="2"/>
        <v/>
      </c>
    </row>
    <row r="30" spans="1:12" ht="20.100000000000001" customHeight="1" thickTop="1" thickBot="1" x14ac:dyDescent="0.35">
      <c r="A30" s="39" t="str">
        <f>$A$6</f>
        <v>BLEUE</v>
      </c>
      <c r="B30" s="25">
        <v>24</v>
      </c>
      <c r="C30" s="24" t="str">
        <f>$A$11</f>
        <v>ORANGE</v>
      </c>
      <c r="D30" s="26">
        <f>IF(G30=19,19,IF(ISBLANK(B30),"",IF(B30=19,0,36-B30)))</f>
        <v>12</v>
      </c>
      <c r="E30" s="27">
        <f>IF(G30=19,0,IF(ISBLANK(B30),"",IF(B30&lt;18,1,IF(B30=18,2,IF(B30&gt;18,3)))))</f>
        <v>3</v>
      </c>
      <c r="F30" s="27">
        <f>IF(G30=19,3,IF(ISBLANK(B30),"",IF(B30=19,0,IF(D30&lt;18,1,IF(D30=18,2,IF(D30&gt;=20,3))))))</f>
        <v>1</v>
      </c>
      <c r="G30" s="28"/>
      <c r="H30" s="2">
        <f>IF(ISBLANK(B30),0,B30)</f>
        <v>24</v>
      </c>
      <c r="I30" s="2">
        <f>IF(ISBLANK(B30),0,D30)</f>
        <v>12</v>
      </c>
      <c r="K30" s="80" t="str">
        <f t="shared" ca="1" si="1"/>
        <v>BLEUE</v>
      </c>
      <c r="L30" s="80" t="str">
        <f t="shared" ca="1" si="2"/>
        <v>ORANGE</v>
      </c>
    </row>
    <row r="31" spans="1:12" ht="20.100000000000001" customHeight="1" thickTop="1" thickBot="1" x14ac:dyDescent="0.3">
      <c r="A31" s="24" t="str">
        <f>$A$10</f>
        <v>MARRON</v>
      </c>
      <c r="B31" s="25">
        <v>12</v>
      </c>
      <c r="C31" s="24" t="str">
        <f>$A$9</f>
        <v>JAUNE</v>
      </c>
      <c r="D31" s="26">
        <f>IF(G31=19,19,IF(ISBLANK(B31),"",IF(B31=19,0,36-B31)))</f>
        <v>24</v>
      </c>
      <c r="E31" s="27">
        <f>IF(G31=19,0,IF(ISBLANK(B31),"",IF(B31&lt;18,1,IF(B31=18,2,IF(B31&gt;18,3)))))</f>
        <v>1</v>
      </c>
      <c r="F31" s="27">
        <f>IF(G31=19,3,IF(ISBLANK(B31),"",IF(B31=19,0,IF(D31&lt;18,1,IF(D31=18,2,IF(D31&gt;=20,3))))))</f>
        <v>3</v>
      </c>
      <c r="G31" s="28"/>
      <c r="H31" s="2">
        <f>IF(ISBLANK(B31),0,B31)</f>
        <v>12</v>
      </c>
      <c r="I31" s="2">
        <f>IF(ISBLANK(B31),0,D31)</f>
        <v>24</v>
      </c>
      <c r="K31" s="80" t="str">
        <f t="shared" ca="1" si="1"/>
        <v>JAUNE</v>
      </c>
      <c r="L31" s="80" t="str">
        <f t="shared" ca="1" si="2"/>
        <v>MARRON</v>
      </c>
    </row>
    <row r="32" spans="1:12" ht="20.100000000000001" customHeight="1" thickTop="1" thickBot="1" x14ac:dyDescent="0.3">
      <c r="A32" s="24" t="str">
        <f>$A$8</f>
        <v>VERTE</v>
      </c>
      <c r="B32" s="25">
        <v>6</v>
      </c>
      <c r="C32" s="24" t="str">
        <f>$A$7</f>
        <v>ROUGE</v>
      </c>
      <c r="D32" s="26">
        <f>IF(G32=19,19,IF(ISBLANK(B32),"",IF(B32=19,0,36-B32)))</f>
        <v>30</v>
      </c>
      <c r="E32" s="27">
        <f>IF(G32=19,0,IF(ISBLANK(B32),"",IF(B32&lt;18,1,IF(B32=18,2,IF(B32&gt;18,3)))))</f>
        <v>1</v>
      </c>
      <c r="F32" s="27">
        <f>IF(G32=19,3,IF(ISBLANK(B32),"",IF(B32=19,0,IF(D32&lt;18,1,IF(D32=18,2,IF(D32&gt;=20,3))))))</f>
        <v>3</v>
      </c>
      <c r="G32" s="28"/>
      <c r="H32" s="2">
        <f>IF(ISBLANK(B32),0,B32)</f>
        <v>6</v>
      </c>
      <c r="I32" s="2">
        <f>IF(ISBLANK(B32),0,D32)</f>
        <v>30</v>
      </c>
      <c r="K32" s="80" t="str">
        <f t="shared" ca="1" si="1"/>
        <v>ROUGE</v>
      </c>
      <c r="L32" s="80" t="str">
        <f t="shared" ca="1" si="2"/>
        <v>VERTE</v>
      </c>
    </row>
    <row r="33" spans="1:12" ht="20.100000000000001" customHeight="1" thickTop="1" x14ac:dyDescent="0.3">
      <c r="A33" s="40"/>
      <c r="B33" s="41"/>
      <c r="C33" s="40"/>
      <c r="D33" s="41"/>
      <c r="E33" s="42"/>
      <c r="F33" s="42"/>
      <c r="K33" s="80" t="str">
        <f t="shared" ca="1" si="1"/>
        <v/>
      </c>
      <c r="L33" s="80" t="str">
        <f t="shared" ca="1" si="2"/>
        <v/>
      </c>
    </row>
    <row r="34" spans="1:12" ht="20.100000000000001" customHeight="1" x14ac:dyDescent="0.35">
      <c r="A34" s="14" t="s">
        <v>20</v>
      </c>
      <c r="B34" s="15" t="s">
        <v>14</v>
      </c>
      <c r="C34" s="14" t="str">
        <f>A9</f>
        <v>JAUNE</v>
      </c>
      <c r="D34" s="15"/>
      <c r="E34" s="16"/>
      <c r="F34" s="16"/>
      <c r="G34" s="65" t="s">
        <v>15</v>
      </c>
      <c r="K34" s="80" t="str">
        <f t="shared" ca="1" si="1"/>
        <v/>
      </c>
      <c r="L34" s="80" t="str">
        <f t="shared" ca="1" si="2"/>
        <v/>
      </c>
    </row>
    <row r="35" spans="1:12" ht="20.100000000000001" customHeight="1" thickBot="1" x14ac:dyDescent="0.4">
      <c r="A35" s="17"/>
      <c r="B35" s="18"/>
      <c r="C35" s="17"/>
      <c r="D35" s="18"/>
      <c r="E35" s="19"/>
      <c r="F35" s="19"/>
      <c r="G35" s="65"/>
      <c r="K35" s="80" t="str">
        <f t="shared" ca="1" si="1"/>
        <v/>
      </c>
      <c r="L35" s="80" t="str">
        <f t="shared" ca="1" si="2"/>
        <v/>
      </c>
    </row>
    <row r="36" spans="1:12" ht="20.100000000000001" customHeight="1" thickTop="1" thickBot="1" x14ac:dyDescent="0.35">
      <c r="A36" s="37" t="s">
        <v>16</v>
      </c>
      <c r="B36" s="21" t="s">
        <v>17</v>
      </c>
      <c r="C36" s="37" t="s">
        <v>16</v>
      </c>
      <c r="D36" s="22" t="s">
        <v>17</v>
      </c>
      <c r="E36" s="38"/>
      <c r="F36" s="38"/>
      <c r="G36" s="66"/>
      <c r="K36" s="80" t="str">
        <f t="shared" ca="1" si="1"/>
        <v/>
      </c>
      <c r="L36" s="80" t="str">
        <f t="shared" ca="1" si="2"/>
        <v/>
      </c>
    </row>
    <row r="37" spans="1:12" ht="20.100000000000001" customHeight="1" thickTop="1" thickBot="1" x14ac:dyDescent="0.35">
      <c r="A37" s="39" t="str">
        <f>A6</f>
        <v>BLEUE</v>
      </c>
      <c r="B37" s="25">
        <v>19</v>
      </c>
      <c r="C37" s="24" t="str">
        <f>$A$9</f>
        <v>JAUNE</v>
      </c>
      <c r="D37" s="26">
        <f>IF(G37=19,19,IF(ISBLANK(B37),"",IF(B37=19,0,36-B37)))</f>
        <v>0</v>
      </c>
      <c r="E37" s="27">
        <f>IF(G37=19,0,IF(ISBLANK(B37),"",IF(B37&lt;18,1,IF(B37=18,2,IF(B37&gt;18,3)))))</f>
        <v>3</v>
      </c>
      <c r="F37" s="27">
        <f>IF(G37=19,3,IF(ISBLANK(B37),"",IF(B37=19,0,IF(D37&lt;18,1,IF(D37=18,2,IF(D37&gt;=20,3))))))</f>
        <v>0</v>
      </c>
      <c r="G37" s="28"/>
      <c r="H37" s="2">
        <f>IF(ISBLANK(B37),0,B37)</f>
        <v>19</v>
      </c>
      <c r="I37" s="2">
        <f>IF(ISBLANK(B37),0,D37)</f>
        <v>0</v>
      </c>
      <c r="K37" s="80" t="str">
        <f t="shared" ca="1" si="1"/>
        <v>BLEUE</v>
      </c>
      <c r="L37" s="80" t="str">
        <f t="shared" ca="1" si="2"/>
        <v>JAUNE</v>
      </c>
    </row>
    <row r="38" spans="1:12" ht="20.100000000000001" customHeight="1" thickTop="1" thickBot="1" x14ac:dyDescent="0.3">
      <c r="A38" s="24" t="str">
        <f>$A$7</f>
        <v>ROUGE</v>
      </c>
      <c r="B38" s="25">
        <v>22</v>
      </c>
      <c r="C38" s="24" t="str">
        <f>$A$11</f>
        <v>ORANGE</v>
      </c>
      <c r="D38" s="26">
        <f>IF(G38=19,19,IF(ISBLANK(B38),"",IF(B38=19,0,36-B38)))</f>
        <v>14</v>
      </c>
      <c r="E38" s="27">
        <f>IF(G38=19,0,IF(ISBLANK(B38),"",IF(B38&lt;18,1,IF(B38=18,2,IF(B38&gt;18,3)))))</f>
        <v>3</v>
      </c>
      <c r="F38" s="27">
        <f>IF(G38=19,3,IF(ISBLANK(B38),"",IF(B38=19,0,IF(D38&lt;18,1,IF(D38=18,2,IF(D38&gt;=20,3))))))</f>
        <v>1</v>
      </c>
      <c r="G38" s="28"/>
      <c r="H38" s="2">
        <f>IF(ISBLANK(B38),0,B38)</f>
        <v>22</v>
      </c>
      <c r="I38" s="2">
        <f>IF(ISBLANK(B38),0,D38)</f>
        <v>14</v>
      </c>
      <c r="K38" s="80" t="str">
        <f t="shared" ca="1" si="1"/>
        <v>ROUGE</v>
      </c>
      <c r="L38" s="80" t="str">
        <f t="shared" ca="1" si="2"/>
        <v>ORANGE</v>
      </c>
    </row>
    <row r="39" spans="1:12" ht="20.100000000000001" customHeight="1" thickTop="1" thickBot="1" x14ac:dyDescent="0.35">
      <c r="A39" s="58" t="str">
        <f>A8</f>
        <v>VERTE</v>
      </c>
      <c r="B39" s="25">
        <v>20</v>
      </c>
      <c r="C39" s="59" t="str">
        <f>$A$10</f>
        <v>MARRON</v>
      </c>
      <c r="D39" s="26">
        <f>IF(G39=19,19,IF(ISBLANK(B39),"",IF(B39=19,0,36-B39)))</f>
        <v>16</v>
      </c>
      <c r="E39" s="27">
        <f>IF(G39=19,0,IF(ISBLANK(B39),"",IF(B39&lt;18,1,IF(B39=18,2,IF(B39&gt;18,3)))))</f>
        <v>3</v>
      </c>
      <c r="F39" s="27">
        <f>IF(G39=19,3,IF(ISBLANK(B39),"",IF(B39=19,0,IF(D39&lt;18,1,IF(D39=18,2,IF(D39&gt;=20,3))))))</f>
        <v>1</v>
      </c>
      <c r="G39" s="28"/>
      <c r="H39" s="2">
        <f>IF(ISBLANK(B39),0,B39)</f>
        <v>20</v>
      </c>
      <c r="I39" s="2">
        <f>IF(ISBLANK(B39),0,D39)</f>
        <v>16</v>
      </c>
      <c r="K39" s="80" t="str">
        <f t="shared" ca="1" si="1"/>
        <v>VERTE</v>
      </c>
      <c r="L39" s="80" t="str">
        <f t="shared" ca="1" si="2"/>
        <v>MARRON</v>
      </c>
    </row>
    <row r="40" spans="1:12" ht="20.100000000000001" customHeight="1" thickTop="1" x14ac:dyDescent="0.3">
      <c r="A40" s="40"/>
      <c r="B40" s="41"/>
      <c r="C40" s="40"/>
      <c r="D40" s="41"/>
      <c r="E40" s="42"/>
      <c r="F40" s="42"/>
      <c r="K40" s="80" t="str">
        <f t="shared" ca="1" si="1"/>
        <v/>
      </c>
      <c r="L40" s="80" t="str">
        <f t="shared" ca="1" si="2"/>
        <v/>
      </c>
    </row>
    <row r="41" spans="1:12" ht="20.100000000000001" customHeight="1" x14ac:dyDescent="0.35">
      <c r="A41" s="14" t="s">
        <v>21</v>
      </c>
      <c r="B41" s="15" t="s">
        <v>14</v>
      </c>
      <c r="C41" s="14" t="str">
        <f>A10</f>
        <v>MARRON</v>
      </c>
      <c r="D41" s="15"/>
      <c r="E41" s="16"/>
      <c r="F41" s="16"/>
      <c r="G41" s="65" t="s">
        <v>15</v>
      </c>
      <c r="K41" s="80" t="str">
        <f t="shared" ca="1" si="1"/>
        <v/>
      </c>
      <c r="L41" s="80" t="str">
        <f t="shared" ca="1" si="2"/>
        <v/>
      </c>
    </row>
    <row r="42" spans="1:12" ht="20.100000000000001" customHeight="1" thickBot="1" x14ac:dyDescent="0.4">
      <c r="A42" s="17"/>
      <c r="B42" s="18"/>
      <c r="C42" s="17"/>
      <c r="D42" s="18"/>
      <c r="E42" s="19"/>
      <c r="F42" s="19"/>
      <c r="G42" s="65"/>
      <c r="K42" s="80" t="str">
        <f t="shared" ca="1" si="1"/>
        <v/>
      </c>
      <c r="L42" s="80" t="str">
        <f t="shared" ca="1" si="2"/>
        <v/>
      </c>
    </row>
    <row r="43" spans="1:12" ht="20.100000000000001" customHeight="1" thickTop="1" thickBot="1" x14ac:dyDescent="0.35">
      <c r="A43" s="37" t="s">
        <v>16</v>
      </c>
      <c r="B43" s="21" t="s">
        <v>17</v>
      </c>
      <c r="C43" s="37" t="s">
        <v>16</v>
      </c>
      <c r="D43" s="22" t="s">
        <v>17</v>
      </c>
      <c r="E43" s="38"/>
      <c r="F43" s="38"/>
      <c r="G43" s="66"/>
      <c r="K43" s="80" t="str">
        <f t="shared" ca="1" si="1"/>
        <v/>
      </c>
      <c r="L43" s="80" t="str">
        <f t="shared" ca="1" si="2"/>
        <v/>
      </c>
    </row>
    <row r="44" spans="1:12" ht="20.100000000000001" customHeight="1" thickTop="1" thickBot="1" x14ac:dyDescent="0.35">
      <c r="A44" s="39" t="str">
        <f>A8</f>
        <v>VERTE</v>
      </c>
      <c r="B44" s="25">
        <v>8</v>
      </c>
      <c r="C44" s="24" t="str">
        <f>$A$11</f>
        <v>ORANGE</v>
      </c>
      <c r="D44" s="26">
        <f>IF(G44=19,19,IF(ISBLANK(B44),"",IF(B44=19,0,36-B44)))</f>
        <v>28</v>
      </c>
      <c r="E44" s="27">
        <f>IF(G44=19,0,IF(ISBLANK(B44),"",IF(B44&lt;18,1,IF(B44=18,2,IF(B44&gt;18,3)))))</f>
        <v>1</v>
      </c>
      <c r="F44" s="27">
        <f>IF(G44=19,3,IF(ISBLANK(B44),"",IF(B44=19,0,IF(D44&lt;18,1,IF(D44=18,2,IF(D44&gt;=20,3))))))</f>
        <v>3</v>
      </c>
      <c r="G44" s="28"/>
      <c r="H44" s="2">
        <f>IF(ISBLANK(B44),0,B44)</f>
        <v>8</v>
      </c>
      <c r="I44" s="2">
        <f>IF(ISBLANK(B44),0,D44)</f>
        <v>28</v>
      </c>
      <c r="K44" s="80" t="str">
        <f t="shared" ca="1" si="1"/>
        <v>ORANGE</v>
      </c>
      <c r="L44" s="80" t="str">
        <f t="shared" ca="1" si="2"/>
        <v>VERTE</v>
      </c>
    </row>
    <row r="45" spans="1:12" ht="20.100000000000001" customHeight="1" thickTop="1" thickBot="1" x14ac:dyDescent="0.3">
      <c r="A45" s="57" t="str">
        <f>$A$10</f>
        <v>MARRON</v>
      </c>
      <c r="B45" s="25">
        <v>24</v>
      </c>
      <c r="C45" s="59" t="str">
        <f>A6</f>
        <v>BLEUE</v>
      </c>
      <c r="D45" s="26">
        <f>IF(G45=19,19,IF(ISBLANK(B45),"",IF(B45=19,0,36-B45)))</f>
        <v>12</v>
      </c>
      <c r="E45" s="27">
        <f>IF(G45=19,0,IF(ISBLANK(B45),"",IF(B45&lt;18,1,IF(B45=18,2,IF(B45&gt;18,3)))))</f>
        <v>3</v>
      </c>
      <c r="F45" s="27">
        <f>IF(G45=19,3,IF(ISBLANK(B45),"",IF(B45=19,0,IF(D45&lt;18,1,IF(D45=18,2,IF(D45&gt;=20,3))))))</f>
        <v>1</v>
      </c>
      <c r="G45" s="28"/>
      <c r="H45" s="2">
        <f>IF(ISBLANK(B45),0,B45)</f>
        <v>24</v>
      </c>
      <c r="I45" s="2">
        <f>IF(ISBLANK(B45),0,D45)</f>
        <v>12</v>
      </c>
      <c r="K45" s="80" t="str">
        <f t="shared" ca="1" si="1"/>
        <v>MARRON</v>
      </c>
      <c r="L45" s="80" t="str">
        <f t="shared" ca="1" si="2"/>
        <v>BLEUE</v>
      </c>
    </row>
    <row r="46" spans="1:12" ht="20.100000000000001" customHeight="1" thickTop="1" thickBot="1" x14ac:dyDescent="0.3">
      <c r="A46" s="24" t="str">
        <f>A7</f>
        <v>ROUGE</v>
      </c>
      <c r="B46" s="25">
        <v>14</v>
      </c>
      <c r="C46" s="24" t="str">
        <f>$A$9</f>
        <v>JAUNE</v>
      </c>
      <c r="D46" s="26">
        <f>IF(G46=19,19,IF(ISBLANK(B46),"",IF(B46=19,0,36-B46)))</f>
        <v>22</v>
      </c>
      <c r="E46" s="27">
        <f>IF(G46=19,0,IF(ISBLANK(B46),"",IF(B46&lt;18,1,IF(B46=18,2,IF(B46&gt;18,3)))))</f>
        <v>1</v>
      </c>
      <c r="F46" s="27">
        <f>IF(G46=19,3,IF(ISBLANK(B46),"",IF(B46=19,0,IF(D46&lt;18,1,IF(D46=18,2,IF(D46&gt;=20,3))))))</f>
        <v>3</v>
      </c>
      <c r="G46" s="28"/>
      <c r="H46" s="2">
        <f>IF(ISBLANK(B46),0,B46)</f>
        <v>14</v>
      </c>
      <c r="I46" s="2">
        <f>IF(ISBLANK(B46),0,D46)</f>
        <v>22</v>
      </c>
      <c r="K46" s="80" t="str">
        <f t="shared" ca="1" si="1"/>
        <v>JAUNE</v>
      </c>
      <c r="L46" s="80" t="str">
        <f t="shared" ca="1" si="2"/>
        <v>ROUGE</v>
      </c>
    </row>
    <row r="47" spans="1:12" ht="20.100000000000001" customHeight="1" thickTop="1" x14ac:dyDescent="0.25">
      <c r="F47" s="45"/>
      <c r="G47" s="46"/>
    </row>
    <row r="48" spans="1:12" ht="20.100000000000001" customHeight="1" x14ac:dyDescent="0.3">
      <c r="A48" s="79" t="s">
        <v>22</v>
      </c>
      <c r="B48" s="79"/>
      <c r="C48" s="79"/>
      <c r="D48" s="79"/>
      <c r="E48" s="79"/>
      <c r="F48" s="79"/>
      <c r="G48" s="47" t="b">
        <f>AND(C51=C50)</f>
        <v>1</v>
      </c>
      <c r="H48" s="48" t="b">
        <f>AND(C52=C50)</f>
        <v>1</v>
      </c>
      <c r="I48" s="48" t="b">
        <f>AND(C52=C51)</f>
        <v>1</v>
      </c>
      <c r="J48" s="49" t="b">
        <f>AND(C50=0,C51=0)</f>
        <v>0</v>
      </c>
    </row>
    <row r="49" spans="1:13" ht="20.100000000000001" customHeight="1" x14ac:dyDescent="0.25">
      <c r="A49" s="3" t="s">
        <v>2</v>
      </c>
      <c r="B49" s="3"/>
      <c r="C49" s="3" t="s">
        <v>3</v>
      </c>
      <c r="D49" s="3" t="s">
        <v>4</v>
      </c>
      <c r="E49" s="3" t="s">
        <v>5</v>
      </c>
      <c r="F49" s="3" t="s">
        <v>6</v>
      </c>
      <c r="G49" s="60" t="s">
        <v>29</v>
      </c>
      <c r="H49" s="56" t="s">
        <v>30</v>
      </c>
      <c r="K49" s="56" t="s">
        <v>30</v>
      </c>
    </row>
    <row r="50" spans="1:13" ht="20.100000000000001" customHeight="1" x14ac:dyDescent="0.35">
      <c r="A50" s="61" t="s">
        <v>23</v>
      </c>
      <c r="B50" s="51" t="s">
        <v>7</v>
      </c>
      <c r="C50" s="63">
        <v>11</v>
      </c>
      <c r="D50" s="7">
        <v>93</v>
      </c>
      <c r="E50" s="7">
        <v>70</v>
      </c>
      <c r="F50" s="7">
        <v>23</v>
      </c>
      <c r="G50" s="60">
        <v>1</v>
      </c>
      <c r="H50" s="55">
        <v>3</v>
      </c>
      <c r="K50" s="82">
        <f ca="1">RANK(M50,$M$50:$M$52,0)</f>
        <v>3</v>
      </c>
      <c r="M50" s="81">
        <f ca="1">SUMPRODUCT(--($K$16:$K$46=$A$50)*($L$16:$L$46=$A$51))+SUMPRODUCT(--($K$16:$K$46=$A$50)*($L$16:$L$46=$A$52))</f>
        <v>0</v>
      </c>
    </row>
    <row r="51" spans="1:13" ht="20.100000000000001" customHeight="1" x14ac:dyDescent="0.35">
      <c r="A51" s="61" t="s">
        <v>27</v>
      </c>
      <c r="B51" s="51" t="s">
        <v>11</v>
      </c>
      <c r="C51" s="63">
        <v>11</v>
      </c>
      <c r="D51" s="7">
        <v>93</v>
      </c>
      <c r="E51" s="7">
        <v>70</v>
      </c>
      <c r="F51" s="7">
        <v>23</v>
      </c>
      <c r="G51" s="60">
        <v>2</v>
      </c>
      <c r="H51" s="56">
        <v>2</v>
      </c>
      <c r="K51" s="82">
        <f ca="1">RANK(M51,$M$50:$M$52,0)</f>
        <v>2</v>
      </c>
      <c r="M51" s="81">
        <f ca="1">SUMPRODUCT(--($K$16:$K$46=$A$51)*($L$16:$L$46=$A$50))+SUMPRODUCT(--($K$16:$K$46=$A$51)*($L$16:$L$46=$A$52))</f>
        <v>1</v>
      </c>
    </row>
    <row r="52" spans="1:13" ht="20.100000000000001" customHeight="1" x14ac:dyDescent="0.35">
      <c r="A52" s="62" t="s">
        <v>25</v>
      </c>
      <c r="B52" s="51" t="s">
        <v>9</v>
      </c>
      <c r="C52" s="64">
        <v>11</v>
      </c>
      <c r="D52" s="7">
        <v>74</v>
      </c>
      <c r="E52" s="7">
        <v>106</v>
      </c>
      <c r="F52" s="7">
        <v>-32</v>
      </c>
      <c r="G52" s="60">
        <v>3</v>
      </c>
      <c r="H52" s="56">
        <v>1</v>
      </c>
      <c r="K52" s="82">
        <f ca="1">RANK(M52,$M$50:$M$52,0)</f>
        <v>1</v>
      </c>
      <c r="M52" s="81">
        <f ca="1">SUMPRODUCT(--($K$16:$K$46=$A$52)*($L$16:$L$46=$A$50))+SUMPRODUCT(--($K$16:$K$46=$A$52)*($L$16:$L$46=$A$51))</f>
        <v>2</v>
      </c>
    </row>
    <row r="53" spans="1:13" ht="20.100000000000001" customHeight="1" x14ac:dyDescent="0.35">
      <c r="A53" s="50" t="s">
        <v>26</v>
      </c>
      <c r="B53" s="51" t="s">
        <v>10</v>
      </c>
      <c r="C53" s="9">
        <v>9</v>
      </c>
      <c r="D53" s="7">
        <v>80</v>
      </c>
      <c r="E53" s="7">
        <v>83</v>
      </c>
      <c r="F53" s="7">
        <v>-3</v>
      </c>
      <c r="G53" s="53">
        <v>4</v>
      </c>
      <c r="H53" s="54">
        <v>4</v>
      </c>
    </row>
    <row r="54" spans="1:13" ht="20.100000000000001" customHeight="1" x14ac:dyDescent="0.35">
      <c r="A54" s="50" t="s">
        <v>24</v>
      </c>
      <c r="B54" s="51" t="s">
        <v>8</v>
      </c>
      <c r="C54" s="9">
        <v>8</v>
      </c>
      <c r="D54" s="7">
        <v>80</v>
      </c>
      <c r="E54" s="7">
        <v>83</v>
      </c>
      <c r="F54" s="7">
        <v>-3</v>
      </c>
      <c r="G54" s="53">
        <v>5</v>
      </c>
      <c r="H54" s="54">
        <v>5</v>
      </c>
    </row>
    <row r="55" spans="1:13" ht="20.100000000000001" customHeight="1" x14ac:dyDescent="0.35">
      <c r="A55" s="52" t="s">
        <v>28</v>
      </c>
      <c r="B55" s="51" t="s">
        <v>12</v>
      </c>
      <c r="C55" s="9">
        <v>8</v>
      </c>
      <c r="D55" s="7">
        <v>86</v>
      </c>
      <c r="E55" s="7">
        <v>94</v>
      </c>
      <c r="F55" s="7">
        <v>-8</v>
      </c>
      <c r="G55" s="53">
        <v>6</v>
      </c>
      <c r="H55" s="54">
        <v>6</v>
      </c>
    </row>
    <row r="56" spans="1:13" ht="17.25" thickBot="1" x14ac:dyDescent="0.3"/>
    <row r="57" spans="1:13" ht="16.5" customHeight="1" thickTop="1" x14ac:dyDescent="0.25">
      <c r="A57" s="70" t="s">
        <v>31</v>
      </c>
      <c r="B57" s="71"/>
      <c r="C57" s="71"/>
      <c r="D57" s="71"/>
      <c r="E57" s="71"/>
      <c r="F57" s="71"/>
      <c r="G57" s="71"/>
      <c r="H57" s="71"/>
      <c r="I57" s="71"/>
      <c r="J57" s="72"/>
    </row>
    <row r="58" spans="1:13" ht="16.5" customHeight="1" x14ac:dyDescent="0.25">
      <c r="A58" s="73"/>
      <c r="B58" s="74"/>
      <c r="C58" s="74"/>
      <c r="D58" s="74"/>
      <c r="E58" s="74"/>
      <c r="F58" s="74"/>
      <c r="G58" s="74"/>
      <c r="H58" s="74"/>
      <c r="I58" s="74"/>
      <c r="J58" s="75"/>
    </row>
    <row r="59" spans="1:13" ht="16.5" customHeight="1" x14ac:dyDescent="0.25">
      <c r="A59" s="73"/>
      <c r="B59" s="74"/>
      <c r="C59" s="74"/>
      <c r="D59" s="74"/>
      <c r="E59" s="74"/>
      <c r="F59" s="74"/>
      <c r="G59" s="74"/>
      <c r="H59" s="74"/>
      <c r="I59" s="74"/>
      <c r="J59" s="75"/>
    </row>
    <row r="60" spans="1:13" ht="16.5" customHeight="1" thickBot="1" x14ac:dyDescent="0.3">
      <c r="A60" s="76"/>
      <c r="B60" s="77"/>
      <c r="C60" s="77"/>
      <c r="D60" s="77"/>
      <c r="E60" s="77"/>
      <c r="F60" s="77"/>
      <c r="G60" s="77"/>
      <c r="H60" s="77"/>
      <c r="I60" s="77"/>
      <c r="J60" s="78"/>
    </row>
    <row r="61" spans="1:13" ht="17.25" thickTop="1" x14ac:dyDescent="0.25"/>
  </sheetData>
  <sheetProtection selectLockedCells="1"/>
  <sortState ref="A6:F11">
    <sortCondition descending="1" ref="C50:C55"/>
    <sortCondition descending="1" ref="F50:F55"/>
  </sortState>
  <mergeCells count="11">
    <mergeCell ref="A57:J60"/>
    <mergeCell ref="G27:G29"/>
    <mergeCell ref="G34:G36"/>
    <mergeCell ref="G41:G43"/>
    <mergeCell ref="A48:F48"/>
    <mergeCell ref="G20:G22"/>
    <mergeCell ref="A1:F1"/>
    <mergeCell ref="A2:F2"/>
    <mergeCell ref="A3:F3"/>
    <mergeCell ref="A4:F4"/>
    <mergeCell ref="G13:G15"/>
  </mergeCells>
  <conditionalFormatting sqref="D16">
    <cfRule type="expression" dxfId="16" priority="22" stopIfTrue="1">
      <formula>$B$16=19</formula>
    </cfRule>
  </conditionalFormatting>
  <conditionalFormatting sqref="D17">
    <cfRule type="expression" dxfId="15" priority="21" stopIfTrue="1">
      <formula>$B$17=19</formula>
    </cfRule>
  </conditionalFormatting>
  <conditionalFormatting sqref="D18">
    <cfRule type="expression" dxfId="14" priority="20" stopIfTrue="1">
      <formula>$B$18=19</formula>
    </cfRule>
  </conditionalFormatting>
  <conditionalFormatting sqref="D23">
    <cfRule type="expression" dxfId="13" priority="19" stopIfTrue="1">
      <formula>$B$23=19</formula>
    </cfRule>
  </conditionalFormatting>
  <conditionalFormatting sqref="D24:D25">
    <cfRule type="expression" dxfId="12" priority="18" stopIfTrue="1">
      <formula>$B$24=19</formula>
    </cfRule>
  </conditionalFormatting>
  <conditionalFormatting sqref="D30:D31">
    <cfRule type="expression" dxfId="11" priority="17" stopIfTrue="1">
      <formula>$B$31=19</formula>
    </cfRule>
  </conditionalFormatting>
  <conditionalFormatting sqref="D32">
    <cfRule type="expression" dxfId="10" priority="16" stopIfTrue="1">
      <formula>$B$32=19</formula>
    </cfRule>
  </conditionalFormatting>
  <conditionalFormatting sqref="D37">
    <cfRule type="expression" dxfId="9" priority="15" stopIfTrue="1">
      <formula>$B$37=19</formula>
    </cfRule>
  </conditionalFormatting>
  <conditionalFormatting sqref="D38:D39">
    <cfRule type="expression" dxfId="8" priority="14" stopIfTrue="1">
      <formula>$B$38=19</formula>
    </cfRule>
  </conditionalFormatting>
  <conditionalFormatting sqref="D44">
    <cfRule type="expression" dxfId="7" priority="13" stopIfTrue="1">
      <formula>$B$44=19</formula>
    </cfRule>
  </conditionalFormatting>
  <conditionalFormatting sqref="D45">
    <cfRule type="expression" dxfId="6" priority="12" stopIfTrue="1">
      <formula>$B$45=19</formula>
    </cfRule>
  </conditionalFormatting>
  <conditionalFormatting sqref="D46">
    <cfRule type="expression" dxfId="5" priority="11" stopIfTrue="1">
      <formula>$B$46=19</formula>
    </cfRule>
  </conditionalFormatting>
  <conditionalFormatting sqref="E44:E46 E37:E39 E30:E32 E23:E25 E16:E18">
    <cfRule type="cellIs" dxfId="4" priority="10" stopIfTrue="1" operator="equal">
      <formula>0</formula>
    </cfRule>
  </conditionalFormatting>
  <conditionalFormatting sqref="C6:F11">
    <cfRule type="cellIs" dxfId="3" priority="5" stopIfTrue="1" operator="equal">
      <formula>0</formula>
    </cfRule>
  </conditionalFormatting>
  <conditionalFormatting sqref="C50:F53 C55:F55">
    <cfRule type="cellIs" dxfId="2" priority="4" stopIfTrue="1" operator="equal">
      <formula>0</formula>
    </cfRule>
  </conditionalFormatting>
  <conditionalFormatting sqref="C54:F54">
    <cfRule type="cellIs" dxfId="1" priority="3" stopIfTrue="1" operator="equal">
      <formula>0</formula>
    </cfRule>
  </conditionalFormatting>
  <conditionalFormatting sqref="A53">
    <cfRule type="expression" priority="2" stopIfTrue="1">
      <formula>$J$48=TRUE</formula>
    </cfRule>
  </conditionalFormatting>
  <conditionalFormatting sqref="M50:M52">
    <cfRule type="cellIs" dxfId="0" priority="1" stopIfTrue="1" operator="equal">
      <formula>0</formula>
    </cfRule>
  </conditionalFormatting>
  <pageMargins left="0.19652777777777777" right="0.11805555555555555" top="0.15763888888888888" bottom="0.15763888888888888" header="0.51180555555555551" footer="0.51180555555555551"/>
  <pageSetup paperSize="9" firstPageNumber="0" orientation="portrait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P1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Dominique</dc:creator>
  <cp:lastModifiedBy>isabelle</cp:lastModifiedBy>
  <dcterms:created xsi:type="dcterms:W3CDTF">2018-09-27T07:29:20Z</dcterms:created>
  <dcterms:modified xsi:type="dcterms:W3CDTF">2018-10-13T15:52:44Z</dcterms:modified>
</cp:coreProperties>
</file>