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0215" windowHeight="7680"/>
  </bookViews>
  <sheets>
    <sheet name="calcul heure f" sheetId="1" r:id="rId1"/>
    <sheet name="TR.liste" sheetId="3" r:id="rId2"/>
    <sheet name="jour férié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G19" i="1"/>
  <c r="E20" i="1" s="1"/>
  <c r="G18" i="1"/>
  <c r="E19" i="1" s="1"/>
  <c r="G17" i="1"/>
  <c r="E18" i="1" s="1"/>
  <c r="G16" i="1"/>
  <c r="E17" i="1" s="1"/>
  <c r="G15" i="1"/>
  <c r="G14" i="1"/>
  <c r="E15" i="1" s="1"/>
  <c r="G13" i="1"/>
  <c r="E14" i="1" s="1"/>
  <c r="G12" i="1"/>
  <c r="E13" i="1" s="1"/>
  <c r="G11" i="1"/>
  <c r="E12" i="1" s="1"/>
  <c r="H20" i="1"/>
  <c r="H19" i="1"/>
  <c r="F20" i="1" s="1"/>
  <c r="H18" i="1"/>
  <c r="F19" i="1" s="1"/>
  <c r="H17" i="1"/>
  <c r="H16" i="1"/>
  <c r="F17" i="1" s="1"/>
  <c r="H15" i="1"/>
  <c r="F16" i="1" s="1"/>
  <c r="H14" i="1"/>
  <c r="F15" i="1" s="1"/>
  <c r="H13" i="1"/>
  <c r="F14" i="1" s="1"/>
  <c r="H12" i="1"/>
  <c r="F13" i="1" s="1"/>
  <c r="H11" i="1"/>
  <c r="F12" i="1" s="1"/>
  <c r="F8" i="1"/>
  <c r="E8" i="1"/>
  <c r="F18" i="1"/>
  <c r="E16" i="1"/>
  <c r="Q1" i="1"/>
  <c r="G8" i="1" l="1"/>
  <c r="E9" i="1" s="1"/>
  <c r="G9" i="1" s="1"/>
  <c r="E10" i="1" s="1"/>
  <c r="G10" i="1" s="1"/>
  <c r="E11" i="1" s="1"/>
  <c r="C18" i="1"/>
  <c r="C19" i="1"/>
  <c r="D9" i="1"/>
  <c r="D10" i="1"/>
  <c r="D8" i="1"/>
  <c r="N8" i="1" s="1"/>
  <c r="H8" i="1" l="1"/>
  <c r="F9" i="1" s="1"/>
  <c r="H10" i="1"/>
  <c r="N10" i="1"/>
  <c r="H9" i="1"/>
  <c r="C4" i="1"/>
  <c r="C17" i="1"/>
  <c r="C20" i="1"/>
  <c r="C9" i="1"/>
  <c r="C10" i="1"/>
  <c r="C11" i="1"/>
  <c r="C12" i="1"/>
  <c r="C13" i="1"/>
  <c r="C14" i="1"/>
  <c r="C15" i="1"/>
  <c r="C16" i="1"/>
  <c r="C8" i="1"/>
  <c r="K8" i="1" l="1"/>
  <c r="J8" i="1"/>
  <c r="L8" i="1" l="1"/>
  <c r="F10" i="1"/>
  <c r="N9" i="1"/>
  <c r="K9" i="1"/>
  <c r="L9" i="1" s="1"/>
  <c r="J9" i="1"/>
  <c r="F11" i="1" l="1"/>
  <c r="J10" i="1"/>
  <c r="L10" i="1" s="1"/>
  <c r="K10" i="1"/>
</calcChain>
</file>

<file path=xl/sharedStrings.xml><?xml version="1.0" encoding="utf-8"?>
<sst xmlns="http://schemas.openxmlformats.org/spreadsheetml/2006/main" count="48" uniqueCount="39">
  <si>
    <t>jour férié 2019-fermeture machine</t>
  </si>
  <si>
    <t>mardi</t>
  </si>
  <si>
    <t>dimanche</t>
  </si>
  <si>
    <t>jeudi</t>
  </si>
  <si>
    <t>lundi</t>
  </si>
  <si>
    <t>mercredi</t>
  </si>
  <si>
    <t>vendredi</t>
  </si>
  <si>
    <t>Date début plannif</t>
  </si>
  <si>
    <t>Client</t>
  </si>
  <si>
    <t>Temps de gamme</t>
  </si>
  <si>
    <t>client</t>
  </si>
  <si>
    <t>tmp gamme</t>
  </si>
  <si>
    <t>Date de début</t>
  </si>
  <si>
    <t>Heure de début</t>
  </si>
  <si>
    <t>Date de fin</t>
  </si>
  <si>
    <t>Heure de fin</t>
  </si>
  <si>
    <t>Heure d'ouverture</t>
  </si>
  <si>
    <t>Temps de fermeture</t>
  </si>
  <si>
    <t>Heure de fermeture</t>
  </si>
  <si>
    <t>a</t>
  </si>
  <si>
    <t>b</t>
  </si>
  <si>
    <t>c</t>
  </si>
  <si>
    <t>d</t>
  </si>
  <si>
    <t>f</t>
  </si>
  <si>
    <t>e</t>
  </si>
  <si>
    <t>h</t>
  </si>
  <si>
    <t>q</t>
  </si>
  <si>
    <t>n</t>
  </si>
  <si>
    <t>SI($C$1+TEMPSVAL("23:00")-D10&lt;E10</t>
  </si>
  <si>
    <t>test</t>
  </si>
  <si>
    <t>Formule résultante</t>
  </si>
  <si>
    <t>Explication :</t>
  </si>
  <si>
    <t>Vérif</t>
  </si>
  <si>
    <t>début</t>
  </si>
  <si>
    <t>fin</t>
  </si>
  <si>
    <t>Total Heures</t>
  </si>
  <si>
    <t>heure</t>
  </si>
  <si>
    <t>Si VRAI</t>
  </si>
  <si>
    <t>Si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</si>
</sst>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400]h:mm:ss\ AM/PM"/>
    <numFmt numFmtId="166" formatCode="dd/mm/yy;@"/>
    <numFmt numFmtId="167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6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2" fillId="0" borderId="0" xfId="0" applyNumberFormat="1" applyFont="1" applyAlignment="1">
      <alignment vertical="center"/>
    </xf>
    <xf numFmtId="166" fontId="0" fillId="0" borderId="0" xfId="0" applyNumberFormat="1" applyAlignment="1">
      <alignment vertical="center" wrapText="1"/>
    </xf>
    <xf numFmtId="164" fontId="1" fillId="2" borderId="2" xfId="0" applyNumberFormat="1" applyFont="1" applyFill="1" applyBorder="1" applyAlignment="1">
      <alignment horizontal="centerContinuous" vertical="center"/>
    </xf>
    <xf numFmtId="164" fontId="1" fillId="2" borderId="3" xfId="0" applyNumberFormat="1" applyFont="1" applyFill="1" applyBorder="1" applyAlignment="1">
      <alignment horizontal="centerContinuous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ont="1" applyFill="1" applyAlignment="1">
      <alignment horizontal="right" vertical="center"/>
    </xf>
    <xf numFmtId="166" fontId="0" fillId="2" borderId="0" xfId="0" applyNumberFormat="1" applyFont="1" applyFill="1" applyAlignment="1">
      <alignment horizontal="center" vertical="center" wrapText="1"/>
    </xf>
    <xf numFmtId="22" fontId="0" fillId="3" borderId="0" xfId="0" applyNumberFormat="1" applyFill="1" applyAlignment="1">
      <alignment vertical="center"/>
    </xf>
    <xf numFmtId="167" fontId="0" fillId="3" borderId="0" xfId="0" applyNumberFormat="1" applyFill="1" applyAlignment="1">
      <alignment vertical="center"/>
    </xf>
    <xf numFmtId="22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167" fontId="0" fillId="2" borderId="0" xfId="0" applyNumberFormat="1" applyFill="1" applyAlignment="1">
      <alignment vertical="center"/>
    </xf>
    <xf numFmtId="22" fontId="0" fillId="2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65" fontId="0" fillId="0" borderId="0" xfId="0" applyNumberFormat="1" applyFill="1" applyAlignment="1">
      <alignment vertical="center"/>
    </xf>
    <xf numFmtId="166" fontId="0" fillId="0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vertical="center"/>
    </xf>
    <xf numFmtId="16" fontId="0" fillId="5" borderId="0" xfId="0" applyNumberFormat="1" applyFill="1" applyAlignment="1">
      <alignment vertical="center"/>
    </xf>
    <xf numFmtId="21" fontId="0" fillId="5" borderId="0" xfId="0" applyNumberFormat="1" applyFill="1" applyAlignment="1">
      <alignment vertical="center"/>
    </xf>
    <xf numFmtId="164" fontId="0" fillId="5" borderId="0" xfId="0" applyNumberFormat="1" applyFill="1" applyAlignment="1">
      <alignment vertical="center"/>
    </xf>
    <xf numFmtId="165" fontId="0" fillId="5" borderId="0" xfId="0" applyNumberFormat="1" applyFill="1" applyAlignment="1">
      <alignment vertical="center"/>
    </xf>
    <xf numFmtId="167" fontId="0" fillId="5" borderId="0" xfId="0" applyNumberForma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22" fontId="1" fillId="4" borderId="1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165" fontId="0" fillId="0" borderId="4" xfId="0" applyNumberFormat="1" applyBorder="1" applyAlignment="1">
      <alignment vertical="center" wrapText="1"/>
    </xf>
    <xf numFmtId="166" fontId="0" fillId="0" borderId="4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22" fontId="0" fillId="4" borderId="0" xfId="0" applyNumberFormat="1" applyFill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7C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56030</xdr:colOff>
      <xdr:row>9</xdr:row>
      <xdr:rowOff>112059</xdr:rowOff>
    </xdr:from>
    <xdr:to>
      <xdr:col>13</xdr:col>
      <xdr:colOff>1042148</xdr:colOff>
      <xdr:row>11</xdr:row>
      <xdr:rowOff>67235</xdr:rowOff>
    </xdr:to>
    <xdr:grpSp>
      <xdr:nvGrpSpPr>
        <xdr:cNvPr id="18" name="Groupe 17"/>
        <xdr:cNvGrpSpPr/>
      </xdr:nvGrpSpPr>
      <xdr:grpSpPr>
        <a:xfrm>
          <a:off x="6333005" y="2131359"/>
          <a:ext cx="6958293" cy="345701"/>
          <a:chOff x="6432176" y="2117912"/>
          <a:chExt cx="6611471" cy="336176"/>
        </a:xfrm>
      </xdr:grpSpPr>
      <xdr:cxnSp macro="">
        <xdr:nvCxnSpPr>
          <xdr:cNvPr id="5" name="Connecteur en angle 4"/>
          <xdr:cNvCxnSpPr/>
        </xdr:nvCxnSpPr>
        <xdr:spPr>
          <a:xfrm>
            <a:off x="6432176" y="2117912"/>
            <a:ext cx="6611471" cy="336176"/>
          </a:xfrm>
          <a:prstGeom prst="bentConnector3">
            <a:avLst>
              <a:gd name="adj1" fmla="val 3051"/>
            </a:avLst>
          </a:prstGeom>
          <a:ln w="22225">
            <a:solidFill>
              <a:srgbClr val="FF0000"/>
            </a:solidFill>
            <a:headEnd type="arrow"/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Connecteur droit avec flèche 16"/>
          <xdr:cNvCxnSpPr/>
        </xdr:nvCxnSpPr>
        <xdr:spPr>
          <a:xfrm flipV="1">
            <a:off x="13032441" y="2241177"/>
            <a:ext cx="0" cy="212911"/>
          </a:xfrm>
          <a:prstGeom prst="straightConnector1">
            <a:avLst/>
          </a:prstGeom>
          <a:ln w="1905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1"/>
  <sheetViews>
    <sheetView showZeros="0" tabSelected="1" zoomScaleNormal="100" workbookViewId="0">
      <pane ySplit="7" topLeftCell="A8" activePane="bottomLeft" state="frozen"/>
      <selection pane="bottomLeft"/>
    </sheetView>
  </sheetViews>
  <sheetFormatPr baseColWidth="10" defaultColWidth="3.5703125" defaultRowHeight="15" x14ac:dyDescent="0.25"/>
  <cols>
    <col min="1" max="1" width="4.42578125" style="4" customWidth="1"/>
    <col min="2" max="2" width="20.7109375" style="4" customWidth="1"/>
    <col min="3" max="3" width="10.85546875" style="4" customWidth="1"/>
    <col min="4" max="4" width="10" style="5" bestFit="1" customWidth="1"/>
    <col min="5" max="5" width="18.7109375" style="6" customWidth="1"/>
    <col min="6" max="6" width="10" style="5" customWidth="1"/>
    <col min="7" max="7" width="19.42578125" style="6" customWidth="1"/>
    <col min="8" max="8" width="10" style="5" customWidth="1"/>
    <col min="9" max="9" width="3.5703125" style="4"/>
    <col min="10" max="10" width="23.28515625" style="4" customWidth="1"/>
    <col min="11" max="11" width="25" style="4" customWidth="1"/>
    <col min="12" max="12" width="22.28515625" style="4" customWidth="1"/>
    <col min="13" max="13" width="5.42578125" style="4" customWidth="1"/>
    <col min="14" max="14" width="25.85546875" style="4" customWidth="1"/>
    <col min="15" max="15" width="7" style="4" customWidth="1"/>
    <col min="16" max="16" width="12.5703125" style="4" customWidth="1"/>
    <col min="17" max="17" width="11.28515625" style="7" customWidth="1"/>
    <col min="18" max="39" width="21.42578125" style="4" customWidth="1"/>
    <col min="40" max="16384" width="3.5703125" style="4"/>
  </cols>
  <sheetData>
    <row r="1" spans="1:17" x14ac:dyDescent="0.25">
      <c r="B1" s="30" t="s">
        <v>7</v>
      </c>
      <c r="C1" s="31">
        <v>43472</v>
      </c>
      <c r="P1" s="14" t="s">
        <v>35</v>
      </c>
      <c r="Q1" s="15">
        <f>SUM(Q3:Q51)</f>
        <v>9</v>
      </c>
    </row>
    <row r="2" spans="1:17" x14ac:dyDescent="0.25">
      <c r="B2" s="30" t="s">
        <v>16</v>
      </c>
      <c r="C2" s="32">
        <v>0.20833333333333334</v>
      </c>
      <c r="P2" s="18" t="s">
        <v>32</v>
      </c>
      <c r="Q2" s="19" t="s">
        <v>36</v>
      </c>
    </row>
    <row r="3" spans="1:17" x14ac:dyDescent="0.25">
      <c r="B3" s="30" t="s">
        <v>18</v>
      </c>
      <c r="C3" s="32">
        <v>0.91666666666666663</v>
      </c>
      <c r="P3" s="4">
        <v>0</v>
      </c>
    </row>
    <row r="4" spans="1:17" s="8" customFormat="1" ht="18.75" x14ac:dyDescent="0.25">
      <c r="B4" s="33" t="s">
        <v>17</v>
      </c>
      <c r="C4" s="34">
        <f>(24-C3)+C2</f>
        <v>23.291666666666664</v>
      </c>
      <c r="D4" s="5"/>
      <c r="E4" s="6"/>
      <c r="F4" s="5"/>
      <c r="G4" s="6"/>
      <c r="H4" s="5"/>
      <c r="J4" s="9"/>
      <c r="P4" s="4">
        <v>1</v>
      </c>
      <c r="Q4" s="7"/>
    </row>
    <row r="5" spans="1:17" s="8" customFormat="1" ht="19.5" thickBot="1" x14ac:dyDescent="0.3">
      <c r="D5" s="5"/>
      <c r="E5" s="6"/>
      <c r="F5" s="5"/>
      <c r="G5" s="10"/>
      <c r="H5" s="5"/>
      <c r="J5" s="36" t="s">
        <v>31</v>
      </c>
      <c r="P5" s="4">
        <v>2</v>
      </c>
      <c r="Q5" s="7"/>
    </row>
    <row r="6" spans="1:17" s="8" customFormat="1" ht="15.75" thickBot="1" x14ac:dyDescent="0.3">
      <c r="D6" s="5"/>
      <c r="E6" s="6"/>
      <c r="F6" s="5"/>
      <c r="G6" s="6"/>
      <c r="H6" s="5"/>
      <c r="J6" s="11" t="s">
        <v>28</v>
      </c>
      <c r="K6" s="12"/>
      <c r="P6" s="4">
        <v>3</v>
      </c>
      <c r="Q6" s="7"/>
    </row>
    <row r="7" spans="1:17" ht="30.75" thickBot="1" x14ac:dyDescent="0.3">
      <c r="A7" s="16"/>
      <c r="C7" s="38" t="s">
        <v>8</v>
      </c>
      <c r="D7" s="39" t="s">
        <v>9</v>
      </c>
      <c r="E7" s="40" t="s">
        <v>12</v>
      </c>
      <c r="F7" s="41" t="s">
        <v>13</v>
      </c>
      <c r="G7" s="40" t="s">
        <v>14</v>
      </c>
      <c r="H7" s="42" t="s">
        <v>15</v>
      </c>
      <c r="J7" s="44" t="s">
        <v>37</v>
      </c>
      <c r="K7" s="45" t="s">
        <v>38</v>
      </c>
      <c r="L7" s="17" t="s">
        <v>29</v>
      </c>
      <c r="N7" s="13" t="s">
        <v>30</v>
      </c>
      <c r="P7" s="4">
        <v>4</v>
      </c>
    </row>
    <row r="8" spans="1:17" x14ac:dyDescent="0.25">
      <c r="C8" s="30" t="str">
        <f>+TR.liste!A2</f>
        <v>a</v>
      </c>
      <c r="D8" s="35">
        <f>(TR.liste!B2/24)</f>
        <v>0.20833333333333334</v>
      </c>
      <c r="E8" s="20">
        <f>IF(C1=0,0,C1+C2)</f>
        <v>43472.208333333336</v>
      </c>
      <c r="F8" s="21">
        <f>IF(C2=0,0,C2)</f>
        <v>0.20833333333333334</v>
      </c>
      <c r="G8" s="43">
        <f t="shared" ref="G8" si="0">IF($C$1+TIMEVALUE("23:00")-D8&lt;E8,$C$1+1+(E8-($C$1+TIMEVALUE("23:00")-D8)+TIMEVALUE("05:00")),E8+D8)</f>
        <v>43472.416666666672</v>
      </c>
      <c r="H8" s="21">
        <f>IF(D8=0,"",G8)</f>
        <v>43472.416666666672</v>
      </c>
      <c r="J8" s="22">
        <f>$C$1+1+(E8-($C$1+TIMEVALUE("23:00")-D8)+TIMEVALUE("04:00"))</f>
        <v>43472.625</v>
      </c>
      <c r="K8" s="22">
        <f t="shared" ref="K8:K9" si="1">E8+D8</f>
        <v>43472.416666666672</v>
      </c>
      <c r="L8" s="22">
        <f>IF($C$1+TIMEVALUE("23:00")-D8&lt;E8,J8,K8)</f>
        <v>43472.416666666672</v>
      </c>
      <c r="N8" s="22">
        <f>IF($C$1+TIMEVALUE("23:00")-D8&lt;E8,$C$1+1+(E8-($C$1+TIMEVALUE("23:00")-D8)+TIMEVALUE("05:00")),E8+D8)</f>
        <v>43472.416666666672</v>
      </c>
      <c r="P8" s="4">
        <v>5</v>
      </c>
    </row>
    <row r="9" spans="1:17" ht="14.25" customHeight="1" thickBot="1" x14ac:dyDescent="0.3">
      <c r="C9" s="30" t="str">
        <f>+TR.liste!A3</f>
        <v>b</v>
      </c>
      <c r="D9" s="35">
        <f>(TR.liste!B3/24)</f>
        <v>0.25</v>
      </c>
      <c r="E9" s="20">
        <f t="shared" ref="E9:E10" si="2">IF(G8=0,0,G8)</f>
        <v>43472.416666666672</v>
      </c>
      <c r="F9" s="21">
        <f t="shared" ref="F9:F10" si="3">IF(H8=0,0,H8)</f>
        <v>43472.416666666672</v>
      </c>
      <c r="G9" s="43">
        <f t="shared" ref="G9:G20" si="4">IF(D9=0,"",IF($C$1+TIMEVALUE("23:00")-D9&lt;E9,$C$1+1+(E9-($C$1+TIMEVALUE("23:00")-D9)+TIMEVALUE("05:00")),E9+D9))</f>
        <v>43472.666666666672</v>
      </c>
      <c r="H9" s="21">
        <f>IF(D9=0,0,G9)</f>
        <v>43472.666666666672</v>
      </c>
      <c r="J9" s="22">
        <f>$C$1+1+(E9-($C$1+TIMEVALUE("23:00")-D9)+TIMEVALUE("04:00"))</f>
        <v>43472.875</v>
      </c>
      <c r="K9" s="22">
        <f t="shared" si="1"/>
        <v>43472.666666666672</v>
      </c>
      <c r="L9" s="22">
        <f>IF($C$1+TIMEVALUE("23:00")-D9&lt;E9,J9,K9)</f>
        <v>43472.666666666672</v>
      </c>
      <c r="N9" s="22">
        <f t="shared" ref="N9" si="5">IF($C$1+TIMEVALUE("23:00")-D9&lt;E9,$C$1+1+(E9-($C$1+TIMEVALUE("23:00")-D9)+TIMEVALUE("05:00")),E9+D9)</f>
        <v>43472.666666666672</v>
      </c>
      <c r="P9" s="4">
        <v>6</v>
      </c>
    </row>
    <row r="10" spans="1:17" ht="15.75" thickBot="1" x14ac:dyDescent="0.3">
      <c r="C10" s="23" t="str">
        <f>+TR.liste!A4</f>
        <v>c</v>
      </c>
      <c r="D10" s="24">
        <f>(TR.liste!B4/24)</f>
        <v>0.375</v>
      </c>
      <c r="E10" s="25">
        <f t="shared" si="2"/>
        <v>43472.666666666672</v>
      </c>
      <c r="F10" s="24">
        <f t="shared" si="3"/>
        <v>43472.666666666672</v>
      </c>
      <c r="G10" s="25">
        <f t="shared" si="4"/>
        <v>43473.291666666672</v>
      </c>
      <c r="H10" s="24">
        <f t="shared" ref="H10:H20" si="6">IF(D10=0,0,G10)</f>
        <v>43473.291666666672</v>
      </c>
      <c r="J10" s="25">
        <f>$C$1+1+(E10-($C$1+TIMEVALUE("23:00")-D10)+TIMEVALUE("05:00"))</f>
        <v>43473.291666666672</v>
      </c>
      <c r="K10" s="25">
        <f>E10+D10</f>
        <v>43473.041666666672</v>
      </c>
      <c r="L10" s="25">
        <f>IF($C$1+TIMEVALUE("23:00")-D10&lt;E10,J10,K10)</f>
        <v>43473.291666666672</v>
      </c>
      <c r="N10" s="37">
        <f>IF($C$1+TIMEVALUE("23:00")-D10&lt;E10,$C$1+1+(E10-($C$1+TIMEVALUE("23:00")-D10)+TIMEVALUE("05:00")),E10+D10)</f>
        <v>43473.291666666672</v>
      </c>
      <c r="P10" s="4">
        <v>7</v>
      </c>
    </row>
    <row r="11" spans="1:17" x14ac:dyDescent="0.25">
      <c r="C11" s="30" t="str">
        <f>+TR.liste!A5</f>
        <v>c</v>
      </c>
      <c r="D11" s="35"/>
      <c r="E11" s="20">
        <f>IF(G10=0,0,G10)</f>
        <v>43473.291666666672</v>
      </c>
      <c r="F11" s="21">
        <f>IF(H10=0,0,H10)</f>
        <v>43473.291666666672</v>
      </c>
      <c r="G11" s="43" t="str">
        <f t="shared" si="4"/>
        <v/>
      </c>
      <c r="H11" s="21">
        <f t="shared" si="6"/>
        <v>0</v>
      </c>
      <c r="J11" s="22"/>
      <c r="K11" s="22"/>
      <c r="L11" s="22"/>
      <c r="N11" s="22"/>
      <c r="P11" s="4">
        <v>8</v>
      </c>
    </row>
    <row r="12" spans="1:17" x14ac:dyDescent="0.25">
      <c r="C12" s="30" t="str">
        <f>+TR.liste!A6</f>
        <v>d</v>
      </c>
      <c r="D12" s="35"/>
      <c r="E12" s="20" t="str">
        <f t="shared" ref="E12:E20" si="7">IF(G11=0,"",G11)</f>
        <v/>
      </c>
      <c r="F12" s="21" t="str">
        <f t="shared" ref="F12:F20" si="8">IF(H11=0,"",H11)</f>
        <v/>
      </c>
      <c r="G12" s="43" t="str">
        <f t="shared" si="4"/>
        <v/>
      </c>
      <c r="H12" s="21">
        <f t="shared" si="6"/>
        <v>0</v>
      </c>
      <c r="J12" s="22"/>
      <c r="K12" s="22"/>
      <c r="L12" s="22"/>
      <c r="N12" s="22"/>
      <c r="P12" s="4">
        <v>9</v>
      </c>
    </row>
    <row r="13" spans="1:17" x14ac:dyDescent="0.25">
      <c r="C13" s="30" t="str">
        <f>+TR.liste!A7</f>
        <v>f</v>
      </c>
      <c r="D13" s="35"/>
      <c r="E13" s="20" t="str">
        <f t="shared" si="7"/>
        <v/>
      </c>
      <c r="F13" s="21" t="str">
        <f t="shared" si="8"/>
        <v/>
      </c>
      <c r="G13" s="43" t="str">
        <f t="shared" si="4"/>
        <v/>
      </c>
      <c r="H13" s="21">
        <f t="shared" si="6"/>
        <v>0</v>
      </c>
      <c r="J13" s="22"/>
      <c r="K13" s="22"/>
      <c r="L13" s="22"/>
      <c r="N13" s="22"/>
      <c r="P13" s="4">
        <v>10</v>
      </c>
    </row>
    <row r="14" spans="1:17" x14ac:dyDescent="0.25">
      <c r="C14" s="30" t="str">
        <f>+TR.liste!A8</f>
        <v>e</v>
      </c>
      <c r="D14" s="35"/>
      <c r="E14" s="20" t="str">
        <f t="shared" si="7"/>
        <v/>
      </c>
      <c r="F14" s="21" t="str">
        <f t="shared" si="8"/>
        <v/>
      </c>
      <c r="G14" s="43" t="str">
        <f t="shared" si="4"/>
        <v/>
      </c>
      <c r="H14" s="21">
        <f t="shared" si="6"/>
        <v>0</v>
      </c>
      <c r="J14" s="22"/>
      <c r="K14" s="22"/>
      <c r="L14" s="22"/>
      <c r="N14" s="22"/>
      <c r="P14" s="4">
        <v>11</v>
      </c>
    </row>
    <row r="15" spans="1:17" x14ac:dyDescent="0.25">
      <c r="C15" s="30" t="str">
        <f>+TR.liste!A9</f>
        <v>f</v>
      </c>
      <c r="D15" s="35"/>
      <c r="E15" s="20" t="str">
        <f t="shared" si="7"/>
        <v/>
      </c>
      <c r="F15" s="21" t="str">
        <f t="shared" si="8"/>
        <v/>
      </c>
      <c r="G15" s="43" t="str">
        <f t="shared" si="4"/>
        <v/>
      </c>
      <c r="H15" s="21">
        <f t="shared" si="6"/>
        <v>0</v>
      </c>
      <c r="J15" s="22"/>
      <c r="K15" s="22"/>
      <c r="L15" s="22"/>
      <c r="N15" s="22"/>
      <c r="P15" s="4">
        <v>12</v>
      </c>
    </row>
    <row r="16" spans="1:17" x14ac:dyDescent="0.25">
      <c r="C16" s="30" t="str">
        <f>+TR.liste!A10</f>
        <v>h</v>
      </c>
      <c r="D16" s="35"/>
      <c r="E16" s="20" t="str">
        <f t="shared" si="7"/>
        <v/>
      </c>
      <c r="F16" s="21" t="str">
        <f t="shared" si="8"/>
        <v/>
      </c>
      <c r="G16" s="43" t="str">
        <f t="shared" si="4"/>
        <v/>
      </c>
      <c r="H16" s="21">
        <f t="shared" si="6"/>
        <v>0</v>
      </c>
      <c r="J16" s="22"/>
      <c r="K16" s="22"/>
      <c r="L16" s="22"/>
      <c r="N16" s="22"/>
      <c r="P16" s="4">
        <v>13</v>
      </c>
    </row>
    <row r="17" spans="3:18" x14ac:dyDescent="0.25">
      <c r="C17" s="30" t="str">
        <f>+TR.liste!A11</f>
        <v>q</v>
      </c>
      <c r="D17" s="35"/>
      <c r="E17" s="20" t="str">
        <f t="shared" si="7"/>
        <v/>
      </c>
      <c r="F17" s="21" t="str">
        <f t="shared" si="8"/>
        <v/>
      </c>
      <c r="G17" s="43" t="str">
        <f t="shared" si="4"/>
        <v/>
      </c>
      <c r="H17" s="21">
        <f t="shared" si="6"/>
        <v>0</v>
      </c>
      <c r="J17" s="22"/>
      <c r="K17" s="22"/>
      <c r="L17" s="22"/>
      <c r="N17" s="22"/>
      <c r="P17" s="4">
        <v>14</v>
      </c>
    </row>
    <row r="18" spans="3:18" x14ac:dyDescent="0.25">
      <c r="C18" s="30" t="str">
        <f>+TR.liste!A12</f>
        <v>d</v>
      </c>
      <c r="D18" s="35"/>
      <c r="E18" s="20" t="str">
        <f t="shared" si="7"/>
        <v/>
      </c>
      <c r="F18" s="21" t="str">
        <f t="shared" si="8"/>
        <v/>
      </c>
      <c r="G18" s="43" t="str">
        <f t="shared" si="4"/>
        <v/>
      </c>
      <c r="H18" s="21">
        <f t="shared" si="6"/>
        <v>0</v>
      </c>
      <c r="J18" s="22"/>
      <c r="K18" s="22"/>
      <c r="L18" s="22"/>
      <c r="N18" s="22"/>
      <c r="P18" s="4">
        <v>15</v>
      </c>
    </row>
    <row r="19" spans="3:18" x14ac:dyDescent="0.25">
      <c r="C19" s="30" t="str">
        <f>+TR.liste!A13</f>
        <v>n</v>
      </c>
      <c r="D19" s="35"/>
      <c r="E19" s="20" t="str">
        <f t="shared" si="7"/>
        <v/>
      </c>
      <c r="F19" s="21" t="str">
        <f t="shared" si="8"/>
        <v/>
      </c>
      <c r="G19" s="43" t="str">
        <f t="shared" si="4"/>
        <v/>
      </c>
      <c r="H19" s="21">
        <f t="shared" si="6"/>
        <v>0</v>
      </c>
      <c r="J19" s="22"/>
      <c r="K19" s="22"/>
      <c r="L19" s="22"/>
      <c r="N19" s="22"/>
      <c r="P19" s="4">
        <v>16</v>
      </c>
      <c r="Q19" s="29"/>
    </row>
    <row r="20" spans="3:18" x14ac:dyDescent="0.25">
      <c r="C20" s="30" t="str">
        <f>+TR.liste!A14</f>
        <v>f</v>
      </c>
      <c r="D20" s="35"/>
      <c r="E20" s="20" t="str">
        <f t="shared" si="7"/>
        <v/>
      </c>
      <c r="F20" s="21" t="str">
        <f t="shared" si="8"/>
        <v/>
      </c>
      <c r="G20" s="43" t="str">
        <f t="shared" si="4"/>
        <v/>
      </c>
      <c r="H20" s="21">
        <f t="shared" si="6"/>
        <v>0</v>
      </c>
      <c r="J20" s="22"/>
      <c r="K20" s="22"/>
      <c r="L20" s="22"/>
      <c r="N20" s="22"/>
      <c r="P20" s="4">
        <v>17</v>
      </c>
      <c r="Q20" s="29">
        <v>1</v>
      </c>
    </row>
    <row r="21" spans="3:18" x14ac:dyDescent="0.25">
      <c r="C21" s="26"/>
      <c r="D21" s="27"/>
      <c r="E21" s="28"/>
      <c r="F21" s="27"/>
      <c r="G21" s="28"/>
      <c r="H21" s="27"/>
      <c r="P21" s="4">
        <v>18</v>
      </c>
      <c r="Q21" s="29">
        <v>1</v>
      </c>
    </row>
    <row r="22" spans="3:18" x14ac:dyDescent="0.25">
      <c r="P22" s="4">
        <v>19</v>
      </c>
      <c r="Q22" s="29">
        <v>1</v>
      </c>
    </row>
    <row r="23" spans="3:18" x14ac:dyDescent="0.25">
      <c r="P23" s="4">
        <v>20</v>
      </c>
      <c r="Q23" s="29">
        <v>1</v>
      </c>
    </row>
    <row r="24" spans="3:18" x14ac:dyDescent="0.25">
      <c r="P24" s="4">
        <v>21</v>
      </c>
      <c r="Q24" s="29">
        <v>1</v>
      </c>
    </row>
    <row r="25" spans="3:18" x14ac:dyDescent="0.25">
      <c r="P25" s="4">
        <v>22</v>
      </c>
      <c r="Q25" s="29">
        <v>1</v>
      </c>
    </row>
    <row r="26" spans="3:18" x14ac:dyDescent="0.25">
      <c r="P26" s="4">
        <v>23</v>
      </c>
      <c r="Q26" s="29">
        <v>1</v>
      </c>
      <c r="R26" s="4" t="s">
        <v>34</v>
      </c>
    </row>
    <row r="27" spans="3:18" x14ac:dyDescent="0.25">
      <c r="P27" s="4">
        <v>24</v>
      </c>
    </row>
    <row r="28" spans="3:18" x14ac:dyDescent="0.25">
      <c r="P28" s="4">
        <v>1</v>
      </c>
    </row>
    <row r="29" spans="3:18" x14ac:dyDescent="0.25">
      <c r="P29" s="4">
        <v>2</v>
      </c>
    </row>
    <row r="30" spans="3:18" x14ac:dyDescent="0.25">
      <c r="P30" s="4">
        <v>3</v>
      </c>
    </row>
    <row r="31" spans="3:18" x14ac:dyDescent="0.25">
      <c r="P31" s="4">
        <v>4</v>
      </c>
    </row>
    <row r="32" spans="3:18" x14ac:dyDescent="0.25">
      <c r="P32" s="4">
        <v>5</v>
      </c>
      <c r="Q32" s="29"/>
      <c r="R32" s="4" t="s">
        <v>33</v>
      </c>
    </row>
    <row r="33" spans="16:17" x14ac:dyDescent="0.25">
      <c r="P33" s="4">
        <v>6</v>
      </c>
      <c r="Q33" s="29">
        <v>1</v>
      </c>
    </row>
    <row r="34" spans="16:17" x14ac:dyDescent="0.25">
      <c r="P34" s="4">
        <v>7</v>
      </c>
      <c r="Q34" s="29">
        <v>1</v>
      </c>
    </row>
    <row r="35" spans="16:17" x14ac:dyDescent="0.25">
      <c r="P35" s="4">
        <v>8</v>
      </c>
    </row>
    <row r="36" spans="16:17" x14ac:dyDescent="0.25">
      <c r="P36" s="4">
        <v>9</v>
      </c>
    </row>
    <row r="37" spans="16:17" x14ac:dyDescent="0.25">
      <c r="P37" s="4">
        <v>10</v>
      </c>
    </row>
    <row r="38" spans="16:17" x14ac:dyDescent="0.25">
      <c r="P38" s="4">
        <v>11</v>
      </c>
    </row>
    <row r="39" spans="16:17" x14ac:dyDescent="0.25">
      <c r="P39" s="4">
        <v>12</v>
      </c>
    </row>
    <row r="40" spans="16:17" x14ac:dyDescent="0.25">
      <c r="P40" s="4">
        <v>13</v>
      </c>
    </row>
    <row r="41" spans="16:17" x14ac:dyDescent="0.25">
      <c r="P41" s="4">
        <v>14</v>
      </c>
    </row>
    <row r="42" spans="16:17" x14ac:dyDescent="0.25">
      <c r="P42" s="4">
        <v>15</v>
      </c>
    </row>
    <row r="43" spans="16:17" x14ac:dyDescent="0.25">
      <c r="P43" s="4">
        <v>16</v>
      </c>
    </row>
    <row r="44" spans="16:17" x14ac:dyDescent="0.25">
      <c r="P44" s="4">
        <v>17</v>
      </c>
    </row>
    <row r="45" spans="16:17" x14ac:dyDescent="0.25">
      <c r="P45" s="4">
        <v>18</v>
      </c>
    </row>
    <row r="46" spans="16:17" x14ac:dyDescent="0.25">
      <c r="P46" s="4">
        <v>19</v>
      </c>
    </row>
    <row r="47" spans="16:17" x14ac:dyDescent="0.25">
      <c r="P47" s="4">
        <v>20</v>
      </c>
    </row>
    <row r="48" spans="16:17" x14ac:dyDescent="0.25">
      <c r="P48" s="4">
        <v>21</v>
      </c>
    </row>
    <row r="49" spans="16:16" x14ac:dyDescent="0.25">
      <c r="P49" s="4">
        <v>22</v>
      </c>
    </row>
    <row r="50" spans="16:16" x14ac:dyDescent="0.25">
      <c r="P50" s="4">
        <v>23</v>
      </c>
    </row>
    <row r="51" spans="16:16" x14ac:dyDescent="0.25">
      <c r="P51" s="4">
        <v>24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4"/>
  <sheetViews>
    <sheetView workbookViewId="0">
      <selection activeCell="H15" sqref="H15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</row>
    <row r="2" spans="1:4" x14ac:dyDescent="0.25">
      <c r="A2" t="s">
        <v>19</v>
      </c>
      <c r="B2" s="3">
        <v>5</v>
      </c>
      <c r="C2" s="1"/>
      <c r="D2" s="2"/>
    </row>
    <row r="3" spans="1:4" x14ac:dyDescent="0.25">
      <c r="A3" t="s">
        <v>20</v>
      </c>
      <c r="B3" s="3">
        <v>6</v>
      </c>
    </row>
    <row r="4" spans="1:4" x14ac:dyDescent="0.25">
      <c r="A4" t="s">
        <v>21</v>
      </c>
      <c r="B4" s="3">
        <v>9</v>
      </c>
    </row>
    <row r="5" spans="1:4" x14ac:dyDescent="0.25">
      <c r="A5" t="s">
        <v>21</v>
      </c>
      <c r="B5" s="3">
        <v>12.6</v>
      </c>
    </row>
    <row r="6" spans="1:4" x14ac:dyDescent="0.25">
      <c r="A6" t="s">
        <v>22</v>
      </c>
      <c r="B6" s="3">
        <v>33.770000000000003</v>
      </c>
    </row>
    <row r="7" spans="1:4" x14ac:dyDescent="0.25">
      <c r="A7" t="s">
        <v>23</v>
      </c>
      <c r="B7" s="3">
        <v>4.5599999999999996</v>
      </c>
    </row>
    <row r="8" spans="1:4" x14ac:dyDescent="0.25">
      <c r="A8" t="s">
        <v>24</v>
      </c>
      <c r="B8" s="3">
        <v>7.56</v>
      </c>
    </row>
    <row r="9" spans="1:4" x14ac:dyDescent="0.25">
      <c r="A9" t="s">
        <v>23</v>
      </c>
      <c r="B9" s="3">
        <v>3.93</v>
      </c>
    </row>
    <row r="10" spans="1:4" x14ac:dyDescent="0.25">
      <c r="A10" t="s">
        <v>25</v>
      </c>
      <c r="B10" s="3">
        <v>2</v>
      </c>
    </row>
    <row r="11" spans="1:4" x14ac:dyDescent="0.25">
      <c r="A11" t="s">
        <v>26</v>
      </c>
      <c r="B11" s="3">
        <v>1.5</v>
      </c>
    </row>
    <row r="12" spans="1:4" x14ac:dyDescent="0.25">
      <c r="A12" t="s">
        <v>22</v>
      </c>
      <c r="B12" s="3">
        <v>3.6</v>
      </c>
    </row>
    <row r="13" spans="1:4" x14ac:dyDescent="0.25">
      <c r="A13" t="s">
        <v>27</v>
      </c>
      <c r="B13" s="3">
        <v>7.7</v>
      </c>
    </row>
    <row r="14" spans="1:4" x14ac:dyDescent="0.25">
      <c r="A14" t="s">
        <v>23</v>
      </c>
      <c r="B14" s="3">
        <v>10.1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2"/>
  <sheetViews>
    <sheetView workbookViewId="0">
      <selection activeCell="A12" sqref="A12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s="1">
        <v>43466</v>
      </c>
      <c r="B2" t="s">
        <v>1</v>
      </c>
    </row>
    <row r="3" spans="1:2" x14ac:dyDescent="0.25">
      <c r="A3" s="1">
        <v>43577</v>
      </c>
      <c r="B3" t="s">
        <v>4</v>
      </c>
    </row>
    <row r="4" spans="1:2" x14ac:dyDescent="0.25">
      <c r="A4" s="1">
        <v>43586</v>
      </c>
      <c r="B4" t="s">
        <v>5</v>
      </c>
    </row>
    <row r="5" spans="1:2" x14ac:dyDescent="0.25">
      <c r="A5" s="1">
        <v>43593</v>
      </c>
      <c r="B5" t="s">
        <v>5</v>
      </c>
    </row>
    <row r="6" spans="1:2" x14ac:dyDescent="0.25">
      <c r="A6" s="1">
        <v>43615</v>
      </c>
      <c r="B6" t="s">
        <v>3</v>
      </c>
    </row>
    <row r="7" spans="1:2" x14ac:dyDescent="0.25">
      <c r="A7" s="1">
        <v>43626</v>
      </c>
      <c r="B7" t="s">
        <v>4</v>
      </c>
    </row>
    <row r="8" spans="1:2" x14ac:dyDescent="0.25">
      <c r="A8" s="1">
        <v>43660</v>
      </c>
      <c r="B8" t="s">
        <v>2</v>
      </c>
    </row>
    <row r="9" spans="1:2" x14ac:dyDescent="0.25">
      <c r="A9" s="1">
        <v>43692</v>
      </c>
      <c r="B9" t="s">
        <v>3</v>
      </c>
    </row>
    <row r="10" spans="1:2" x14ac:dyDescent="0.25">
      <c r="A10" s="1">
        <v>43770</v>
      </c>
      <c r="B10" t="s">
        <v>6</v>
      </c>
    </row>
    <row r="11" spans="1:2" x14ac:dyDescent="0.25">
      <c r="A11" s="1">
        <v>43780</v>
      </c>
      <c r="B11" t="s">
        <v>4</v>
      </c>
    </row>
    <row r="12" spans="1:2" x14ac:dyDescent="0.25">
      <c r="A12" s="1">
        <v>43824</v>
      </c>
      <c r="B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heure f</vt:lpstr>
      <vt:lpstr>TR.liste</vt:lpstr>
      <vt:lpstr>jour férié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M'llz Kenza</dc:creator>
  <cp:lastModifiedBy>isabelle</cp:lastModifiedBy>
  <dcterms:created xsi:type="dcterms:W3CDTF">2019-01-05T21:15:02Z</dcterms:created>
  <dcterms:modified xsi:type="dcterms:W3CDTF">2019-01-07T03:19:28Z</dcterms:modified>
</cp:coreProperties>
</file>