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 tabRatio="942" activeTab="2"/>
  </bookViews>
  <sheets>
    <sheet name="dataadmin" sheetId="241" r:id="rId1"/>
    <sheet name="DONNEEADMIN" sheetId="23" r:id="rId2"/>
    <sheet name="ADMIN" sheetId="247" r:id="rId3"/>
    <sheet name="Fiche de paie" sheetId="16" r:id="rId4"/>
    <sheet name="Attestation Travail" sheetId="17" r:id="rId5"/>
    <sheet name="Attestation Congé" sheetId="18" r:id="rId6"/>
    <sheet name="ReçuADMIN" sheetId="30" r:id="rId7"/>
  </sheets>
  <functionGroups builtInGroupCount="17"/>
  <externalReferences>
    <externalReference r:id="rId8"/>
    <externalReference r:id="rId9"/>
  </externalReferences>
  <definedNames>
    <definedName name="LMois">#REF!</definedName>
    <definedName name="MMois">[1]Prm!$A$1:$A$13</definedName>
    <definedName name="Mois" localSheetId="1">'[2]Prof-C1'!$AQ$5:$AQ$18</definedName>
    <definedName name="Mois" localSheetId="6">#REF!</definedName>
    <definedName name="_xlnm.Print_Area" localSheetId="4">'Attestation Travail'!$A$1:$O$61</definedName>
    <definedName name="_xlnm.Print_Area" localSheetId="1">DONNEEADMIN!$A$1:$K$25</definedName>
    <definedName name="_xlnm.Print_Area" localSheetId="6">ReçuADMIN!$A$1:$D$61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" i="247" l="1"/>
  <c r="G3" i="247"/>
  <c r="G2" i="247"/>
  <c r="C2" i="247"/>
  <c r="C1" i="247"/>
  <c r="C17" i="247"/>
  <c r="C16" i="247"/>
  <c r="C15" i="247"/>
  <c r="P275" i="241" l="1"/>
  <c r="E278" i="241" s="1"/>
  <c r="P267" i="241"/>
  <c r="E270" i="241" s="1"/>
  <c r="P259" i="241"/>
  <c r="C262" i="241" s="1"/>
  <c r="F254" i="241"/>
  <c r="F246" i="241"/>
  <c r="F238" i="241"/>
  <c r="F230" i="241"/>
  <c r="P251" i="241"/>
  <c r="C254" i="241" s="1"/>
  <c r="P243" i="241"/>
  <c r="L246" i="241" s="1"/>
  <c r="P235" i="241"/>
  <c r="C238" i="241" s="1"/>
  <c r="P227" i="241"/>
  <c r="E230" i="241" s="1"/>
  <c r="F222" i="241"/>
  <c r="F214" i="241"/>
  <c r="F206" i="241"/>
  <c r="F198" i="241"/>
  <c r="P219" i="241"/>
  <c r="L222" i="241" s="1"/>
  <c r="P211" i="241"/>
  <c r="C214" i="241" s="1"/>
  <c r="P203" i="241"/>
  <c r="E206" i="241" s="1"/>
  <c r="P195" i="241"/>
  <c r="L198" i="241" s="1"/>
  <c r="F190" i="241"/>
  <c r="F182" i="241"/>
  <c r="F174" i="241"/>
  <c r="F166" i="241"/>
  <c r="P187" i="241"/>
  <c r="E190" i="241" s="1"/>
  <c r="P179" i="241"/>
  <c r="M182" i="241" s="1"/>
  <c r="P171" i="241"/>
  <c r="C174" i="241" s="1"/>
  <c r="P163" i="241"/>
  <c r="C166" i="241" s="1"/>
  <c r="F158" i="241"/>
  <c r="F150" i="241"/>
  <c r="F142" i="241"/>
  <c r="F134" i="241"/>
  <c r="F126" i="241"/>
  <c r="P155" i="241"/>
  <c r="K158" i="241" s="1"/>
  <c r="P147" i="241"/>
  <c r="E150" i="241" s="1"/>
  <c r="P139" i="241"/>
  <c r="C142" i="241" s="1"/>
  <c r="P131" i="241"/>
  <c r="K134" i="241" s="1"/>
  <c r="P123" i="241"/>
  <c r="K126" i="241" s="1"/>
  <c r="F118" i="241"/>
  <c r="F110" i="241"/>
  <c r="F102" i="241"/>
  <c r="F94" i="241"/>
  <c r="P115" i="241"/>
  <c r="C118" i="241" s="1"/>
  <c r="P107" i="241"/>
  <c r="M110" i="241" s="1"/>
  <c r="P99" i="241"/>
  <c r="K102" i="241" s="1"/>
  <c r="P91" i="241"/>
  <c r="E94" i="241" s="1"/>
  <c r="F78" i="241"/>
  <c r="P83" i="241"/>
  <c r="M86" i="241" s="1"/>
  <c r="P75" i="241"/>
  <c r="C78" i="241" s="1"/>
  <c r="P67" i="241"/>
  <c r="E70" i="241" s="1"/>
  <c r="P59" i="241"/>
  <c r="K62" i="241" s="1"/>
  <c r="F54" i="241"/>
  <c r="P51" i="241"/>
  <c r="E54" i="241" s="1"/>
  <c r="P43" i="241"/>
  <c r="E46" i="241" s="1"/>
  <c r="F6" i="241"/>
  <c r="P35" i="241"/>
  <c r="K38" i="241" s="1"/>
  <c r="F30" i="241"/>
  <c r="P27" i="241"/>
  <c r="M30" i="241" s="1"/>
  <c r="M278" i="241"/>
  <c r="K278" i="241"/>
  <c r="J278" i="241"/>
  <c r="I278" i="241"/>
  <c r="G278" i="241"/>
  <c r="F278" i="241"/>
  <c r="D278" i="241"/>
  <c r="C278" i="241"/>
  <c r="B278" i="241"/>
  <c r="M270" i="241"/>
  <c r="K270" i="241"/>
  <c r="J270" i="241"/>
  <c r="I270" i="241"/>
  <c r="G270" i="241"/>
  <c r="F270" i="241"/>
  <c r="D270" i="241"/>
  <c r="C270" i="241"/>
  <c r="B270" i="241"/>
  <c r="M262" i="241"/>
  <c r="K262" i="241"/>
  <c r="J262" i="241"/>
  <c r="I262" i="241"/>
  <c r="G262" i="241"/>
  <c r="F262" i="241"/>
  <c r="D262" i="241"/>
  <c r="B262" i="241"/>
  <c r="M254" i="241"/>
  <c r="K254" i="241"/>
  <c r="J254" i="241"/>
  <c r="I254" i="241"/>
  <c r="G254" i="241"/>
  <c r="D254" i="241"/>
  <c r="B254" i="241"/>
  <c r="M246" i="241"/>
  <c r="K246" i="241"/>
  <c r="J246" i="241"/>
  <c r="I246" i="241"/>
  <c r="G246" i="241"/>
  <c r="D246" i="241"/>
  <c r="B246" i="241"/>
  <c r="M238" i="241"/>
  <c r="K238" i="241"/>
  <c r="J238" i="241"/>
  <c r="I238" i="241"/>
  <c r="G238" i="241"/>
  <c r="D238" i="241"/>
  <c r="B238" i="241"/>
  <c r="M230" i="241"/>
  <c r="K230" i="241"/>
  <c r="J230" i="241"/>
  <c r="I230" i="241"/>
  <c r="G230" i="241"/>
  <c r="D230" i="241"/>
  <c r="B230" i="241"/>
  <c r="M222" i="241"/>
  <c r="K222" i="241"/>
  <c r="J222" i="241"/>
  <c r="I222" i="241"/>
  <c r="G222" i="241"/>
  <c r="D222" i="241"/>
  <c r="B222" i="241"/>
  <c r="M214" i="241"/>
  <c r="K214" i="241"/>
  <c r="J214" i="241"/>
  <c r="I214" i="241"/>
  <c r="G214" i="241"/>
  <c r="D214" i="241"/>
  <c r="B214" i="241"/>
  <c r="M206" i="241"/>
  <c r="K206" i="241"/>
  <c r="J206" i="241"/>
  <c r="I206" i="241"/>
  <c r="G206" i="241"/>
  <c r="D206" i="241"/>
  <c r="B206" i="241"/>
  <c r="M198" i="241"/>
  <c r="K198" i="241"/>
  <c r="J198" i="241"/>
  <c r="I198" i="241"/>
  <c r="G198" i="241"/>
  <c r="D198" i="241"/>
  <c r="B198" i="241"/>
  <c r="M190" i="241"/>
  <c r="K190" i="241"/>
  <c r="J190" i="241"/>
  <c r="I190" i="241"/>
  <c r="G190" i="241"/>
  <c r="D190" i="241"/>
  <c r="B190" i="241"/>
  <c r="L182" i="241"/>
  <c r="J182" i="241"/>
  <c r="I182" i="241"/>
  <c r="H182" i="241"/>
  <c r="G182" i="241"/>
  <c r="B182" i="241"/>
  <c r="L174" i="241"/>
  <c r="J174" i="241"/>
  <c r="I174" i="241"/>
  <c r="H174" i="241"/>
  <c r="G174" i="241"/>
  <c r="B174" i="241"/>
  <c r="M166" i="241"/>
  <c r="K166" i="241"/>
  <c r="J166" i="241"/>
  <c r="I166" i="241"/>
  <c r="G166" i="241"/>
  <c r="D166" i="241"/>
  <c r="B166" i="241"/>
  <c r="L158" i="241"/>
  <c r="J158" i="241"/>
  <c r="I158" i="241"/>
  <c r="H158" i="241"/>
  <c r="G158" i="241"/>
  <c r="B158" i="241"/>
  <c r="L150" i="241"/>
  <c r="J150" i="241"/>
  <c r="I150" i="241"/>
  <c r="H150" i="241"/>
  <c r="G150" i="241"/>
  <c r="B150" i="241"/>
  <c r="M142" i="241"/>
  <c r="K142" i="241"/>
  <c r="J142" i="241"/>
  <c r="I142" i="241"/>
  <c r="G142" i="241"/>
  <c r="D142" i="241"/>
  <c r="B142" i="241"/>
  <c r="L134" i="241"/>
  <c r="J134" i="241"/>
  <c r="I134" i="241"/>
  <c r="H134" i="241"/>
  <c r="G134" i="241"/>
  <c r="B134" i="241"/>
  <c r="L126" i="241"/>
  <c r="J126" i="241"/>
  <c r="I126" i="241"/>
  <c r="H126" i="241"/>
  <c r="G126" i="241"/>
  <c r="B126" i="241"/>
  <c r="M118" i="241"/>
  <c r="K118" i="241"/>
  <c r="J118" i="241"/>
  <c r="I118" i="241"/>
  <c r="G118" i="241"/>
  <c r="D118" i="241"/>
  <c r="B118" i="241"/>
  <c r="L110" i="241"/>
  <c r="J110" i="241"/>
  <c r="I110" i="241"/>
  <c r="H110" i="241"/>
  <c r="G110" i="241"/>
  <c r="B110" i="241"/>
  <c r="L102" i="241"/>
  <c r="J102" i="241"/>
  <c r="I102" i="241"/>
  <c r="H102" i="241"/>
  <c r="G102" i="241"/>
  <c r="B102" i="241"/>
  <c r="M94" i="241"/>
  <c r="K94" i="241"/>
  <c r="J94" i="241"/>
  <c r="I94" i="241"/>
  <c r="G94" i="241"/>
  <c r="D94" i="241"/>
  <c r="B94" i="241"/>
  <c r="L86" i="241"/>
  <c r="J86" i="241"/>
  <c r="I86" i="241"/>
  <c r="H86" i="241"/>
  <c r="G86" i="241"/>
  <c r="F86" i="241"/>
  <c r="B86" i="241"/>
  <c r="L78" i="241"/>
  <c r="J78" i="241"/>
  <c r="I78" i="241"/>
  <c r="H78" i="241"/>
  <c r="G78" i="241"/>
  <c r="B78" i="241"/>
  <c r="M70" i="241"/>
  <c r="K70" i="241"/>
  <c r="J70" i="241"/>
  <c r="I70" i="241"/>
  <c r="G70" i="241"/>
  <c r="F70" i="241"/>
  <c r="D70" i="241"/>
  <c r="B70" i="241"/>
  <c r="L62" i="241"/>
  <c r="J62" i="241"/>
  <c r="I62" i="241"/>
  <c r="H62" i="241"/>
  <c r="G62" i="241"/>
  <c r="F62" i="241"/>
  <c r="B62" i="241"/>
  <c r="L54" i="241"/>
  <c r="J54" i="241"/>
  <c r="I54" i="241"/>
  <c r="H54" i="241"/>
  <c r="G54" i="241"/>
  <c r="B54" i="241"/>
  <c r="M46" i="241"/>
  <c r="K46" i="241"/>
  <c r="J46" i="241"/>
  <c r="I46" i="241"/>
  <c r="G46" i="241"/>
  <c r="F46" i="241"/>
  <c r="D46" i="241"/>
  <c r="B46" i="241"/>
  <c r="L38" i="241"/>
  <c r="J38" i="241"/>
  <c r="I38" i="241"/>
  <c r="H38" i="241"/>
  <c r="G38" i="241"/>
  <c r="F38" i="241"/>
  <c r="B38" i="241"/>
  <c r="L30" i="241"/>
  <c r="J30" i="241"/>
  <c r="I30" i="241"/>
  <c r="H30" i="241"/>
  <c r="G30" i="241"/>
  <c r="B30" i="241"/>
  <c r="M22" i="241"/>
  <c r="K22" i="241"/>
  <c r="J22" i="241"/>
  <c r="I22" i="241"/>
  <c r="G22" i="241"/>
  <c r="F22" i="241"/>
  <c r="D22" i="241"/>
  <c r="B22" i="241"/>
  <c r="F14" i="241"/>
  <c r="L14" i="241"/>
  <c r="J14" i="241"/>
  <c r="I14" i="241"/>
  <c r="H14" i="241"/>
  <c r="G14" i="241"/>
  <c r="B14" i="241"/>
  <c r="P19" i="241"/>
  <c r="E22" i="241" s="1"/>
  <c r="P11" i="241"/>
  <c r="D14" i="241" s="1"/>
  <c r="L10" i="247"/>
  <c r="L6" i="241"/>
  <c r="J6" i="241"/>
  <c r="I6" i="241"/>
  <c r="H6" i="241"/>
  <c r="G6" i="241"/>
  <c r="B6" i="241"/>
  <c r="P3" i="241"/>
  <c r="M6" i="241" s="1"/>
  <c r="C70" i="241" l="1"/>
  <c r="M126" i="241"/>
  <c r="E238" i="241"/>
  <c r="C158" i="241"/>
  <c r="M158" i="241"/>
  <c r="L214" i="241"/>
  <c r="K30" i="241"/>
  <c r="E182" i="241"/>
  <c r="E246" i="241"/>
  <c r="C46" i="241"/>
  <c r="K182" i="241"/>
  <c r="E214" i="241"/>
  <c r="M174" i="241"/>
  <c r="C30" i="241"/>
  <c r="L230" i="241"/>
  <c r="C222" i="241"/>
  <c r="C190" i="241"/>
  <c r="E262" i="241"/>
  <c r="K174" i="241"/>
  <c r="L262" i="241"/>
  <c r="C94" i="241"/>
  <c r="E134" i="241"/>
  <c r="M134" i="241"/>
  <c r="C126" i="241"/>
  <c r="E142" i="241"/>
  <c r="C110" i="241"/>
  <c r="K150" i="241"/>
  <c r="E118" i="241"/>
  <c r="K110" i="241"/>
  <c r="C62" i="241"/>
  <c r="C22" i="241"/>
  <c r="E86" i="241"/>
  <c r="K86" i="241"/>
  <c r="M62" i="241"/>
  <c r="M54" i="241"/>
  <c r="K54" i="241"/>
  <c r="H22" i="241"/>
  <c r="L22" i="241"/>
  <c r="E14" i="241"/>
  <c r="M14" i="241"/>
  <c r="L278" i="241"/>
  <c r="E254" i="241"/>
  <c r="C206" i="241"/>
  <c r="E198" i="241"/>
  <c r="E166" i="241"/>
  <c r="P164" i="241" s="1"/>
  <c r="M150" i="241"/>
  <c r="M102" i="241"/>
  <c r="E102" i="241"/>
  <c r="M78" i="241"/>
  <c r="K78" i="241"/>
  <c r="H254" i="241"/>
  <c r="L254" i="241"/>
  <c r="H270" i="241"/>
  <c r="L270" i="241"/>
  <c r="H262" i="241"/>
  <c r="H278" i="241"/>
  <c r="H238" i="241"/>
  <c r="L238" i="241"/>
  <c r="E222" i="241"/>
  <c r="C230" i="241"/>
  <c r="C246" i="241"/>
  <c r="H222" i="241"/>
  <c r="H230" i="241"/>
  <c r="H246" i="241"/>
  <c r="H206" i="241"/>
  <c r="L206" i="241"/>
  <c r="H214" i="241"/>
  <c r="C198" i="241"/>
  <c r="H198" i="241"/>
  <c r="D110" i="241"/>
  <c r="D126" i="241"/>
  <c r="L142" i="241"/>
  <c r="D158" i="241"/>
  <c r="D174" i="241"/>
  <c r="H190" i="241"/>
  <c r="D102" i="241"/>
  <c r="H118" i="241"/>
  <c r="P116" i="241" s="1"/>
  <c r="L118" i="241"/>
  <c r="D134" i="241"/>
  <c r="D150" i="241"/>
  <c r="H166" i="241"/>
  <c r="L166" i="241"/>
  <c r="D182" i="241"/>
  <c r="H142" i="241"/>
  <c r="P140" i="241" s="1"/>
  <c r="L190" i="241"/>
  <c r="C102" i="241"/>
  <c r="P100" i="241" s="1"/>
  <c r="E110" i="241"/>
  <c r="E126" i="241"/>
  <c r="C134" i="241"/>
  <c r="P132" i="241" s="1"/>
  <c r="C150" i="241"/>
  <c r="P148" i="241" s="1"/>
  <c r="E158" i="241"/>
  <c r="E174" i="241"/>
  <c r="C182" i="241"/>
  <c r="D78" i="241"/>
  <c r="P76" i="241" s="1"/>
  <c r="D54" i="241"/>
  <c r="H70" i="241"/>
  <c r="L70" i="241"/>
  <c r="D86" i="241"/>
  <c r="D62" i="241"/>
  <c r="H94" i="241"/>
  <c r="L94" i="241"/>
  <c r="C54" i="241"/>
  <c r="E62" i="241"/>
  <c r="E78" i="241"/>
  <c r="C86" i="241"/>
  <c r="D38" i="241"/>
  <c r="E38" i="241"/>
  <c r="M38" i="241"/>
  <c r="D30" i="241"/>
  <c r="H46" i="241"/>
  <c r="P44" i="241" s="1"/>
  <c r="L46" i="241"/>
  <c r="E30" i="241"/>
  <c r="C38" i="241"/>
  <c r="P36" i="241" s="1"/>
  <c r="C14" i="241"/>
  <c r="K14" i="241"/>
  <c r="C6" i="241"/>
  <c r="K6" i="241"/>
  <c r="D6" i="241"/>
  <c r="E6" i="241"/>
  <c r="K10" i="247"/>
  <c r="I10" i="247"/>
  <c r="H10" i="247"/>
  <c r="P156" i="241" l="1"/>
  <c r="P68" i="241"/>
  <c r="P276" i="241"/>
  <c r="P212" i="241"/>
  <c r="P172" i="241"/>
  <c r="P124" i="241"/>
  <c r="P92" i="241"/>
  <c r="P28" i="241"/>
  <c r="P252" i="241"/>
  <c r="P228" i="241"/>
  <c r="P268" i="241"/>
  <c r="P236" i="241"/>
  <c r="P196" i="241"/>
  <c r="P188" i="241"/>
  <c r="P220" i="241"/>
  <c r="P260" i="241"/>
  <c r="P204" i="241"/>
  <c r="P108" i="241"/>
  <c r="P60" i="241"/>
  <c r="P12" i="241"/>
  <c r="P20" i="241"/>
  <c r="P244" i="241"/>
  <c r="P180" i="241"/>
  <c r="P84" i="241"/>
  <c r="P52" i="241"/>
  <c r="P4" i="241"/>
  <c r="D10" i="247"/>
  <c r="N10" i="247" l="1"/>
  <c r="N11" i="247" s="1"/>
  <c r="J10" i="247"/>
  <c r="J11" i="247" s="1"/>
  <c r="M10" i="247"/>
  <c r="M11" i="247" s="1"/>
  <c r="O10" i="247"/>
  <c r="O11" i="247" s="1"/>
  <c r="F10" i="247"/>
  <c r="F11" i="247" s="1"/>
  <c r="E10" i="247"/>
  <c r="E11" i="247" s="1"/>
  <c r="G10" i="247"/>
  <c r="G11" i="247" s="1"/>
  <c r="L11" i="247"/>
  <c r="K11" i="247"/>
  <c r="I11" i="247"/>
  <c r="H11" i="247"/>
  <c r="D11" i="247"/>
  <c r="N15" i="247" l="1"/>
  <c r="C2" i="23" l="1"/>
  <c r="C1" i="23"/>
  <c r="C46" i="30" l="1"/>
  <c r="B54" i="30" l="1"/>
  <c r="C51" i="30"/>
  <c r="C50" i="30"/>
  <c r="C49" i="30"/>
  <c r="C48" i="30"/>
  <c r="C47" i="30"/>
  <c r="C45" i="30"/>
  <c r="C44" i="30"/>
  <c r="C43" i="30"/>
  <c r="C42" i="30"/>
  <c r="C39" i="30"/>
  <c r="C35" i="30"/>
  <c r="C34" i="30"/>
  <c r="D26" i="30"/>
  <c r="D58" i="30" s="1"/>
  <c r="B26" i="30"/>
  <c r="B58" i="30" s="1"/>
  <c r="A26" i="30"/>
  <c r="A58" i="30" s="1"/>
  <c r="B24" i="30"/>
  <c r="B56" i="30" s="1"/>
  <c r="B23" i="30"/>
  <c r="B55" i="30" s="1"/>
  <c r="B22" i="30"/>
  <c r="B21" i="30"/>
  <c r="B53" i="30" s="1"/>
  <c r="C3" i="30"/>
  <c r="C2" i="30"/>
  <c r="A8" i="30"/>
  <c r="A40" i="30"/>
  <c r="O36" i="17" l="1"/>
  <c r="D22" i="16" l="1"/>
  <c r="C22" i="16"/>
  <c r="E19" i="16"/>
  <c r="F38" i="16" s="1"/>
  <c r="A19" i="16"/>
  <c r="E38" i="16"/>
  <c r="C38" i="16"/>
  <c r="C23" i="16"/>
  <c r="C26" i="16" s="1"/>
  <c r="C20" i="16"/>
  <c r="C18" i="16"/>
  <c r="A38" i="16" s="1"/>
  <c r="A27" i="16"/>
  <c r="A26" i="16"/>
  <c r="A25" i="16"/>
  <c r="A23" i="16"/>
  <c r="A20" i="16"/>
  <c r="A18" i="16"/>
  <c r="D18" i="16" l="1"/>
  <c r="G22" i="16"/>
  <c r="B38" i="16"/>
  <c r="C27" i="16"/>
  <c r="D27" i="16" l="1"/>
  <c r="G27" i="16" s="1"/>
  <c r="C25" i="16" l="1"/>
  <c r="D25" i="16" s="1"/>
  <c r="G25" i="16" s="1"/>
  <c r="G38" i="16" l="1"/>
  <c r="G40" i="16" s="1"/>
  <c r="D38" i="16"/>
</calcChain>
</file>

<file path=xl/sharedStrings.xml><?xml version="1.0" encoding="utf-8"?>
<sst xmlns="http://schemas.openxmlformats.org/spreadsheetml/2006/main" count="664" uniqueCount="124">
  <si>
    <t>NOM DU PROF</t>
  </si>
  <si>
    <t>N° PHONE</t>
  </si>
  <si>
    <t>TOTAL Ha/M</t>
  </si>
  <si>
    <t>N° CNSS</t>
  </si>
  <si>
    <t>N° CIN</t>
  </si>
  <si>
    <t>FONCTION</t>
  </si>
  <si>
    <t xml:space="preserve">N° RIB </t>
  </si>
  <si>
    <t>TAUX</t>
  </si>
  <si>
    <t>CNSS</t>
  </si>
  <si>
    <t>NET A PAYER</t>
  </si>
  <si>
    <t>TOTAL RETENUES</t>
  </si>
  <si>
    <t>TOTAL GAINS</t>
  </si>
  <si>
    <t>CUMUL 
RETENUE IGR</t>
  </si>
  <si>
    <t>CUMUL 
RETENUE CIMR</t>
  </si>
  <si>
    <t>CUMUL
BASE IMPOSABLE</t>
  </si>
  <si>
    <t>CUMUL
BASE CONGES</t>
  </si>
  <si>
    <t>CUM JOURS
TRAVAIL</t>
  </si>
  <si>
    <t>INDIMNITE</t>
  </si>
  <si>
    <t>RETENUE</t>
  </si>
  <si>
    <t>GAIN</t>
  </si>
  <si>
    <t>BASE</t>
  </si>
  <si>
    <t>RUBRIQUE</t>
  </si>
  <si>
    <t>PERIODE DE PAIE</t>
  </si>
  <si>
    <t>DATE NAISSANCE</t>
  </si>
  <si>
    <t>DATE EMBAUCHE</t>
  </si>
  <si>
    <t>MATRICULE</t>
  </si>
  <si>
    <t>QUALIFICATION</t>
  </si>
  <si>
    <t>NOM ET PRENOM</t>
  </si>
  <si>
    <t>Oujda</t>
  </si>
  <si>
    <t>N°</t>
  </si>
  <si>
    <t>N° RIB</t>
  </si>
  <si>
    <t>PROF</t>
  </si>
  <si>
    <t>RACH NOUR</t>
  </si>
  <si>
    <t>FE839304</t>
  </si>
  <si>
    <t>AVANCE SALAIRE</t>
  </si>
  <si>
    <t>INDEMNITE</t>
  </si>
  <si>
    <t>TOTAL A PAYER/M</t>
  </si>
  <si>
    <t>RESTE A PAYER/M</t>
  </si>
  <si>
    <t>RECU DE SALAIRE</t>
  </si>
  <si>
    <t>SITUATION FAMILIAL</t>
  </si>
  <si>
    <t>NB DAD</t>
  </si>
  <si>
    <t>FICHE DE PAIE</t>
  </si>
  <si>
    <t>CIN</t>
  </si>
  <si>
    <t>DATE DOMBOUCHE</t>
  </si>
  <si>
    <t xml:space="preserve">*** </t>
  </si>
  <si>
    <t>ANNEE SCOLAIRE</t>
  </si>
  <si>
    <t>ETABLISSEMENT</t>
  </si>
  <si>
    <t>EMAIL</t>
  </si>
  <si>
    <t>Bulletin de paie</t>
  </si>
  <si>
    <t>Attestation de travail</t>
  </si>
  <si>
    <t xml:space="preserve">Attestons par la présente que </t>
  </si>
  <si>
    <t>Immatriculé à la CNSS sous le N°</t>
  </si>
  <si>
    <t>Titulaire de la CNI N°</t>
  </si>
  <si>
    <t>Et ce depuis :</t>
  </si>
  <si>
    <t>La présente attestation est délivrée à l'intéressé pour servir et valoir ce que de droit</t>
  </si>
  <si>
    <t>Fait à</t>
  </si>
  <si>
    <t>Cachet de l’entreprise</t>
  </si>
  <si>
    <t>signature et cachet</t>
  </si>
  <si>
    <t>Directeur</t>
  </si>
  <si>
    <t>à ce jour.</t>
  </si>
  <si>
    <t xml:space="preserve">     Je, soussignée, Mr ,,,,,,,,,,,,,,,,, Directeur de L'Établissement scolaire l'Oriental.</t>
  </si>
  <si>
    <t xml:space="preserve">     </t>
  </si>
  <si>
    <t>Tel: 05 36 51 55 65  - 06 61 56 92 86</t>
  </si>
  <si>
    <t xml:space="preserve">             </t>
  </si>
  <si>
    <t>Adresse: Route Taza,lot kada &amp; Yatni N°07,Oujda</t>
  </si>
  <si>
    <t>Site:  www.etsoriental.com/</t>
  </si>
  <si>
    <t xml:space="preserve">Email:  etablissementdeloriental@gmail.com  </t>
  </si>
  <si>
    <t>Le:</t>
  </si>
  <si>
    <t>Employé au sein de notre établissement en qualité de</t>
  </si>
  <si>
    <t>Reçu de paiement</t>
  </si>
  <si>
    <t>TEL</t>
  </si>
  <si>
    <t>SITE</t>
  </si>
  <si>
    <t>ADRESSE</t>
  </si>
  <si>
    <t>PERIODE DE PAIE :</t>
  </si>
  <si>
    <t>NOM :</t>
  </si>
  <si>
    <t>FONCTION :</t>
  </si>
  <si>
    <t>N° CIN :</t>
  </si>
  <si>
    <t>TOTAL H-A :</t>
  </si>
  <si>
    <t>AVANCE SALAIRE :</t>
  </si>
  <si>
    <t>TOTAL A PAYER :</t>
  </si>
  <si>
    <t>RESTE A PAYER :</t>
  </si>
  <si>
    <t>Duplicata</t>
  </si>
  <si>
    <t>N° CNSS:</t>
  </si>
  <si>
    <t>PAGE</t>
  </si>
  <si>
    <t>RETOURNER VAIR LA DERNIER PAGE VUE</t>
  </si>
  <si>
    <t>SALAIRE MENSUEL :</t>
  </si>
  <si>
    <t>SALARIE</t>
  </si>
  <si>
    <t>List données administration</t>
  </si>
  <si>
    <t>NOM</t>
  </si>
  <si>
    <t>PAYER PAR</t>
  </si>
  <si>
    <t>ID</t>
  </si>
  <si>
    <t>SI PAYER = P</t>
  </si>
  <si>
    <t>P</t>
  </si>
  <si>
    <t>MOIS</t>
  </si>
  <si>
    <t>Annee Scolaire</t>
  </si>
  <si>
    <t>TOTAL DES SALAIRES</t>
  </si>
  <si>
    <t>SALAIRE MENSUEL</t>
  </si>
  <si>
    <t>p</t>
  </si>
  <si>
    <t>a</t>
  </si>
  <si>
    <t>J</t>
  </si>
  <si>
    <t>SURVEILLANT</t>
  </si>
  <si>
    <t>Virement</t>
  </si>
  <si>
    <t>rachid</t>
  </si>
  <si>
    <t>F444444</t>
  </si>
  <si>
    <t>H589986889</t>
  </si>
  <si>
    <t>68698659876HJ78687</t>
  </si>
  <si>
    <t xml:space="preserve">Salaire </t>
  </si>
  <si>
    <t xml:space="preserve">TOTAL </t>
  </si>
  <si>
    <t>HIBA</t>
  </si>
  <si>
    <t xml:space="preserve">GERENT </t>
  </si>
  <si>
    <t>F333333</t>
  </si>
  <si>
    <t>G323232323</t>
  </si>
  <si>
    <t xml:space="preserve">Espece </t>
  </si>
  <si>
    <t>J3JD3IJ34350549JHH5</t>
  </si>
  <si>
    <t>BOUCHRA</t>
  </si>
  <si>
    <t xml:space="preserve">DIRECTEUR </t>
  </si>
  <si>
    <t>F232323</t>
  </si>
  <si>
    <t>KL3433434</t>
  </si>
  <si>
    <t xml:space="preserve">Cheque </t>
  </si>
  <si>
    <t>34045J3IJOU5399303</t>
  </si>
  <si>
    <t>Salaire</t>
  </si>
  <si>
    <t xml:space="preserve"> </t>
  </si>
  <si>
    <t>TOTAL J-A :</t>
  </si>
  <si>
    <t>TOTAL J/M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</si>
</sst>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.00\ [$MAD]"/>
    <numFmt numFmtId="165" formatCode="_-* #,##0.00\ _F_-;\-* #,##0.00\ _F_-;_-* \-??\ _F_-;_-@"/>
    <numFmt numFmtId="166" formatCode="mmmm\-yy"/>
    <numFmt numFmtId="167" formatCode="000000000000"/>
    <numFmt numFmtId="168" formatCode="mmm\-yyyy"/>
    <numFmt numFmtId="169" formatCode="#,##0.00\ _€"/>
    <numFmt numFmtId="170" formatCode="[$-F400]h:mm:ss\ AM/PM"/>
    <numFmt numFmtId="171" formatCode="0000000000"/>
  </numFmts>
  <fonts count="3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name val="Century Gothic"/>
      <family val="2"/>
    </font>
    <font>
      <b/>
      <sz val="10"/>
      <name val="Tahoma"/>
      <family val="2"/>
    </font>
    <font>
      <b/>
      <sz val="6"/>
      <color rgb="FFFFFFFF"/>
      <name val="Century Gothic"/>
      <family val="2"/>
    </font>
    <font>
      <b/>
      <sz val="7"/>
      <color rgb="FFFFFFFF"/>
      <name val="Century Gothic"/>
      <family val="2"/>
    </font>
    <font>
      <b/>
      <sz val="10"/>
      <color rgb="FFFFFFFF"/>
      <name val="Century Gothic"/>
      <family val="2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1"/>
      <name val="C39HrP24DhTt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36"/>
      <color theme="1"/>
      <name val="Code EAN13"/>
      <charset val="2"/>
    </font>
    <font>
      <sz val="11"/>
      <color theme="1"/>
      <name val="Arial"/>
      <family val="2"/>
    </font>
    <font>
      <sz val="11"/>
      <color theme="0"/>
      <name val="Bauhaus Std Light"/>
      <family val="3"/>
    </font>
    <font>
      <sz val="11"/>
      <color theme="0"/>
      <name val="Calibri"/>
      <family val="2"/>
    </font>
    <font>
      <sz val="10"/>
      <name val="Verdana"/>
      <family val="2"/>
    </font>
    <font>
      <u/>
      <sz val="10"/>
      <color indexed="12"/>
      <name val="Verdana"/>
      <family val="2"/>
    </font>
    <font>
      <b/>
      <sz val="14"/>
      <color rgb="FFFF0000"/>
      <name val="Calibri"/>
      <family val="2"/>
    </font>
    <font>
      <b/>
      <sz val="12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rgb="FF3366FF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/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CF3FA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rgb="FF3366FF"/>
      </right>
      <top style="thick">
        <color rgb="FF3366FF"/>
      </top>
      <bottom/>
      <diagonal/>
    </border>
    <border>
      <left/>
      <right/>
      <top style="thick">
        <color rgb="FF3366FF"/>
      </top>
      <bottom/>
      <diagonal/>
    </border>
    <border>
      <left style="thin">
        <color rgb="FF3366FF"/>
      </left>
      <right style="thick">
        <color rgb="FF3366FF"/>
      </right>
      <top style="thin">
        <color rgb="FF3366FF"/>
      </top>
      <bottom/>
      <diagonal/>
    </border>
    <border>
      <left style="thin">
        <color rgb="FF3366FF"/>
      </left>
      <right style="thin">
        <color rgb="FF3366FF"/>
      </right>
      <top style="thin">
        <color rgb="FF3366FF"/>
      </top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FFFFFF"/>
      </right>
      <top style="thin">
        <color rgb="FFFFFFFF"/>
      </top>
      <bottom/>
      <diagonal/>
    </border>
    <border>
      <left style="thin">
        <color rgb="FFFFFFFF"/>
      </left>
      <right style="medium">
        <color indexed="64"/>
      </right>
      <top style="thin">
        <color rgb="FFFFFFFF"/>
      </top>
      <bottom/>
      <diagonal/>
    </border>
    <border>
      <left style="medium">
        <color indexed="64"/>
      </left>
      <right style="thin">
        <color rgb="FF3366FF"/>
      </right>
      <top style="thin">
        <color rgb="FF3366FF"/>
      </top>
      <bottom/>
      <diagonal/>
    </border>
    <border>
      <left style="thin">
        <color rgb="FF3366FF"/>
      </left>
      <right style="medium">
        <color indexed="64"/>
      </right>
      <top style="thin">
        <color rgb="FF3366FF"/>
      </top>
      <bottom/>
      <diagonal/>
    </border>
    <border>
      <left style="medium">
        <color indexed="64"/>
      </left>
      <right/>
      <top style="thick">
        <color rgb="FF3366FF"/>
      </top>
      <bottom/>
      <diagonal/>
    </border>
    <border>
      <left style="thick">
        <color rgb="FF3366FF"/>
      </left>
      <right style="medium">
        <color indexed="64"/>
      </right>
      <top style="thick">
        <color rgb="FF3366FF"/>
      </top>
      <bottom style="thick">
        <color rgb="FF3366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rgb="FF3366FF"/>
      </right>
      <top/>
      <bottom style="medium">
        <color indexed="64"/>
      </bottom>
      <diagonal/>
    </border>
    <border>
      <left style="thick">
        <color rgb="FF3366FF"/>
      </left>
      <right style="medium">
        <color indexed="64"/>
      </right>
      <top style="thick">
        <color rgb="FF3366FF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DashDot">
        <color indexed="64"/>
      </bottom>
      <diagonal/>
    </border>
    <border>
      <left/>
      <right/>
      <top/>
      <bottom style="mediumDashDotDot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2" fillId="0" borderId="0"/>
    <xf numFmtId="0" fontId="14" fillId="0" borderId="0" applyNumberFormat="0" applyFill="0" applyBorder="0" applyAlignment="0" applyProtection="0"/>
    <xf numFmtId="0" fontId="3" fillId="0" borderId="0"/>
    <xf numFmtId="0" fontId="26" fillId="0" borderId="0"/>
    <xf numFmtId="0" fontId="27" fillId="0" borderId="0" applyNumberFormat="0" applyFill="0" applyBorder="0" applyAlignment="0" applyProtection="0">
      <alignment vertical="top"/>
      <protection locked="0"/>
    </xf>
  </cellStyleXfs>
  <cellXfs count="207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Border="1" applyAlignment="1"/>
    <xf numFmtId="0" fontId="4" fillId="0" borderId="0" xfId="1" applyFont="1"/>
    <xf numFmtId="0" fontId="5" fillId="0" borderId="0" xfId="1" applyFont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1"/>
    <xf numFmtId="0" fontId="0" fillId="0" borderId="0" xfId="0" applyAlignment="1"/>
    <xf numFmtId="0" fontId="10" fillId="0" borderId="0" xfId="0" applyFont="1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5" fontId="8" fillId="3" borderId="13" xfId="1" applyNumberFormat="1" applyFont="1" applyFill="1" applyBorder="1" applyAlignment="1" applyProtection="1">
      <alignment horizontal="center" vertical="center"/>
      <protection locked="0"/>
    </xf>
    <xf numFmtId="166" fontId="0" fillId="0" borderId="15" xfId="0" applyNumberFormat="1" applyBorder="1" applyAlignment="1" applyProtection="1">
      <alignment horizontal="center" vertical="center"/>
      <protection locked="0"/>
    </xf>
    <xf numFmtId="0" fontId="8" fillId="3" borderId="16" xfId="1" applyFont="1" applyFill="1" applyBorder="1" applyAlignment="1" applyProtection="1">
      <alignment horizontal="center" vertical="center"/>
      <protection locked="0"/>
    </xf>
    <xf numFmtId="0" fontId="8" fillId="3" borderId="1" xfId="1" applyFont="1" applyFill="1" applyBorder="1" applyAlignment="1" applyProtection="1">
      <alignment horizontal="center" vertical="center"/>
      <protection locked="0"/>
    </xf>
    <xf numFmtId="165" fontId="8" fillId="3" borderId="15" xfId="1" applyNumberFormat="1" applyFont="1" applyFill="1" applyBorder="1" applyAlignment="1" applyProtection="1">
      <alignment horizontal="center" vertical="center"/>
      <protection locked="0"/>
    </xf>
    <xf numFmtId="14" fontId="0" fillId="0" borderId="16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5" borderId="17" xfId="0" applyFill="1" applyBorder="1" applyProtection="1">
      <protection locked="0"/>
    </xf>
    <xf numFmtId="0" fontId="0" fillId="5" borderId="0" xfId="0" applyFill="1" applyBorder="1" applyProtection="1"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2" fontId="0" fillId="5" borderId="0" xfId="0" applyNumberFormat="1" applyFill="1" applyBorder="1" applyAlignment="1" applyProtection="1">
      <alignment horizontal="center" vertical="center"/>
      <protection locked="0"/>
    </xf>
    <xf numFmtId="0" fontId="0" fillId="5" borderId="18" xfId="0" applyFill="1" applyBorder="1" applyAlignment="1" applyProtection="1">
      <alignment horizontal="center" vertical="center"/>
      <protection locked="0"/>
    </xf>
    <xf numFmtId="0" fontId="10" fillId="5" borderId="0" xfId="0" applyFont="1" applyFill="1" applyBorder="1" applyAlignment="1" applyProtection="1">
      <alignment horizontal="center" vertical="center"/>
      <protection locked="0"/>
    </xf>
    <xf numFmtId="0" fontId="10" fillId="5" borderId="18" xfId="0" applyFont="1" applyFill="1" applyBorder="1" applyAlignment="1" applyProtection="1">
      <alignment horizontal="center" vertical="center"/>
      <protection locked="0"/>
    </xf>
    <xf numFmtId="0" fontId="10" fillId="5" borderId="17" xfId="0" applyFont="1" applyFill="1" applyBorder="1" applyProtection="1">
      <protection locked="0"/>
    </xf>
    <xf numFmtId="0" fontId="10" fillId="5" borderId="0" xfId="0" applyFont="1" applyFill="1" applyBorder="1" applyProtection="1">
      <protection locked="0"/>
    </xf>
    <xf numFmtId="9" fontId="10" fillId="5" borderId="0" xfId="0" applyNumberFormat="1" applyFont="1" applyFill="1" applyBorder="1" applyAlignment="1" applyProtection="1">
      <alignment horizontal="center" vertical="center"/>
      <protection locked="0"/>
    </xf>
    <xf numFmtId="9" fontId="0" fillId="5" borderId="0" xfId="0" applyNumberFormat="1" applyFill="1" applyBorder="1" applyAlignment="1" applyProtection="1">
      <alignment horizontal="center" vertical="center"/>
      <protection locked="0"/>
    </xf>
    <xf numFmtId="0" fontId="0" fillId="5" borderId="18" xfId="0" applyFill="1" applyBorder="1" applyProtection="1">
      <protection locked="0"/>
    </xf>
    <xf numFmtId="0" fontId="0" fillId="5" borderId="17" xfId="0" applyFill="1" applyBorder="1" applyAlignment="1" applyProtection="1">
      <alignment horizontal="left"/>
      <protection locked="0"/>
    </xf>
    <xf numFmtId="0" fontId="0" fillId="5" borderId="0" xfId="0" applyFill="1" applyBorder="1" applyAlignment="1" applyProtection="1">
      <alignment horizontal="left"/>
      <protection locked="0"/>
    </xf>
    <xf numFmtId="10" fontId="0" fillId="5" borderId="0" xfId="0" applyNumberFormat="1" applyFill="1" applyBorder="1" applyAlignment="1" applyProtection="1">
      <alignment horizontal="center" vertical="center"/>
      <protection locked="0"/>
    </xf>
    <xf numFmtId="0" fontId="7" fillId="3" borderId="19" xfId="1" applyFont="1" applyFill="1" applyBorder="1" applyAlignment="1" applyProtection="1">
      <alignment horizontal="center" vertical="center" wrapText="1"/>
      <protection locked="0"/>
    </xf>
    <xf numFmtId="0" fontId="7" fillId="3" borderId="9" xfId="1" applyFont="1" applyFill="1" applyBorder="1" applyAlignment="1" applyProtection="1">
      <alignment horizontal="center" vertical="center" wrapText="1"/>
      <protection locked="0"/>
    </xf>
    <xf numFmtId="165" fontId="7" fillId="3" borderId="20" xfId="1" applyNumberFormat="1" applyFont="1" applyFill="1" applyBorder="1" applyAlignment="1" applyProtection="1">
      <alignment horizontal="center" vertical="center"/>
      <protection locked="0"/>
    </xf>
    <xf numFmtId="4" fontId="5" fillId="0" borderId="21" xfId="1" applyNumberFormat="1" applyFont="1" applyBorder="1" applyAlignment="1" applyProtection="1">
      <alignment horizontal="right" vertical="center"/>
      <protection locked="0"/>
    </xf>
    <xf numFmtId="4" fontId="5" fillId="0" borderId="8" xfId="1" applyNumberFormat="1" applyFont="1" applyBorder="1" applyAlignment="1" applyProtection="1">
      <alignment horizontal="right" vertical="center"/>
      <protection locked="0"/>
    </xf>
    <xf numFmtId="4" fontId="5" fillId="0" borderId="7" xfId="1" applyNumberFormat="1" applyFont="1" applyBorder="1" applyAlignment="1" applyProtection="1">
      <alignment horizontal="right" vertical="center"/>
      <protection locked="0"/>
    </xf>
    <xf numFmtId="4" fontId="5" fillId="0" borderId="22" xfId="1" applyNumberFormat="1" applyFont="1" applyBorder="1" applyAlignment="1" applyProtection="1">
      <alignment horizontal="right" vertical="center"/>
      <protection locked="0"/>
    </xf>
    <xf numFmtId="165" fontId="6" fillId="3" borderId="24" xfId="1" applyNumberFormat="1" applyFont="1" applyFill="1" applyBorder="1" applyAlignment="1" applyProtection="1">
      <alignment horizontal="center"/>
      <protection locked="0"/>
    </xf>
    <xf numFmtId="4" fontId="5" fillId="4" borderId="28" xfId="1" applyNumberFormat="1" applyFont="1" applyFill="1" applyBorder="1" applyAlignment="1" applyProtection="1">
      <alignment horizontal="right"/>
      <protection locked="0"/>
    </xf>
    <xf numFmtId="0" fontId="12" fillId="0" borderId="0" xfId="0" applyFont="1"/>
    <xf numFmtId="0" fontId="12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0" fontId="14" fillId="0" borderId="0" xfId="2"/>
    <xf numFmtId="0" fontId="0" fillId="0" borderId="35" xfId="0" applyBorder="1"/>
    <xf numFmtId="0" fontId="18" fillId="0" borderId="0" xfId="0" applyFont="1" applyAlignment="1"/>
    <xf numFmtId="0" fontId="18" fillId="0" borderId="0" xfId="0" applyFont="1"/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left" vertical="center"/>
    </xf>
    <xf numFmtId="14" fontId="18" fillId="0" borderId="0" xfId="0" applyNumberFormat="1" applyFont="1" applyAlignment="1">
      <alignment horizontal="left" vertical="center"/>
    </xf>
    <xf numFmtId="0" fontId="19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36" xfId="0" applyBorder="1" applyAlignment="1">
      <alignment vertical="center"/>
    </xf>
    <xf numFmtId="0" fontId="23" fillId="0" borderId="0" xfId="0" applyFont="1"/>
    <xf numFmtId="0" fontId="24" fillId="0" borderId="0" xfId="0" applyFont="1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0" fillId="5" borderId="0" xfId="0" applyFill="1" applyBorder="1" applyAlignment="1">
      <alignment vertical="center"/>
    </xf>
    <xf numFmtId="2" fontId="0" fillId="0" borderId="0" xfId="0" applyNumberFormat="1"/>
    <xf numFmtId="0" fontId="0" fillId="7" borderId="0" xfId="0" applyFill="1"/>
    <xf numFmtId="0" fontId="12" fillId="0" borderId="29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1" fontId="0" fillId="0" borderId="30" xfId="0" applyNumberFormat="1" applyFill="1" applyBorder="1" applyAlignment="1">
      <alignment horizontal="center" vertical="center"/>
    </xf>
    <xf numFmtId="171" fontId="0" fillId="0" borderId="30" xfId="0" applyNumberFormat="1" applyFill="1" applyBorder="1" applyAlignment="1">
      <alignment horizontal="center" vertical="center"/>
    </xf>
    <xf numFmtId="14" fontId="0" fillId="0" borderId="30" xfId="0" applyNumberForma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31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1" fontId="0" fillId="0" borderId="34" xfId="0" applyNumberFormat="1" applyFill="1" applyBorder="1" applyAlignment="1">
      <alignment horizontal="center" vertical="center"/>
    </xf>
    <xf numFmtId="171" fontId="0" fillId="0" borderId="34" xfId="0" applyNumberFormat="1" applyFill="1" applyBorder="1" applyAlignment="1">
      <alignment horizontal="center" vertical="center"/>
    </xf>
    <xf numFmtId="14" fontId="0" fillId="0" borderId="34" xfId="0" applyNumberFormat="1" applyFill="1" applyBorder="1" applyAlignment="1">
      <alignment horizontal="center" vertical="center"/>
    </xf>
    <xf numFmtId="0" fontId="12" fillId="11" borderId="32" xfId="0" applyFont="1" applyFill="1" applyBorder="1" applyAlignment="1">
      <alignment horizontal="center" vertical="center"/>
    </xf>
    <xf numFmtId="0" fontId="0" fillId="11" borderId="32" xfId="0" applyFill="1" applyBorder="1" applyAlignment="1">
      <alignment horizontal="center" vertical="center"/>
    </xf>
    <xf numFmtId="1" fontId="0" fillId="11" borderId="32" xfId="0" applyNumberFormat="1" applyFill="1" applyBorder="1" applyAlignment="1">
      <alignment horizontal="center" vertical="center"/>
    </xf>
    <xf numFmtId="171" fontId="0" fillId="11" borderId="32" xfId="0" applyNumberFormat="1" applyFill="1" applyBorder="1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14" fontId="0" fillId="11" borderId="32" xfId="0" applyNumberFormat="1" applyFill="1" applyBorder="1" applyAlignment="1">
      <alignment horizontal="center" vertical="center"/>
    </xf>
    <xf numFmtId="0" fontId="0" fillId="11" borderId="33" xfId="0" applyFill="1" applyBorder="1" applyAlignment="1">
      <alignment horizontal="center" vertical="center"/>
    </xf>
    <xf numFmtId="0" fontId="0" fillId="11" borderId="0" xfId="0" applyFill="1" applyAlignment="1">
      <alignment vertical="center"/>
    </xf>
    <xf numFmtId="1" fontId="0" fillId="11" borderId="30" xfId="0" applyNumberFormat="1" applyFill="1" applyBorder="1" applyAlignment="1">
      <alignment horizontal="center" vertical="center"/>
    </xf>
    <xf numFmtId="171" fontId="0" fillId="11" borderId="30" xfId="0" applyNumberFormat="1" applyFill="1" applyBorder="1" applyAlignment="1">
      <alignment horizontal="center" vertical="center"/>
    </xf>
    <xf numFmtId="14" fontId="0" fillId="11" borderId="30" xfId="0" applyNumberFormat="1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12" fillId="11" borderId="29" xfId="0" applyFont="1" applyFill="1" applyBorder="1" applyAlignment="1">
      <alignment horizontal="center" vertical="center"/>
    </xf>
    <xf numFmtId="1" fontId="0" fillId="11" borderId="38" xfId="0" applyNumberFormat="1" applyFill="1" applyBorder="1" applyAlignment="1">
      <alignment horizontal="center" vertical="center"/>
    </xf>
    <xf numFmtId="1" fontId="0" fillId="11" borderId="31" xfId="0" applyNumberFormat="1" applyFill="1" applyBorder="1" applyAlignment="1">
      <alignment horizontal="center" vertical="center"/>
    </xf>
    <xf numFmtId="0" fontId="0" fillId="11" borderId="37" xfId="0" applyFill="1" applyBorder="1" applyAlignment="1">
      <alignment horizontal="center" vertical="center"/>
    </xf>
    <xf numFmtId="0" fontId="13" fillId="12" borderId="3" xfId="0" applyFont="1" applyFill="1" applyBorder="1" applyAlignment="1">
      <alignment horizontal="center" vertical="center" wrapText="1"/>
    </xf>
    <xf numFmtId="0" fontId="12" fillId="12" borderId="0" xfId="0" applyFont="1" applyFill="1" applyAlignment="1">
      <alignment vertical="center"/>
    </xf>
    <xf numFmtId="0" fontId="12" fillId="0" borderId="45" xfId="0" applyFont="1" applyFill="1" applyBorder="1" applyAlignment="1">
      <alignment horizontal="center" vertical="center"/>
    </xf>
    <xf numFmtId="0" fontId="15" fillId="0" borderId="44" xfId="2" applyFont="1" applyFill="1" applyBorder="1" applyAlignment="1">
      <alignment horizontal="center" vertical="center"/>
    </xf>
    <xf numFmtId="0" fontId="13" fillId="12" borderId="1" xfId="0" applyFont="1" applyFill="1" applyBorder="1" applyAlignment="1">
      <alignment horizontal="center" vertical="center"/>
    </xf>
    <xf numFmtId="0" fontId="13" fillId="12" borderId="1" xfId="0" applyFont="1" applyFill="1" applyBorder="1" applyAlignment="1">
      <alignment horizontal="center" vertical="center" wrapText="1"/>
    </xf>
    <xf numFmtId="0" fontId="12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12" fillId="0" borderId="0" xfId="0" applyFont="1" applyAlignment="1">
      <alignment horizontal="center" vertical="center"/>
    </xf>
    <xf numFmtId="1" fontId="0" fillId="0" borderId="40" xfId="0" applyNumberFormat="1" applyFill="1" applyBorder="1" applyAlignment="1">
      <alignment horizontal="center" vertical="center"/>
    </xf>
    <xf numFmtId="1" fontId="0" fillId="11" borderId="43" xfId="0" applyNumberFormat="1" applyFill="1" applyBorder="1" applyAlignment="1">
      <alignment horizontal="center" vertical="center"/>
    </xf>
    <xf numFmtId="1" fontId="0" fillId="0" borderId="38" xfId="0" applyNumberFormat="1" applyFill="1" applyBorder="1" applyAlignment="1">
      <alignment horizontal="center" vertical="center"/>
    </xf>
    <xf numFmtId="1" fontId="0" fillId="0" borderId="39" xfId="0" applyNumberFormat="1" applyFill="1" applyBorder="1" applyAlignment="1">
      <alignment horizontal="center" vertical="center"/>
    </xf>
    <xf numFmtId="1" fontId="0" fillId="11" borderId="42" xfId="0" applyNumberFormat="1" applyFill="1" applyBorder="1" applyAlignment="1">
      <alignment horizontal="center" vertical="center"/>
    </xf>
    <xf numFmtId="1" fontId="0" fillId="0" borderId="41" xfId="0" applyNumberFormat="1" applyFill="1" applyBorder="1" applyAlignment="1">
      <alignment horizontal="center" vertical="center"/>
    </xf>
    <xf numFmtId="1" fontId="0" fillId="11" borderId="41" xfId="0" applyNumberFormat="1" applyFill="1" applyBorder="1" applyAlignment="1">
      <alignment horizontal="center" vertical="center"/>
    </xf>
    <xf numFmtId="1" fontId="0" fillId="11" borderId="46" xfId="0" applyNumberFormat="1" applyFill="1" applyBorder="1" applyAlignment="1">
      <alignment horizontal="center" vertical="center"/>
    </xf>
    <xf numFmtId="1" fontId="0" fillId="0" borderId="47" xfId="0" applyNumberForma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0" fontId="0" fillId="10" borderId="48" xfId="0" applyFill="1" applyBorder="1"/>
    <xf numFmtId="0" fontId="20" fillId="9" borderId="48" xfId="0" applyFont="1" applyFill="1" applyBorder="1" applyAlignment="1">
      <alignment horizontal="right" vertical="center"/>
    </xf>
    <xf numFmtId="0" fontId="0" fillId="9" borderId="48" xfId="0" applyFill="1" applyBorder="1" applyAlignment="1">
      <alignment horizontal="right" vertical="center"/>
    </xf>
    <xf numFmtId="0" fontId="0" fillId="9" borderId="48" xfId="0" applyFill="1" applyBorder="1" applyAlignment="1">
      <alignment horizontal="center" vertical="center"/>
    </xf>
    <xf numFmtId="0" fontId="20" fillId="13" borderId="48" xfId="0" applyFont="1" applyFill="1" applyBorder="1" applyAlignment="1">
      <alignment horizontal="right" vertical="center"/>
    </xf>
    <xf numFmtId="0" fontId="0" fillId="13" borderId="48" xfId="0" applyFill="1" applyBorder="1" applyAlignment="1">
      <alignment horizontal="right" vertical="center"/>
    </xf>
    <xf numFmtId="0" fontId="0" fillId="13" borderId="48" xfId="0" applyFill="1" applyBorder="1" applyAlignment="1">
      <alignment horizontal="center" vertical="center"/>
    </xf>
    <xf numFmtId="169" fontId="0" fillId="6" borderId="15" xfId="0" applyNumberFormat="1" applyFill="1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/>
    <xf numFmtId="169" fontId="0" fillId="6" borderId="1" xfId="0" applyNumberFormat="1" applyFill="1" applyBorder="1" applyAlignment="1">
      <alignment horizontal="center" vertical="center"/>
    </xf>
    <xf numFmtId="169" fontId="0" fillId="6" borderId="3" xfId="0" applyNumberFormat="1" applyFill="1" applyBorder="1" applyAlignment="1">
      <alignment horizontal="center" vertical="center"/>
    </xf>
    <xf numFmtId="169" fontId="0" fillId="6" borderId="50" xfId="0" applyNumberFormat="1" applyFill="1" applyBorder="1" applyAlignment="1">
      <alignment horizontal="center" vertical="center"/>
    </xf>
    <xf numFmtId="0" fontId="16" fillId="10" borderId="51" xfId="0" applyFont="1" applyFill="1" applyBorder="1" applyAlignment="1">
      <alignment vertical="center"/>
    </xf>
    <xf numFmtId="168" fontId="0" fillId="6" borderId="1" xfId="0" applyNumberFormat="1" applyFill="1" applyBorder="1" applyAlignment="1">
      <alignment horizontal="center" vertical="center"/>
    </xf>
    <xf numFmtId="168" fontId="0" fillId="6" borderId="1" xfId="0" applyNumberFormat="1" applyFill="1" applyBorder="1" applyAlignment="1">
      <alignment horizontal="center" vertical="center"/>
    </xf>
    <xf numFmtId="0" fontId="30" fillId="9" borderId="48" xfId="0" applyFont="1" applyFill="1" applyBorder="1" applyAlignment="1">
      <alignment horizontal="center" vertical="center"/>
    </xf>
    <xf numFmtId="0" fontId="30" fillId="13" borderId="48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14" borderId="48" xfId="0" applyFont="1" applyFill="1" applyBorder="1" applyAlignment="1">
      <alignment horizontal="center" vertical="center"/>
    </xf>
    <xf numFmtId="0" fontId="18" fillId="5" borderId="48" xfId="0" applyFont="1" applyFill="1" applyBorder="1" applyAlignment="1">
      <alignment horizontal="center" vertical="center"/>
    </xf>
    <xf numFmtId="0" fontId="18" fillId="15" borderId="48" xfId="0" applyFont="1" applyFill="1" applyBorder="1" applyAlignment="1">
      <alignment horizontal="center" vertical="center"/>
    </xf>
    <xf numFmtId="171" fontId="18" fillId="15" borderId="48" xfId="0" applyNumberFormat="1" applyFont="1" applyFill="1" applyBorder="1" applyAlignment="1">
      <alignment horizontal="center" vertical="center"/>
    </xf>
    <xf numFmtId="0" fontId="20" fillId="10" borderId="48" xfId="0" applyFont="1" applyFill="1" applyBorder="1" applyAlignment="1">
      <alignment horizontal="center" vertical="center"/>
    </xf>
    <xf numFmtId="0" fontId="31" fillId="10" borderId="51" xfId="0" applyFont="1" applyFill="1" applyBorder="1" applyAlignment="1">
      <alignment horizontal="center" vertical="center"/>
    </xf>
    <xf numFmtId="0" fontId="32" fillId="0" borderId="49" xfId="0" applyFont="1" applyBorder="1" applyAlignment="1">
      <alignment horizontal="left" vertical="center"/>
    </xf>
    <xf numFmtId="0" fontId="32" fillId="0" borderId="37" xfId="0" applyFont="1" applyBorder="1" applyAlignment="1">
      <alignment horizontal="left" vertical="center"/>
    </xf>
    <xf numFmtId="0" fontId="0" fillId="0" borderId="49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20" fillId="2" borderId="48" xfId="0" applyFont="1" applyFill="1" applyBorder="1" applyAlignment="1">
      <alignment horizontal="center" vertical="center"/>
    </xf>
    <xf numFmtId="0" fontId="18" fillId="2" borderId="48" xfId="0" applyFont="1" applyFill="1" applyBorder="1" applyAlignment="1">
      <alignment horizontal="center" vertical="center"/>
    </xf>
    <xf numFmtId="0" fontId="12" fillId="6" borderId="11" xfId="0" applyFont="1" applyFill="1" applyBorder="1" applyAlignment="1">
      <alignment horizontal="center" vertical="center"/>
    </xf>
    <xf numFmtId="0" fontId="12" fillId="6" borderId="12" xfId="0" applyFont="1" applyFill="1" applyBorder="1" applyAlignment="1">
      <alignment horizontal="center" vertical="center"/>
    </xf>
    <xf numFmtId="0" fontId="12" fillId="6" borderId="16" xfId="0" applyFont="1" applyFill="1" applyBorder="1" applyAlignment="1">
      <alignment horizontal="center" vertical="center"/>
    </xf>
    <xf numFmtId="0" fontId="11" fillId="0" borderId="48" xfId="0" applyFont="1" applyBorder="1" applyAlignment="1">
      <alignment horizontal="center" vertical="center"/>
    </xf>
    <xf numFmtId="169" fontId="0" fillId="0" borderId="48" xfId="0" applyNumberForma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10" fillId="5" borderId="17" xfId="0" applyFont="1" applyFill="1" applyBorder="1" applyAlignment="1" applyProtection="1">
      <alignment horizontal="left"/>
      <protection locked="0"/>
    </xf>
    <xf numFmtId="0" fontId="10" fillId="5" borderId="0" xfId="0" applyFont="1" applyFill="1" applyBorder="1" applyAlignment="1" applyProtection="1">
      <alignment horizontal="left"/>
      <protection locked="0"/>
    </xf>
    <xf numFmtId="0" fontId="8" fillId="3" borderId="16" xfId="1" applyFont="1" applyFill="1" applyBorder="1" applyAlignment="1" applyProtection="1">
      <alignment horizontal="center" vertical="center"/>
      <protection locked="0"/>
    </xf>
    <xf numFmtId="0" fontId="3" fillId="0" borderId="1" xfId="1" applyFont="1" applyBorder="1" applyAlignment="1" applyProtection="1">
      <alignment horizontal="center" vertical="center"/>
      <protection locked="0"/>
    </xf>
    <xf numFmtId="0" fontId="8" fillId="3" borderId="1" xfId="1" applyFont="1" applyFill="1" applyBorder="1" applyAlignment="1" applyProtection="1">
      <alignment horizontal="center" vertical="center"/>
      <protection locked="0"/>
    </xf>
    <xf numFmtId="0" fontId="8" fillId="3" borderId="12" xfId="1" applyFont="1" applyFill="1" applyBorder="1" applyAlignment="1" applyProtection="1">
      <alignment horizontal="center" vertical="center"/>
      <protection locked="0"/>
    </xf>
    <xf numFmtId="0" fontId="3" fillId="0" borderId="12" xfId="1" applyFont="1" applyBorder="1" applyAlignment="1" applyProtection="1">
      <alignment horizontal="center" vertical="center"/>
      <protection locked="0"/>
    </xf>
    <xf numFmtId="0" fontId="8" fillId="3" borderId="11" xfId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8" fillId="3" borderId="4" xfId="1" applyFont="1" applyFill="1" applyBorder="1" applyAlignment="1" applyProtection="1">
      <alignment horizontal="center" vertical="center"/>
      <protection locked="0"/>
    </xf>
    <xf numFmtId="0" fontId="8" fillId="3" borderId="2" xfId="1" applyFont="1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4" fillId="4" borderId="23" xfId="1" applyFont="1" applyFill="1" applyBorder="1" applyAlignment="1" applyProtection="1">
      <alignment horizontal="center"/>
      <protection locked="0"/>
    </xf>
    <xf numFmtId="0" fontId="3" fillId="0" borderId="6" xfId="1" applyFont="1" applyBorder="1" applyProtection="1">
      <protection locked="0"/>
    </xf>
    <xf numFmtId="0" fontId="3" fillId="0" borderId="5" xfId="1" applyFont="1" applyBorder="1" applyProtection="1">
      <protection locked="0"/>
    </xf>
    <xf numFmtId="0" fontId="3" fillId="0" borderId="25" xfId="1" applyFont="1" applyBorder="1" applyProtection="1">
      <protection locked="0"/>
    </xf>
    <xf numFmtId="0" fontId="3" fillId="0" borderId="26" xfId="1" applyFont="1" applyBorder="1" applyProtection="1">
      <protection locked="0"/>
    </xf>
    <xf numFmtId="0" fontId="3" fillId="0" borderId="27" xfId="1" applyFont="1" applyBorder="1" applyProtection="1">
      <protection locked="0"/>
    </xf>
    <xf numFmtId="0" fontId="0" fillId="5" borderId="17" xfId="0" applyFill="1" applyBorder="1" applyAlignment="1" applyProtection="1">
      <alignment horizontal="left"/>
      <protection locked="0"/>
    </xf>
    <xf numFmtId="0" fontId="0" fillId="5" borderId="0" xfId="0" applyFill="1" applyBorder="1" applyAlignment="1" applyProtection="1">
      <alignment horizontal="left"/>
      <protection locked="0"/>
    </xf>
    <xf numFmtId="0" fontId="0" fillId="5" borderId="10" xfId="0" applyFill="1" applyBorder="1" applyAlignment="1" applyProtection="1">
      <alignment horizontal="center" vertical="center"/>
      <protection locked="0"/>
    </xf>
    <xf numFmtId="0" fontId="10" fillId="5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2" fillId="0" borderId="0" xfId="0" applyFont="1" applyAlignment="1">
      <alignment horizontal="left" vertical="center"/>
    </xf>
    <xf numFmtId="14" fontId="12" fillId="0" borderId="0" xfId="0" applyNumberFormat="1" applyFont="1" applyAlignment="1">
      <alignment horizontal="left" vertical="center"/>
    </xf>
    <xf numFmtId="0" fontId="18" fillId="0" borderId="0" xfId="0" applyFont="1" applyAlignment="1">
      <alignment horizontal="center"/>
    </xf>
    <xf numFmtId="0" fontId="12" fillId="0" borderId="0" xfId="0" applyFont="1" applyAlignment="1">
      <alignment horizontal="center" vertical="center" wrapText="1"/>
    </xf>
    <xf numFmtId="0" fontId="25" fillId="0" borderId="0" xfId="0" applyFont="1" applyAlignment="1">
      <alignment horizontal="center" vertical="center"/>
    </xf>
    <xf numFmtId="0" fontId="16" fillId="0" borderId="0" xfId="2" applyFont="1" applyAlignment="1">
      <alignment horizontal="center"/>
    </xf>
    <xf numFmtId="0" fontId="0" fillId="0" borderId="0" xfId="0" applyFont="1" applyAlignment="1">
      <alignment horizontal="center"/>
    </xf>
    <xf numFmtId="0" fontId="17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1" fontId="22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70" fontId="1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67" fontId="18" fillId="0" borderId="0" xfId="0" quotePrefix="1" applyNumberFormat="1" applyFont="1" applyAlignment="1">
      <alignment horizontal="center" vertical="center"/>
    </xf>
    <xf numFmtId="167" fontId="18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right" vertical="center"/>
    </xf>
    <xf numFmtId="168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horizontal="right" vertical="center"/>
    </xf>
    <xf numFmtId="0" fontId="0" fillId="0" borderId="0" xfId="0" applyFont="1" applyFill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8" borderId="0" xfId="0" applyFont="1" applyFill="1" applyAlignment="1">
      <alignment horizontal="center" vertical="center"/>
    </xf>
    <xf numFmtId="1" fontId="18" fillId="0" borderId="0" xfId="0" applyNumberFormat="1" applyFont="1" applyAlignment="1">
      <alignment horizontal="center" vertical="center"/>
    </xf>
  </cellXfs>
  <cellStyles count="6">
    <cellStyle name="Lien hypertexte" xfId="2" builtinId="8"/>
    <cellStyle name="Lien hypertexte 2" xfId="5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colors>
    <mruColors>
      <color rgb="FF00FFFF"/>
      <color rgb="FF33CCFF"/>
      <color rgb="FFECF3FA"/>
      <color rgb="FFDAE9F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Menu A1'!A1"/><Relationship Id="rId1" Type="http://schemas.openxmlformats.org/officeDocument/2006/relationships/hyperlink" Target="#'Menu D''accueil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DONNEEADMIN!A1"/><Relationship Id="rId1" Type="http://schemas.openxmlformats.org/officeDocument/2006/relationships/hyperlink" Target="#'Menu D''accueil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Menu D''accueil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Menu D''accueil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Menu D''accueil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4.png"/><Relationship Id="rId1" Type="http://schemas.openxmlformats.org/officeDocument/2006/relationships/hyperlink" Target="#'Menu D''accueil'!A1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1438275</xdr:colOff>
      <xdr:row>0</xdr:row>
      <xdr:rowOff>47625</xdr:rowOff>
    </xdr:from>
    <xdr:to>
      <xdr:col>11</xdr:col>
      <xdr:colOff>686400</xdr:colOff>
      <xdr:row>1</xdr:row>
      <xdr:rowOff>55200</xdr:rowOff>
    </xdr:to>
    <xdr:sp macro="" textlink="">
      <xdr:nvSpPr>
        <xdr:cNvPr id="25" name="Rectangle 2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1D00-000019000000}"/>
            </a:ext>
          </a:extLst>
        </xdr:cNvPr>
        <xdr:cNvSpPr/>
      </xdr:nvSpPr>
      <xdr:spPr>
        <a:xfrm>
          <a:off x="11182350" y="47625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10</xdr:col>
      <xdr:colOff>1438275</xdr:colOff>
      <xdr:row>1</xdr:row>
      <xdr:rowOff>123825</xdr:rowOff>
    </xdr:from>
    <xdr:to>
      <xdr:col>11</xdr:col>
      <xdr:colOff>686400</xdr:colOff>
      <xdr:row>2</xdr:row>
      <xdr:rowOff>131400</xdr:rowOff>
    </xdr:to>
    <xdr:sp macro="" textlink="">
      <xdr:nvSpPr>
        <xdr:cNvPr id="26" name="Rectangle 2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1D00-00001A000000}"/>
            </a:ext>
          </a:extLst>
        </xdr:cNvPr>
        <xdr:cNvSpPr/>
      </xdr:nvSpPr>
      <xdr:spPr>
        <a:xfrm>
          <a:off x="11182350" y="361950"/>
          <a:ext cx="1296000" cy="2457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SALARIE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2</xdr:row>
          <xdr:rowOff>28575</xdr:rowOff>
        </xdr:from>
        <xdr:to>
          <xdr:col>9</xdr:col>
          <xdr:colOff>428625</xdr:colOff>
          <xdr:row>3</xdr:row>
          <xdr:rowOff>152400</xdr:rowOff>
        </xdr:to>
        <xdr:sp macro="" textlink="">
          <xdr:nvSpPr>
            <xdr:cNvPr id="696322" name="Button 2" hidden="1">
              <a:extLst>
                <a:ext uri="{63B3BB69-23CF-44E3-9099-C40C66FF867C}">
                  <a14:compatExt spid="_x0000_s696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5</xdr:row>
          <xdr:rowOff>28575</xdr:rowOff>
        </xdr:from>
        <xdr:to>
          <xdr:col>11</xdr:col>
          <xdr:colOff>676275</xdr:colOff>
          <xdr:row>5</xdr:row>
          <xdr:rowOff>247650</xdr:rowOff>
        </xdr:to>
        <xdr:sp macro="" textlink="">
          <xdr:nvSpPr>
            <xdr:cNvPr id="696323" name="Button 3" hidden="1">
              <a:extLst>
                <a:ext uri="{63B3BB69-23CF-44E3-9099-C40C66FF867C}">
                  <a14:compatExt spid="_x0000_s696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6</xdr:row>
          <xdr:rowOff>28575</xdr:rowOff>
        </xdr:from>
        <xdr:to>
          <xdr:col>11</xdr:col>
          <xdr:colOff>676275</xdr:colOff>
          <xdr:row>6</xdr:row>
          <xdr:rowOff>247650</xdr:rowOff>
        </xdr:to>
        <xdr:sp macro="" textlink="">
          <xdr:nvSpPr>
            <xdr:cNvPr id="696324" name="Button 4" hidden="1">
              <a:extLst>
                <a:ext uri="{63B3BB69-23CF-44E3-9099-C40C66FF867C}">
                  <a14:compatExt spid="_x0000_s696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7</xdr:row>
          <xdr:rowOff>28575</xdr:rowOff>
        </xdr:from>
        <xdr:to>
          <xdr:col>11</xdr:col>
          <xdr:colOff>676275</xdr:colOff>
          <xdr:row>7</xdr:row>
          <xdr:rowOff>247650</xdr:rowOff>
        </xdr:to>
        <xdr:sp macro="" textlink="">
          <xdr:nvSpPr>
            <xdr:cNvPr id="696325" name="Button 5" hidden="1">
              <a:extLst>
                <a:ext uri="{63B3BB69-23CF-44E3-9099-C40C66FF867C}">
                  <a14:compatExt spid="_x0000_s696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8</xdr:row>
          <xdr:rowOff>28575</xdr:rowOff>
        </xdr:from>
        <xdr:to>
          <xdr:col>11</xdr:col>
          <xdr:colOff>685800</xdr:colOff>
          <xdr:row>8</xdr:row>
          <xdr:rowOff>247650</xdr:rowOff>
        </xdr:to>
        <xdr:sp macro="" textlink="">
          <xdr:nvSpPr>
            <xdr:cNvPr id="696326" name="Button 6" hidden="1">
              <a:extLst>
                <a:ext uri="{63B3BB69-23CF-44E3-9099-C40C66FF867C}">
                  <a14:compatExt spid="_x0000_s696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9</xdr:row>
          <xdr:rowOff>28575</xdr:rowOff>
        </xdr:from>
        <xdr:to>
          <xdr:col>11</xdr:col>
          <xdr:colOff>676275</xdr:colOff>
          <xdr:row>9</xdr:row>
          <xdr:rowOff>238125</xdr:rowOff>
        </xdr:to>
        <xdr:sp macro="" textlink="">
          <xdr:nvSpPr>
            <xdr:cNvPr id="696327" name="Button 7" hidden="1">
              <a:extLst>
                <a:ext uri="{63B3BB69-23CF-44E3-9099-C40C66FF867C}">
                  <a14:compatExt spid="_x0000_s696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10</xdr:row>
          <xdr:rowOff>28575</xdr:rowOff>
        </xdr:from>
        <xdr:to>
          <xdr:col>11</xdr:col>
          <xdr:colOff>685800</xdr:colOff>
          <xdr:row>10</xdr:row>
          <xdr:rowOff>247650</xdr:rowOff>
        </xdr:to>
        <xdr:sp macro="" textlink="">
          <xdr:nvSpPr>
            <xdr:cNvPr id="696328" name="Button 8" hidden="1">
              <a:extLst>
                <a:ext uri="{63B3BB69-23CF-44E3-9099-C40C66FF867C}">
                  <a14:compatExt spid="_x0000_s696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11</xdr:row>
          <xdr:rowOff>28575</xdr:rowOff>
        </xdr:from>
        <xdr:to>
          <xdr:col>11</xdr:col>
          <xdr:colOff>676275</xdr:colOff>
          <xdr:row>11</xdr:row>
          <xdr:rowOff>247650</xdr:rowOff>
        </xdr:to>
        <xdr:sp macro="" textlink="">
          <xdr:nvSpPr>
            <xdr:cNvPr id="696329" name="Button 9" hidden="1">
              <a:extLst>
                <a:ext uri="{63B3BB69-23CF-44E3-9099-C40C66FF867C}">
                  <a14:compatExt spid="_x0000_s696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12</xdr:row>
          <xdr:rowOff>28575</xdr:rowOff>
        </xdr:from>
        <xdr:to>
          <xdr:col>11</xdr:col>
          <xdr:colOff>685800</xdr:colOff>
          <xdr:row>12</xdr:row>
          <xdr:rowOff>247650</xdr:rowOff>
        </xdr:to>
        <xdr:sp macro="" textlink="">
          <xdr:nvSpPr>
            <xdr:cNvPr id="696330" name="Button 10" hidden="1">
              <a:extLst>
                <a:ext uri="{63B3BB69-23CF-44E3-9099-C40C66FF867C}">
                  <a14:compatExt spid="_x0000_s696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13</xdr:row>
          <xdr:rowOff>38100</xdr:rowOff>
        </xdr:from>
        <xdr:to>
          <xdr:col>11</xdr:col>
          <xdr:colOff>676275</xdr:colOff>
          <xdr:row>13</xdr:row>
          <xdr:rowOff>257175</xdr:rowOff>
        </xdr:to>
        <xdr:sp macro="" textlink="">
          <xdr:nvSpPr>
            <xdr:cNvPr id="696331" name="Button 11" hidden="1">
              <a:extLst>
                <a:ext uri="{63B3BB69-23CF-44E3-9099-C40C66FF867C}">
                  <a14:compatExt spid="_x0000_s696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14</xdr:row>
          <xdr:rowOff>28575</xdr:rowOff>
        </xdr:from>
        <xdr:to>
          <xdr:col>11</xdr:col>
          <xdr:colOff>685800</xdr:colOff>
          <xdr:row>14</xdr:row>
          <xdr:rowOff>247650</xdr:rowOff>
        </xdr:to>
        <xdr:sp macro="" textlink="">
          <xdr:nvSpPr>
            <xdr:cNvPr id="696332" name="Button 12" hidden="1">
              <a:extLst>
                <a:ext uri="{63B3BB69-23CF-44E3-9099-C40C66FF867C}">
                  <a14:compatExt spid="_x0000_s696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15</xdr:row>
          <xdr:rowOff>28575</xdr:rowOff>
        </xdr:from>
        <xdr:to>
          <xdr:col>11</xdr:col>
          <xdr:colOff>685800</xdr:colOff>
          <xdr:row>15</xdr:row>
          <xdr:rowOff>247650</xdr:rowOff>
        </xdr:to>
        <xdr:sp macro="" textlink="">
          <xdr:nvSpPr>
            <xdr:cNvPr id="696333" name="Button 13" hidden="1">
              <a:extLst>
                <a:ext uri="{63B3BB69-23CF-44E3-9099-C40C66FF867C}">
                  <a14:compatExt spid="_x0000_s696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16</xdr:row>
          <xdr:rowOff>28575</xdr:rowOff>
        </xdr:from>
        <xdr:to>
          <xdr:col>11</xdr:col>
          <xdr:colOff>685800</xdr:colOff>
          <xdr:row>16</xdr:row>
          <xdr:rowOff>247650</xdr:rowOff>
        </xdr:to>
        <xdr:sp macro="" textlink="">
          <xdr:nvSpPr>
            <xdr:cNvPr id="696334" name="Button 14" hidden="1">
              <a:extLst>
                <a:ext uri="{63B3BB69-23CF-44E3-9099-C40C66FF867C}">
                  <a14:compatExt spid="_x0000_s696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17</xdr:row>
          <xdr:rowOff>28575</xdr:rowOff>
        </xdr:from>
        <xdr:to>
          <xdr:col>11</xdr:col>
          <xdr:colOff>685800</xdr:colOff>
          <xdr:row>17</xdr:row>
          <xdr:rowOff>247650</xdr:rowOff>
        </xdr:to>
        <xdr:sp macro="" textlink="">
          <xdr:nvSpPr>
            <xdr:cNvPr id="696335" name="Button 15" hidden="1">
              <a:extLst>
                <a:ext uri="{63B3BB69-23CF-44E3-9099-C40C66FF867C}">
                  <a14:compatExt spid="_x0000_s696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18</xdr:row>
          <xdr:rowOff>28575</xdr:rowOff>
        </xdr:from>
        <xdr:to>
          <xdr:col>11</xdr:col>
          <xdr:colOff>685800</xdr:colOff>
          <xdr:row>18</xdr:row>
          <xdr:rowOff>247650</xdr:rowOff>
        </xdr:to>
        <xdr:sp macro="" textlink="">
          <xdr:nvSpPr>
            <xdr:cNvPr id="696336" name="Button 16" hidden="1">
              <a:extLst>
                <a:ext uri="{63B3BB69-23CF-44E3-9099-C40C66FF867C}">
                  <a14:compatExt spid="_x0000_s696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19</xdr:row>
          <xdr:rowOff>28575</xdr:rowOff>
        </xdr:from>
        <xdr:to>
          <xdr:col>11</xdr:col>
          <xdr:colOff>685800</xdr:colOff>
          <xdr:row>19</xdr:row>
          <xdr:rowOff>247650</xdr:rowOff>
        </xdr:to>
        <xdr:sp macro="" textlink="">
          <xdr:nvSpPr>
            <xdr:cNvPr id="696337" name="Button 17" hidden="1">
              <a:extLst>
                <a:ext uri="{63B3BB69-23CF-44E3-9099-C40C66FF867C}">
                  <a14:compatExt spid="_x0000_s696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20</xdr:row>
          <xdr:rowOff>28575</xdr:rowOff>
        </xdr:from>
        <xdr:to>
          <xdr:col>11</xdr:col>
          <xdr:colOff>676275</xdr:colOff>
          <xdr:row>20</xdr:row>
          <xdr:rowOff>247650</xdr:rowOff>
        </xdr:to>
        <xdr:sp macro="" textlink="">
          <xdr:nvSpPr>
            <xdr:cNvPr id="696338" name="Button 18" hidden="1">
              <a:extLst>
                <a:ext uri="{63B3BB69-23CF-44E3-9099-C40C66FF867C}">
                  <a14:compatExt spid="_x0000_s696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21</xdr:row>
          <xdr:rowOff>28575</xdr:rowOff>
        </xdr:from>
        <xdr:to>
          <xdr:col>11</xdr:col>
          <xdr:colOff>676275</xdr:colOff>
          <xdr:row>21</xdr:row>
          <xdr:rowOff>247650</xdr:rowOff>
        </xdr:to>
        <xdr:sp macro="" textlink="">
          <xdr:nvSpPr>
            <xdr:cNvPr id="696339" name="Button 19" hidden="1">
              <a:extLst>
                <a:ext uri="{63B3BB69-23CF-44E3-9099-C40C66FF867C}">
                  <a14:compatExt spid="_x0000_s696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22</xdr:row>
          <xdr:rowOff>28575</xdr:rowOff>
        </xdr:from>
        <xdr:to>
          <xdr:col>11</xdr:col>
          <xdr:colOff>676275</xdr:colOff>
          <xdr:row>22</xdr:row>
          <xdr:rowOff>247650</xdr:rowOff>
        </xdr:to>
        <xdr:sp macro="" textlink="">
          <xdr:nvSpPr>
            <xdr:cNvPr id="696340" name="Button 20" hidden="1">
              <a:extLst>
                <a:ext uri="{63B3BB69-23CF-44E3-9099-C40C66FF867C}">
                  <a14:compatExt spid="_x0000_s696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23</xdr:row>
          <xdr:rowOff>28575</xdr:rowOff>
        </xdr:from>
        <xdr:to>
          <xdr:col>11</xdr:col>
          <xdr:colOff>685800</xdr:colOff>
          <xdr:row>23</xdr:row>
          <xdr:rowOff>247650</xdr:rowOff>
        </xdr:to>
        <xdr:sp macro="" textlink="">
          <xdr:nvSpPr>
            <xdr:cNvPr id="696341" name="Button 21" hidden="1">
              <a:extLst>
                <a:ext uri="{63B3BB69-23CF-44E3-9099-C40C66FF867C}">
                  <a14:compatExt spid="_x0000_s696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24</xdr:row>
          <xdr:rowOff>28575</xdr:rowOff>
        </xdr:from>
        <xdr:to>
          <xdr:col>11</xdr:col>
          <xdr:colOff>685800</xdr:colOff>
          <xdr:row>24</xdr:row>
          <xdr:rowOff>247650</xdr:rowOff>
        </xdr:to>
        <xdr:sp macro="" textlink="">
          <xdr:nvSpPr>
            <xdr:cNvPr id="696342" name="Button 22" hidden="1">
              <a:extLst>
                <a:ext uri="{63B3BB69-23CF-44E3-9099-C40C66FF867C}">
                  <a14:compatExt spid="_x0000_s696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</a:rPr>
                <a:t>Admin20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0</xdr:row>
          <xdr:rowOff>66675</xdr:rowOff>
        </xdr:from>
        <xdr:to>
          <xdr:col>9</xdr:col>
          <xdr:colOff>428625</xdr:colOff>
          <xdr:row>1</xdr:row>
          <xdr:rowOff>190500</xdr:rowOff>
        </xdr:to>
        <xdr:sp macro="" textlink="">
          <xdr:nvSpPr>
            <xdr:cNvPr id="696345" name="Button 25" hidden="1">
              <a:extLst>
                <a:ext uri="{63B3BB69-23CF-44E3-9099-C40C66FF867C}">
                  <a14:compatExt spid="_x0000_s696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57150</xdr:rowOff>
        </xdr:from>
        <xdr:to>
          <xdr:col>5</xdr:col>
          <xdr:colOff>0</xdr:colOff>
          <xdr:row>3</xdr:row>
          <xdr:rowOff>361950</xdr:rowOff>
        </xdr:to>
        <xdr:sp macro="" textlink="">
          <xdr:nvSpPr>
            <xdr:cNvPr id="780289" name="CommandButton1" hidden="1">
              <a:extLst>
                <a:ext uri="{63B3BB69-23CF-44E3-9099-C40C66FF867C}">
                  <a14:compatExt spid="_x0000_s780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</xdr:row>
          <xdr:rowOff>57150</xdr:rowOff>
        </xdr:from>
        <xdr:to>
          <xdr:col>7</xdr:col>
          <xdr:colOff>752475</xdr:colOff>
          <xdr:row>3</xdr:row>
          <xdr:rowOff>352425</xdr:rowOff>
        </xdr:to>
        <xdr:sp macro="" textlink="">
          <xdr:nvSpPr>
            <xdr:cNvPr id="780290" name="Button 2" hidden="1">
              <a:extLst>
                <a:ext uri="{63B3BB69-23CF-44E3-9099-C40C66FF867C}">
                  <a14:compatExt spid="_x0000_s780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</a:rPr>
                <a:t>Remplir Chèque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263588</xdr:colOff>
      <xdr:row>8</xdr:row>
      <xdr:rowOff>67234</xdr:rowOff>
    </xdr:from>
    <xdr:to>
      <xdr:col>17</xdr:col>
      <xdr:colOff>107588</xdr:colOff>
      <xdr:row>9</xdr:row>
      <xdr:rowOff>88533</xdr:rowOff>
    </xdr:to>
    <xdr:sp macro="[0]!Rectangle31_Cliquer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1E00-000005000000}"/>
            </a:ext>
          </a:extLst>
        </xdr:cNvPr>
        <xdr:cNvSpPr/>
      </xdr:nvSpPr>
      <xdr:spPr>
        <a:xfrm>
          <a:off x="11093513" y="2496109"/>
          <a:ext cx="1368000" cy="287999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Attestation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100" b="1">
              <a:solidFill>
                <a:sysClr val="windowText" lastClr="000000"/>
              </a:solidFill>
            </a:rPr>
            <a:t>Travail</a:t>
          </a:r>
        </a:p>
      </xdr:txBody>
    </xdr:sp>
    <xdr:clientData/>
  </xdr:twoCellAnchor>
  <xdr:twoCellAnchor>
    <xdr:from>
      <xdr:col>15</xdr:col>
      <xdr:colOff>263588</xdr:colOff>
      <xdr:row>6</xdr:row>
      <xdr:rowOff>244847</xdr:rowOff>
    </xdr:from>
    <xdr:to>
      <xdr:col>17</xdr:col>
      <xdr:colOff>107588</xdr:colOff>
      <xdr:row>7</xdr:row>
      <xdr:rowOff>266147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1E00-000006000000}"/>
            </a:ext>
          </a:extLst>
        </xdr:cNvPr>
        <xdr:cNvSpPr/>
      </xdr:nvSpPr>
      <xdr:spPr>
        <a:xfrm>
          <a:off x="11093513" y="2140322"/>
          <a:ext cx="1368000" cy="28800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Attestation Congé</a:t>
          </a:r>
        </a:p>
      </xdr:txBody>
    </xdr:sp>
    <xdr:clientData/>
  </xdr:twoCellAnchor>
  <xdr:twoCellAnchor>
    <xdr:from>
      <xdr:col>15</xdr:col>
      <xdr:colOff>266017</xdr:colOff>
      <xdr:row>4</xdr:row>
      <xdr:rowOff>76200</xdr:rowOff>
    </xdr:from>
    <xdr:to>
      <xdr:col>17</xdr:col>
      <xdr:colOff>110017</xdr:colOff>
      <xdr:row>5</xdr:row>
      <xdr:rowOff>87975</xdr:rowOff>
    </xdr:to>
    <xdr:sp macro="" textlink="">
      <xdr:nvSpPr>
        <xdr:cNvPr id="7" name="Rectangl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1E00-000007000000}"/>
            </a:ext>
          </a:extLst>
        </xdr:cNvPr>
        <xdr:cNvSpPr/>
      </xdr:nvSpPr>
      <xdr:spPr>
        <a:xfrm>
          <a:off x="11095942" y="1428750"/>
          <a:ext cx="1368000" cy="2880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15</xdr:col>
      <xdr:colOff>264740</xdr:colOff>
      <xdr:row>5</xdr:row>
      <xdr:rowOff>157442</xdr:rowOff>
    </xdr:from>
    <xdr:to>
      <xdr:col>17</xdr:col>
      <xdr:colOff>108740</xdr:colOff>
      <xdr:row>6</xdr:row>
      <xdr:rowOff>178742</xdr:rowOff>
    </xdr:to>
    <xdr:sp macro="" textlink="">
      <xdr:nvSpPr>
        <xdr:cNvPr id="8" name="Rectangl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1E00-000008000000}"/>
            </a:ext>
          </a:extLst>
        </xdr:cNvPr>
        <xdr:cNvSpPr/>
      </xdr:nvSpPr>
      <xdr:spPr>
        <a:xfrm>
          <a:off x="11094665" y="1786217"/>
          <a:ext cx="1368000" cy="288000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LISTE ADMIN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4</xdr:row>
          <xdr:rowOff>38100</xdr:rowOff>
        </xdr:from>
        <xdr:to>
          <xdr:col>3</xdr:col>
          <xdr:colOff>704850</xdr:colOff>
          <xdr:row>4</xdr:row>
          <xdr:rowOff>238125</xdr:rowOff>
        </xdr:to>
        <xdr:sp macro="" textlink="">
          <xdr:nvSpPr>
            <xdr:cNvPr id="780291" name="Button 3" hidden="1">
              <a:extLst>
                <a:ext uri="{63B3BB69-23CF-44E3-9099-C40C66FF867C}">
                  <a14:compatExt spid="_x0000_s780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SEPT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4</xdr:row>
          <xdr:rowOff>38100</xdr:rowOff>
        </xdr:from>
        <xdr:to>
          <xdr:col>4</xdr:col>
          <xdr:colOff>723900</xdr:colOff>
          <xdr:row>4</xdr:row>
          <xdr:rowOff>238125</xdr:rowOff>
        </xdr:to>
        <xdr:sp macro="" textlink="">
          <xdr:nvSpPr>
            <xdr:cNvPr id="780292" name="Button 4" hidden="1">
              <a:extLst>
                <a:ext uri="{63B3BB69-23CF-44E3-9099-C40C66FF867C}">
                  <a14:compatExt spid="_x0000_s780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4</xdr:row>
          <xdr:rowOff>38100</xdr:rowOff>
        </xdr:from>
        <xdr:to>
          <xdr:col>5</xdr:col>
          <xdr:colOff>704850</xdr:colOff>
          <xdr:row>4</xdr:row>
          <xdr:rowOff>238125</xdr:rowOff>
        </xdr:to>
        <xdr:sp macro="" textlink="">
          <xdr:nvSpPr>
            <xdr:cNvPr id="780293" name="Button 5" hidden="1">
              <a:extLst>
                <a:ext uri="{63B3BB69-23CF-44E3-9099-C40C66FF867C}">
                  <a14:compatExt spid="_x0000_s780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NOV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4</xdr:row>
          <xdr:rowOff>38100</xdr:rowOff>
        </xdr:from>
        <xdr:to>
          <xdr:col>6</xdr:col>
          <xdr:colOff>714375</xdr:colOff>
          <xdr:row>4</xdr:row>
          <xdr:rowOff>238125</xdr:rowOff>
        </xdr:to>
        <xdr:sp macro="" textlink="">
          <xdr:nvSpPr>
            <xdr:cNvPr id="780294" name="Button 6" hidden="1">
              <a:extLst>
                <a:ext uri="{63B3BB69-23CF-44E3-9099-C40C66FF867C}">
                  <a14:compatExt spid="_x0000_s780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DÉC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38100</xdr:rowOff>
        </xdr:from>
        <xdr:to>
          <xdr:col>7</xdr:col>
          <xdr:colOff>714375</xdr:colOff>
          <xdr:row>4</xdr:row>
          <xdr:rowOff>238125</xdr:rowOff>
        </xdr:to>
        <xdr:sp macro="" textlink="">
          <xdr:nvSpPr>
            <xdr:cNvPr id="780295" name="Button 7" hidden="1">
              <a:extLst>
                <a:ext uri="{63B3BB69-23CF-44E3-9099-C40C66FF867C}">
                  <a14:compatExt spid="_x0000_s780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JANV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4</xdr:row>
          <xdr:rowOff>38100</xdr:rowOff>
        </xdr:from>
        <xdr:to>
          <xdr:col>8</xdr:col>
          <xdr:colOff>704850</xdr:colOff>
          <xdr:row>4</xdr:row>
          <xdr:rowOff>238125</xdr:rowOff>
        </xdr:to>
        <xdr:sp macro="" textlink="">
          <xdr:nvSpPr>
            <xdr:cNvPr id="780296" name="Button 8" hidden="1">
              <a:extLst>
                <a:ext uri="{63B3BB69-23CF-44E3-9099-C40C66FF867C}">
                  <a14:compatExt spid="_x0000_s780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FÉVR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4</xdr:row>
          <xdr:rowOff>38100</xdr:rowOff>
        </xdr:from>
        <xdr:to>
          <xdr:col>9</xdr:col>
          <xdr:colOff>714375</xdr:colOff>
          <xdr:row>4</xdr:row>
          <xdr:rowOff>238125</xdr:rowOff>
        </xdr:to>
        <xdr:sp macro="" textlink="">
          <xdr:nvSpPr>
            <xdr:cNvPr id="780297" name="Button 9" hidden="1">
              <a:extLst>
                <a:ext uri="{63B3BB69-23CF-44E3-9099-C40C66FF867C}">
                  <a14:compatExt spid="_x0000_s780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38100</xdr:rowOff>
        </xdr:from>
        <xdr:to>
          <xdr:col>10</xdr:col>
          <xdr:colOff>714375</xdr:colOff>
          <xdr:row>4</xdr:row>
          <xdr:rowOff>238125</xdr:rowOff>
        </xdr:to>
        <xdr:sp macro="" textlink="">
          <xdr:nvSpPr>
            <xdr:cNvPr id="780298" name="Button 10" hidden="1">
              <a:extLst>
                <a:ext uri="{63B3BB69-23CF-44E3-9099-C40C66FF867C}">
                  <a14:compatExt spid="_x0000_s780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AVR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4</xdr:row>
          <xdr:rowOff>38100</xdr:rowOff>
        </xdr:from>
        <xdr:to>
          <xdr:col>11</xdr:col>
          <xdr:colOff>714375</xdr:colOff>
          <xdr:row>4</xdr:row>
          <xdr:rowOff>238125</xdr:rowOff>
        </xdr:to>
        <xdr:sp macro="" textlink="">
          <xdr:nvSpPr>
            <xdr:cNvPr id="780299" name="Button 11" hidden="1">
              <a:extLst>
                <a:ext uri="{63B3BB69-23CF-44E3-9099-C40C66FF867C}">
                  <a14:compatExt spid="_x0000_s780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66675</xdr:colOff>
          <xdr:row>4</xdr:row>
          <xdr:rowOff>38100</xdr:rowOff>
        </xdr:from>
        <xdr:to>
          <xdr:col>12</xdr:col>
          <xdr:colOff>714375</xdr:colOff>
          <xdr:row>4</xdr:row>
          <xdr:rowOff>238125</xdr:rowOff>
        </xdr:to>
        <xdr:sp macro="" textlink="">
          <xdr:nvSpPr>
            <xdr:cNvPr id="780300" name="Button 12" hidden="1">
              <a:extLst>
                <a:ext uri="{63B3BB69-23CF-44E3-9099-C40C66FF867C}">
                  <a14:compatExt spid="_x0000_s780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</xdr:colOff>
          <xdr:row>4</xdr:row>
          <xdr:rowOff>38100</xdr:rowOff>
        </xdr:from>
        <xdr:to>
          <xdr:col>13</xdr:col>
          <xdr:colOff>714375</xdr:colOff>
          <xdr:row>4</xdr:row>
          <xdr:rowOff>238125</xdr:rowOff>
        </xdr:to>
        <xdr:sp macro="" textlink="">
          <xdr:nvSpPr>
            <xdr:cNvPr id="780301" name="Button 13" hidden="1">
              <a:extLst>
                <a:ext uri="{63B3BB69-23CF-44E3-9099-C40C66FF867C}">
                  <a14:compatExt spid="_x0000_s780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JUIL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</xdr:colOff>
          <xdr:row>4</xdr:row>
          <xdr:rowOff>38100</xdr:rowOff>
        </xdr:from>
        <xdr:to>
          <xdr:col>14</xdr:col>
          <xdr:colOff>695325</xdr:colOff>
          <xdr:row>4</xdr:row>
          <xdr:rowOff>238125</xdr:rowOff>
        </xdr:to>
        <xdr:sp macro="" textlink="">
          <xdr:nvSpPr>
            <xdr:cNvPr id="780302" name="Button 14" hidden="1">
              <a:extLst>
                <a:ext uri="{63B3BB69-23CF-44E3-9099-C40C66FF867C}">
                  <a14:compatExt spid="_x0000_s780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AOÛT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12</xdr:row>
          <xdr:rowOff>38100</xdr:rowOff>
        </xdr:from>
        <xdr:to>
          <xdr:col>3</xdr:col>
          <xdr:colOff>704850</xdr:colOff>
          <xdr:row>12</xdr:row>
          <xdr:rowOff>323850</xdr:rowOff>
        </xdr:to>
        <xdr:sp macro="" textlink="">
          <xdr:nvSpPr>
            <xdr:cNvPr id="780315" name="CommandButton2" hidden="1">
              <a:extLst>
                <a:ext uri="{63B3BB69-23CF-44E3-9099-C40C66FF867C}">
                  <a14:compatExt spid="_x0000_s780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12</xdr:row>
          <xdr:rowOff>38100</xdr:rowOff>
        </xdr:from>
        <xdr:to>
          <xdr:col>4</xdr:col>
          <xdr:colOff>704850</xdr:colOff>
          <xdr:row>12</xdr:row>
          <xdr:rowOff>323850</xdr:rowOff>
        </xdr:to>
        <xdr:sp macro="" textlink="">
          <xdr:nvSpPr>
            <xdr:cNvPr id="780317" name="CommandButton3" hidden="1">
              <a:extLst>
                <a:ext uri="{63B3BB69-23CF-44E3-9099-C40C66FF867C}">
                  <a14:compatExt spid="_x0000_s780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12</xdr:row>
          <xdr:rowOff>38100</xdr:rowOff>
        </xdr:from>
        <xdr:to>
          <xdr:col>5</xdr:col>
          <xdr:colOff>704850</xdr:colOff>
          <xdr:row>12</xdr:row>
          <xdr:rowOff>323850</xdr:rowOff>
        </xdr:to>
        <xdr:sp macro="" textlink="">
          <xdr:nvSpPr>
            <xdr:cNvPr id="780318" name="CommandButton4" hidden="1">
              <a:extLst>
                <a:ext uri="{63B3BB69-23CF-44E3-9099-C40C66FF867C}">
                  <a14:compatExt spid="_x0000_s780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12</xdr:row>
          <xdr:rowOff>38100</xdr:rowOff>
        </xdr:from>
        <xdr:to>
          <xdr:col>6</xdr:col>
          <xdr:colOff>704850</xdr:colOff>
          <xdr:row>12</xdr:row>
          <xdr:rowOff>323850</xdr:rowOff>
        </xdr:to>
        <xdr:sp macro="" textlink="">
          <xdr:nvSpPr>
            <xdr:cNvPr id="780319" name="CommandButton5" hidden="1">
              <a:extLst>
                <a:ext uri="{63B3BB69-23CF-44E3-9099-C40C66FF867C}">
                  <a14:compatExt spid="_x0000_s780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12</xdr:row>
          <xdr:rowOff>38100</xdr:rowOff>
        </xdr:from>
        <xdr:to>
          <xdr:col>7</xdr:col>
          <xdr:colOff>704850</xdr:colOff>
          <xdr:row>12</xdr:row>
          <xdr:rowOff>323850</xdr:rowOff>
        </xdr:to>
        <xdr:sp macro="" textlink="">
          <xdr:nvSpPr>
            <xdr:cNvPr id="780320" name="CommandButton6" hidden="1">
              <a:extLst>
                <a:ext uri="{63B3BB69-23CF-44E3-9099-C40C66FF867C}">
                  <a14:compatExt spid="_x0000_s780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12</xdr:row>
          <xdr:rowOff>38100</xdr:rowOff>
        </xdr:from>
        <xdr:to>
          <xdr:col>8</xdr:col>
          <xdr:colOff>704850</xdr:colOff>
          <xdr:row>12</xdr:row>
          <xdr:rowOff>323850</xdr:rowOff>
        </xdr:to>
        <xdr:sp macro="" textlink="">
          <xdr:nvSpPr>
            <xdr:cNvPr id="780321" name="CommandButton7" hidden="1">
              <a:extLst>
                <a:ext uri="{63B3BB69-23CF-44E3-9099-C40C66FF867C}">
                  <a14:compatExt spid="_x0000_s780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12</xdr:row>
          <xdr:rowOff>38100</xdr:rowOff>
        </xdr:from>
        <xdr:to>
          <xdr:col>9</xdr:col>
          <xdr:colOff>704850</xdr:colOff>
          <xdr:row>12</xdr:row>
          <xdr:rowOff>323850</xdr:rowOff>
        </xdr:to>
        <xdr:sp macro="" textlink="">
          <xdr:nvSpPr>
            <xdr:cNvPr id="780322" name="CommandButton8" hidden="1">
              <a:extLst>
                <a:ext uri="{63B3BB69-23CF-44E3-9099-C40C66FF867C}">
                  <a14:compatExt spid="_x0000_s780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12</xdr:row>
          <xdr:rowOff>38100</xdr:rowOff>
        </xdr:from>
        <xdr:to>
          <xdr:col>10</xdr:col>
          <xdr:colOff>704850</xdr:colOff>
          <xdr:row>12</xdr:row>
          <xdr:rowOff>323850</xdr:rowOff>
        </xdr:to>
        <xdr:sp macro="" textlink="">
          <xdr:nvSpPr>
            <xdr:cNvPr id="780323" name="CommandButton9" hidden="1">
              <a:extLst>
                <a:ext uri="{63B3BB69-23CF-44E3-9099-C40C66FF867C}">
                  <a14:compatExt spid="_x0000_s780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12</xdr:row>
          <xdr:rowOff>38100</xdr:rowOff>
        </xdr:from>
        <xdr:to>
          <xdr:col>11</xdr:col>
          <xdr:colOff>714375</xdr:colOff>
          <xdr:row>12</xdr:row>
          <xdr:rowOff>323850</xdr:rowOff>
        </xdr:to>
        <xdr:sp macro="" textlink="">
          <xdr:nvSpPr>
            <xdr:cNvPr id="780324" name="CommandButton10" hidden="1">
              <a:extLst>
                <a:ext uri="{63B3BB69-23CF-44E3-9099-C40C66FF867C}">
                  <a14:compatExt spid="_x0000_s780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12</xdr:row>
          <xdr:rowOff>38100</xdr:rowOff>
        </xdr:from>
        <xdr:to>
          <xdr:col>12</xdr:col>
          <xdr:colOff>714375</xdr:colOff>
          <xdr:row>12</xdr:row>
          <xdr:rowOff>323850</xdr:rowOff>
        </xdr:to>
        <xdr:sp macro="" textlink="">
          <xdr:nvSpPr>
            <xdr:cNvPr id="780325" name="CommandButton11" hidden="1">
              <a:extLst>
                <a:ext uri="{63B3BB69-23CF-44E3-9099-C40C66FF867C}">
                  <a14:compatExt spid="_x0000_s780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12</xdr:row>
          <xdr:rowOff>38100</xdr:rowOff>
        </xdr:from>
        <xdr:to>
          <xdr:col>13</xdr:col>
          <xdr:colOff>704850</xdr:colOff>
          <xdr:row>12</xdr:row>
          <xdr:rowOff>323850</xdr:rowOff>
        </xdr:to>
        <xdr:sp macro="" textlink="">
          <xdr:nvSpPr>
            <xdr:cNvPr id="780326" name="CommandButton12" hidden="1">
              <a:extLst>
                <a:ext uri="{63B3BB69-23CF-44E3-9099-C40C66FF867C}">
                  <a14:compatExt spid="_x0000_s780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12</xdr:row>
          <xdr:rowOff>38100</xdr:rowOff>
        </xdr:from>
        <xdr:to>
          <xdr:col>14</xdr:col>
          <xdr:colOff>704850</xdr:colOff>
          <xdr:row>12</xdr:row>
          <xdr:rowOff>323850</xdr:rowOff>
        </xdr:to>
        <xdr:sp macro="" textlink="">
          <xdr:nvSpPr>
            <xdr:cNvPr id="780327" name="CommandButton13" hidden="1">
              <a:extLst>
                <a:ext uri="{63B3BB69-23CF-44E3-9099-C40C66FF867C}">
                  <a14:compatExt spid="_x0000_s780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161924</xdr:colOff>
      <xdr:row>2</xdr:row>
      <xdr:rowOff>9525</xdr:rowOff>
    </xdr:from>
    <xdr:to>
      <xdr:col>13</xdr:col>
      <xdr:colOff>666750</xdr:colOff>
      <xdr:row>3</xdr:row>
      <xdr:rowOff>238124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3E56840C-5E33-4B79-97DA-399C67E2FAD3}"/>
            </a:ext>
          </a:extLst>
        </xdr:cNvPr>
        <xdr:cNvSpPr txBox="1"/>
      </xdr:nvSpPr>
      <xdr:spPr>
        <a:xfrm>
          <a:off x="5657849" y="581025"/>
          <a:ext cx="4314826" cy="514349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 POUR IMPORTER LES DONNEES A PARTIR DE LA FEUIL DATAADMIN</a:t>
          </a:r>
        </a:p>
        <a:p>
          <a:r>
            <a:rPr lang="fr-FR" sz="1100" b="1"/>
            <a:t>EXM:</a:t>
          </a:r>
          <a:r>
            <a:rPr lang="fr-FR" sz="1100" b="1" baseline="0"/>
            <a:t> </a:t>
          </a:r>
          <a:r>
            <a:rPr lang="fr-FR" sz="1400" b="1" baseline="0">
              <a:solidFill>
                <a:schemeClr val="bg1"/>
              </a:solidFill>
            </a:rPr>
            <a:t>1234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757239</xdr:colOff>
      <xdr:row>2</xdr:row>
      <xdr:rowOff>47630</xdr:rowOff>
    </xdr:from>
    <xdr:to>
      <xdr:col>8</xdr:col>
      <xdr:colOff>171455</xdr:colOff>
      <xdr:row>2</xdr:row>
      <xdr:rowOff>247653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xmlns="" id="{3EA94B9B-11BD-408F-8EE5-D66E6C9C1224}"/>
            </a:ext>
          </a:extLst>
        </xdr:cNvPr>
        <xdr:cNvSpPr/>
      </xdr:nvSpPr>
      <xdr:spPr>
        <a:xfrm rot="5400000">
          <a:off x="4336260" y="-511966"/>
          <a:ext cx="200023" cy="246221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523778</xdr:colOff>
      <xdr:row>4</xdr:row>
      <xdr:rowOff>73288</xdr:rowOff>
    </xdr:from>
    <xdr:to>
      <xdr:col>6</xdr:col>
      <xdr:colOff>517070</xdr:colOff>
      <xdr:row>4</xdr:row>
      <xdr:rowOff>269042</xdr:rowOff>
    </xdr:to>
    <xdr:sp macro="" textlink="">
      <xdr:nvSpPr>
        <xdr:cNvPr id="34" name="Flèche : bas 33">
          <a:extLst>
            <a:ext uri="{FF2B5EF4-FFF2-40B4-BE49-F238E27FC236}">
              <a16:creationId xmlns:a16="http://schemas.microsoft.com/office/drawing/2014/main" xmlns="" id="{00D31BF8-DB7E-49DD-A15A-9FE761D7CA2D}"/>
            </a:ext>
          </a:extLst>
        </xdr:cNvPr>
        <xdr:cNvSpPr/>
      </xdr:nvSpPr>
      <xdr:spPr>
        <a:xfrm rot="7162829">
          <a:off x="3632472" y="688869"/>
          <a:ext cx="195754" cy="1517292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352423</xdr:colOff>
      <xdr:row>5</xdr:row>
      <xdr:rowOff>133351</xdr:rowOff>
    </xdr:from>
    <xdr:to>
      <xdr:col>13</xdr:col>
      <xdr:colOff>323850</xdr:colOff>
      <xdr:row>6</xdr:row>
      <xdr:rowOff>133351</xdr:rowOff>
    </xdr:to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xmlns="" id="{8F29D884-8379-4745-BB83-E4421FA06D54}"/>
            </a:ext>
          </a:extLst>
        </xdr:cNvPr>
        <xdr:cNvSpPr txBox="1"/>
      </xdr:nvSpPr>
      <xdr:spPr>
        <a:xfrm>
          <a:off x="4324348" y="1685926"/>
          <a:ext cx="5305427" cy="2667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BOUTON POUR VALIDER &amp; TRANSFÉRER LES MODIFICATION VERS LA FEUIL DATAADMIN</a:t>
          </a:r>
        </a:p>
      </xdr:txBody>
    </xdr:sp>
    <xdr:clientData/>
  </xdr:twoCellAnchor>
  <xdr:twoCellAnchor>
    <xdr:from>
      <xdr:col>8</xdr:col>
      <xdr:colOff>647700</xdr:colOff>
      <xdr:row>9</xdr:row>
      <xdr:rowOff>0</xdr:rowOff>
    </xdr:from>
    <xdr:to>
      <xdr:col>14</xdr:col>
      <xdr:colOff>733425</xdr:colOff>
      <xdr:row>11</xdr:row>
      <xdr:rowOff>228600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6331E5DD-6F28-41A5-AE86-7C2547386787}"/>
            </a:ext>
          </a:extLst>
        </xdr:cNvPr>
        <xdr:cNvSpPr/>
      </xdr:nvSpPr>
      <xdr:spPr>
        <a:xfrm>
          <a:off x="6143625" y="2619375"/>
          <a:ext cx="4657725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 pour ça je veut qu'il m'apparaître un message pour m’avertir de sauvegarder avent de quitter la feuil active. SI JAI OUBLIER DE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TRANSFÉRER LES MODIFICATION VERS LA FEUIL DATAADMIN </a:t>
          </a:r>
        </a:p>
        <a:p>
          <a:pPr algn="l"/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MERCI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5</xdr:row>
      <xdr:rowOff>114300</xdr:rowOff>
    </xdr:from>
    <xdr:to>
      <xdr:col>10</xdr:col>
      <xdr:colOff>524475</xdr:colOff>
      <xdr:row>6</xdr:row>
      <xdr:rowOff>169500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2E00-000002000000}"/>
            </a:ext>
          </a:extLst>
        </xdr:cNvPr>
        <xdr:cNvSpPr/>
      </xdr:nvSpPr>
      <xdr:spPr>
        <a:xfrm>
          <a:off x="8667750" y="1066800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228600</xdr:colOff>
      <xdr:row>0</xdr:row>
      <xdr:rowOff>95250</xdr:rowOff>
    </xdr:from>
    <xdr:to>
      <xdr:col>17</xdr:col>
      <xdr:colOff>600</xdr:colOff>
      <xdr:row>1</xdr:row>
      <xdr:rowOff>150450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2F00-000002000000}"/>
            </a:ext>
          </a:extLst>
        </xdr:cNvPr>
        <xdr:cNvSpPr/>
      </xdr:nvSpPr>
      <xdr:spPr>
        <a:xfrm>
          <a:off x="7648575" y="95250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1</xdr:row>
      <xdr:rowOff>76200</xdr:rowOff>
    </xdr:from>
    <xdr:to>
      <xdr:col>12</xdr:col>
      <xdr:colOff>600</xdr:colOff>
      <xdr:row>2</xdr:row>
      <xdr:rowOff>131400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3000-000002000000}"/>
            </a:ext>
          </a:extLst>
        </xdr:cNvPr>
        <xdr:cNvSpPr/>
      </xdr:nvSpPr>
      <xdr:spPr>
        <a:xfrm>
          <a:off x="8439150" y="266700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2</xdr:row>
      <xdr:rowOff>142875</xdr:rowOff>
    </xdr:from>
    <xdr:to>
      <xdr:col>5</xdr:col>
      <xdr:colOff>667350</xdr:colOff>
      <xdr:row>4</xdr:row>
      <xdr:rowOff>7575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3100-000002000000}"/>
            </a:ext>
          </a:extLst>
        </xdr:cNvPr>
        <xdr:cNvSpPr/>
      </xdr:nvSpPr>
      <xdr:spPr>
        <a:xfrm>
          <a:off x="3314700" y="523875"/>
          <a:ext cx="13341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4</xdr:col>
      <xdr:colOff>104775</xdr:colOff>
      <xdr:row>0</xdr:row>
      <xdr:rowOff>76200</xdr:rowOff>
    </xdr:from>
    <xdr:to>
      <xdr:col>6</xdr:col>
      <xdr:colOff>76200</xdr:colOff>
      <xdr:row>2</xdr:row>
      <xdr:rowOff>85725</xdr:rowOff>
    </xdr:to>
    <xdr:sp macro="[0]!Rectangle6_Cliquer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3100-000003000000}"/>
            </a:ext>
          </a:extLst>
        </xdr:cNvPr>
        <xdr:cNvSpPr/>
      </xdr:nvSpPr>
      <xdr:spPr>
        <a:xfrm>
          <a:off x="3152775" y="76200"/>
          <a:ext cx="1666875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Page précédente</a:t>
          </a:r>
        </a:p>
      </xdr:txBody>
    </xdr:sp>
    <xdr:clientData/>
  </xdr:twoCellAnchor>
  <xdr:twoCellAnchor editAs="oneCell">
    <xdr:from>
      <xdr:col>0</xdr:col>
      <xdr:colOff>47625</xdr:colOff>
      <xdr:row>0</xdr:row>
      <xdr:rowOff>85725</xdr:rowOff>
    </xdr:from>
    <xdr:to>
      <xdr:col>1</xdr:col>
      <xdr:colOff>733425</xdr:colOff>
      <xdr:row>4</xdr:row>
      <xdr:rowOff>176489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3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85725"/>
          <a:ext cx="1447800" cy="852764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32</xdr:row>
      <xdr:rowOff>85725</xdr:rowOff>
    </xdr:from>
    <xdr:to>
      <xdr:col>1</xdr:col>
      <xdr:colOff>733425</xdr:colOff>
      <xdr:row>36</xdr:row>
      <xdr:rowOff>176489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3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6105525"/>
          <a:ext cx="1447800" cy="85276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PROF%20V2%2016-07-2019%20-%20Copie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Exe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D'accueil"/>
      <sheetName val="Admin-P"/>
      <sheetName val="Prof-P1"/>
      <sheetName val="SALARIE Tr"/>
      <sheetName val="SALARIE G-M-C"/>
      <sheetName val="Prof-C1"/>
      <sheetName val="Prof-L1"/>
      <sheetName val="Menu A1"/>
      <sheetName val="Menu A2"/>
      <sheetName val="Menu A3"/>
      <sheetName val="D-TBANCAIRE"/>
      <sheetName val="D-CANTINE"/>
      <sheetName val="D-FOURNITURE"/>
      <sheetName val="D-TIEE"/>
      <sheetName val="D-ASS-VIGN"/>
      <sheetName val="D-PIECE - RECHANGE"/>
      <sheetName val="Prm"/>
      <sheetName val="Menu A4"/>
      <sheetName val="Menu A5"/>
      <sheetName val="Menu D'accueil1"/>
      <sheetName val="PARAMETRAGE CNSS et AMO"/>
      <sheetName val="IR"/>
      <sheetName val="INFORMATION SOCIETE"/>
      <sheetName val="Calendrier (2)"/>
      <sheetName val="DONNEE ADMINPROFCL"/>
      <sheetName val="DONNEE PROF P"/>
      <sheetName val="DONNEE SALARIE Tr"/>
      <sheetName val="DONNEE SALARIE G-M-C"/>
      <sheetName val="DONNEE PROF C"/>
      <sheetName val="DONNEE PROF L"/>
      <sheetName val="Fiche de paie"/>
      <sheetName val="Attestation Travail"/>
      <sheetName val="Attestation Congé"/>
      <sheetName val="Reçu de paiement ADMIN"/>
      <sheetName val="Reçu de paiement prof"/>
      <sheetName val="VÉHICULE"/>
      <sheetName val="BaseV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A1" t="str">
            <v>. . .</v>
          </cell>
        </row>
        <row r="2">
          <cell r="A2" t="str">
            <v>Janvier</v>
          </cell>
        </row>
        <row r="3">
          <cell r="A3" t="str">
            <v>Février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Juillet</v>
          </cell>
        </row>
        <row r="9">
          <cell r="A9" t="str">
            <v>Août</v>
          </cell>
        </row>
        <row r="10">
          <cell r="A10" t="str">
            <v>Septembre</v>
          </cell>
        </row>
        <row r="11">
          <cell r="A11" t="str">
            <v>Octobre</v>
          </cell>
        </row>
        <row r="12">
          <cell r="A12" t="str">
            <v>Novembre</v>
          </cell>
        </row>
        <row r="13">
          <cell r="A13" t="str">
            <v>Décembre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 PROF C"/>
      <sheetName val="RAPPORT C"/>
      <sheetName val="Calendrier"/>
      <sheetName val="Calendrier1"/>
      <sheetName val="Prof-C1"/>
      <sheetName val="Prof-C2"/>
      <sheetName val="Prof-C3"/>
      <sheetName val="Exempl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Q5" t="str">
            <v>Septembre</v>
          </cell>
        </row>
        <row r="6">
          <cell r="AQ6" t="str">
            <v>Octobre</v>
          </cell>
        </row>
        <row r="7">
          <cell r="AQ7" t="str">
            <v>Novembre</v>
          </cell>
        </row>
        <row r="8">
          <cell r="AQ8" t="str">
            <v>Décembre</v>
          </cell>
        </row>
        <row r="9">
          <cell r="AQ9" t="str">
            <v>Janvier</v>
          </cell>
        </row>
        <row r="10">
          <cell r="AQ10" t="str">
            <v>Février</v>
          </cell>
        </row>
        <row r="11">
          <cell r="AQ11" t="str">
            <v>Mars</v>
          </cell>
        </row>
        <row r="12">
          <cell r="AQ12" t="str">
            <v>Avril</v>
          </cell>
        </row>
        <row r="13">
          <cell r="AQ13" t="str">
            <v>Mai</v>
          </cell>
        </row>
        <row r="14">
          <cell r="AQ14" t="str">
            <v>Juin</v>
          </cell>
        </row>
        <row r="17">
          <cell r="AQ17" t="str">
            <v>Juillet</v>
          </cell>
        </row>
        <row r="18">
          <cell r="AQ18" t="str">
            <v>Août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ctrlProp" Target="../ctrlProps/ctrlProp32.xml"/><Relationship Id="rId3" Type="http://schemas.openxmlformats.org/officeDocument/2006/relationships/vmlDrawing" Target="../drawings/vmlDrawing2.vml"/><Relationship Id="rId21" Type="http://schemas.openxmlformats.org/officeDocument/2006/relationships/image" Target="../media/image9.emf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ctrlProp" Target="../ctrlProps/ctrlProp34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trlProp" Target="../ctrlProps/ctrlProp29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ctrlProp" Target="../ctrlProps/ctrlProp2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rgb="FF92D050"/>
  </sheetPr>
  <dimension ref="A1:P279"/>
  <sheetViews>
    <sheetView zoomScale="60" zoomScaleNormal="60" workbookViewId="0">
      <selection activeCell="B18" sqref="B18"/>
    </sheetView>
  </sheetViews>
  <sheetFormatPr baseColWidth="10" defaultRowHeight="15"/>
  <cols>
    <col min="1" max="1" width="16.140625" bestFit="1" customWidth="1"/>
  </cols>
  <sheetData>
    <row r="1" spans="1:16" ht="19.5" thickBot="1">
      <c r="A1" s="113" t="s">
        <v>90</v>
      </c>
      <c r="B1" s="132">
        <v>1234</v>
      </c>
      <c r="C1" s="132"/>
      <c r="D1" s="123">
        <v>1</v>
      </c>
      <c r="E1" s="121"/>
      <c r="F1" s="121"/>
      <c r="G1" s="121"/>
      <c r="H1" s="121"/>
      <c r="I1" s="121"/>
      <c r="J1" s="121"/>
      <c r="K1" s="121"/>
      <c r="L1" s="121"/>
      <c r="M1" s="121"/>
    </row>
    <row r="2" spans="1:16" ht="15.75" thickBot="1">
      <c r="A2" s="114" t="s">
        <v>91</v>
      </c>
      <c r="B2" s="115"/>
      <c r="C2" s="115" t="s">
        <v>97</v>
      </c>
      <c r="D2" s="115" t="s">
        <v>92</v>
      </c>
      <c r="E2" s="115" t="s">
        <v>92</v>
      </c>
      <c r="F2" s="115"/>
      <c r="G2" s="115"/>
      <c r="H2" s="115"/>
      <c r="I2" s="115"/>
      <c r="J2" s="115"/>
      <c r="K2" s="115" t="s">
        <v>92</v>
      </c>
      <c r="L2" s="115"/>
      <c r="M2" s="115" t="s">
        <v>92</v>
      </c>
    </row>
    <row r="3" spans="1:16" ht="15.75" thickBot="1">
      <c r="A3" s="114" t="s">
        <v>2</v>
      </c>
      <c r="B3" s="115"/>
      <c r="C3" s="115"/>
      <c r="D3" s="115"/>
      <c r="E3" s="115"/>
      <c r="F3" s="115"/>
      <c r="G3" s="115"/>
      <c r="H3" s="115"/>
      <c r="I3" s="115"/>
      <c r="J3" s="115"/>
      <c r="K3" s="115"/>
      <c r="L3" s="115"/>
      <c r="M3" s="115"/>
      <c r="O3" s="125" t="s">
        <v>106</v>
      </c>
      <c r="P3" s="125" t="e">
        <f>VLOOKUP(B1,DONNEEADMIN!B5:K25,9,0)</f>
        <v>#N/A</v>
      </c>
    </row>
    <row r="4" spans="1:16" ht="15.75" thickBot="1">
      <c r="A4" s="114" t="s">
        <v>34</v>
      </c>
      <c r="B4" s="115"/>
      <c r="C4" s="115"/>
      <c r="D4" s="115"/>
      <c r="E4" s="115"/>
      <c r="F4" s="115"/>
      <c r="G4" s="115"/>
      <c r="H4" s="115"/>
      <c r="I4" s="115"/>
      <c r="J4" s="115"/>
      <c r="K4" s="115">
        <v>1500</v>
      </c>
      <c r="L4" s="115"/>
      <c r="M4" s="115">
        <v>1500</v>
      </c>
      <c r="O4" s="125" t="s">
        <v>107</v>
      </c>
      <c r="P4" s="125" t="e">
        <f>SUM(B6:M6)</f>
        <v>#N/A</v>
      </c>
    </row>
    <row r="5" spans="1:16" ht="15.75" thickBot="1">
      <c r="A5" s="114" t="s">
        <v>35</v>
      </c>
      <c r="B5" s="115"/>
      <c r="C5" s="115"/>
      <c r="D5" s="115"/>
      <c r="E5" s="115"/>
      <c r="F5" s="115"/>
      <c r="G5" s="115"/>
      <c r="H5" s="115"/>
      <c r="I5" s="115"/>
      <c r="J5" s="115"/>
      <c r="K5" s="115">
        <v>400</v>
      </c>
      <c r="L5" s="115"/>
      <c r="M5" s="115"/>
    </row>
    <row r="6" spans="1:16" ht="15.75" thickBot="1">
      <c r="A6" s="114" t="s">
        <v>106</v>
      </c>
      <c r="B6" s="115">
        <f>IF(B2="P",P3,0)</f>
        <v>0</v>
      </c>
      <c r="C6" s="115" t="e">
        <f>IF(C2="P",P3,0)</f>
        <v>#N/A</v>
      </c>
      <c r="D6" s="115" t="e">
        <f>IF(D2="P",P3,0)</f>
        <v>#N/A</v>
      </c>
      <c r="E6" s="115" t="e">
        <f>IF(E2="P",P3,0)</f>
        <v>#N/A</v>
      </c>
      <c r="F6" s="115">
        <f>IF(F2="P",P3,0)</f>
        <v>0</v>
      </c>
      <c r="G6" s="115">
        <f>IF(G2="P",P3,0)</f>
        <v>0</v>
      </c>
      <c r="H6" s="115">
        <f>IF(H2="P",P3,0)</f>
        <v>0</v>
      </c>
      <c r="I6" s="115">
        <f>IF(I2="P",P3,0)</f>
        <v>0</v>
      </c>
      <c r="J6" s="115">
        <f>IF(J2="P",P3,0)</f>
        <v>0</v>
      </c>
      <c r="K6" s="115" t="e">
        <f>IF(K2="P",P3,0)</f>
        <v>#N/A</v>
      </c>
      <c r="L6" s="115">
        <f>IF(L2="P",P3,0)</f>
        <v>0</v>
      </c>
      <c r="M6" s="115" t="e">
        <f>IF(M2="P",P3,0)</f>
        <v>#N/A</v>
      </c>
    </row>
    <row r="7" spans="1:16" ht="15.75" thickBot="1">
      <c r="A7" s="114" t="s">
        <v>93</v>
      </c>
      <c r="B7" s="115">
        <v>1</v>
      </c>
      <c r="C7" s="115">
        <v>2</v>
      </c>
      <c r="D7" s="115">
        <v>3</v>
      </c>
      <c r="E7" s="115">
        <v>4</v>
      </c>
      <c r="F7" s="115">
        <v>5</v>
      </c>
      <c r="G7" s="115">
        <v>6</v>
      </c>
      <c r="H7" s="115">
        <v>7</v>
      </c>
      <c r="I7" s="115">
        <v>8</v>
      </c>
      <c r="J7" s="115">
        <v>9</v>
      </c>
      <c r="K7" s="115">
        <v>10</v>
      </c>
      <c r="L7" s="115">
        <v>11</v>
      </c>
      <c r="M7" s="115">
        <v>12</v>
      </c>
    </row>
    <row r="8" spans="1:16" ht="15.75" thickBot="1"/>
    <row r="9" spans="1:16" ht="19.5" thickBot="1">
      <c r="A9" s="113" t="s">
        <v>90</v>
      </c>
      <c r="B9" s="132">
        <v>4567</v>
      </c>
      <c r="C9" s="132"/>
      <c r="D9" s="122">
        <v>2</v>
      </c>
      <c r="E9" s="122"/>
      <c r="F9" s="122"/>
      <c r="G9" s="122"/>
      <c r="H9" s="122"/>
      <c r="I9" s="122"/>
      <c r="J9" s="122"/>
      <c r="K9" s="122"/>
      <c r="L9" s="122"/>
      <c r="M9" s="122"/>
    </row>
    <row r="10" spans="1:16" ht="15.75" thickBot="1">
      <c r="A10" s="114" t="s">
        <v>91</v>
      </c>
      <c r="B10" s="115"/>
      <c r="C10" s="115" t="s">
        <v>97</v>
      </c>
      <c r="D10" s="115" t="s">
        <v>92</v>
      </c>
      <c r="E10" s="115" t="s">
        <v>92</v>
      </c>
      <c r="F10" s="115"/>
      <c r="G10" s="115"/>
      <c r="H10" s="115"/>
      <c r="I10" s="115"/>
      <c r="J10" s="115"/>
      <c r="K10" s="115" t="s">
        <v>92</v>
      </c>
      <c r="L10" s="115"/>
      <c r="M10" s="115" t="s">
        <v>92</v>
      </c>
    </row>
    <row r="11" spans="1:16" ht="15.75" thickBot="1">
      <c r="A11" s="114" t="s">
        <v>2</v>
      </c>
      <c r="B11" s="115"/>
      <c r="C11" s="115" t="s">
        <v>98</v>
      </c>
      <c r="D11" s="115">
        <v>11</v>
      </c>
      <c r="E11" s="115">
        <v>12</v>
      </c>
      <c r="F11" s="115"/>
      <c r="G11" s="115"/>
      <c r="H11" s="115"/>
      <c r="I11" s="115"/>
      <c r="J11" s="115"/>
      <c r="K11" s="115">
        <v>4</v>
      </c>
      <c r="L11" s="115"/>
      <c r="M11" s="115">
        <v>7</v>
      </c>
      <c r="O11" s="125" t="s">
        <v>106</v>
      </c>
      <c r="P11" s="125">
        <f>VLOOKUP(B9,DONNEEADMIN!B5:K25,9,0)</f>
        <v>3000</v>
      </c>
    </row>
    <row r="12" spans="1:16" ht="15.75" thickBot="1">
      <c r="A12" s="114" t="s">
        <v>34</v>
      </c>
      <c r="B12" s="115"/>
      <c r="C12" s="115"/>
      <c r="D12" s="115" t="s">
        <v>99</v>
      </c>
      <c r="E12" s="115"/>
      <c r="F12" s="115"/>
      <c r="G12" s="115"/>
      <c r="H12" s="115"/>
      <c r="I12" s="115"/>
      <c r="J12" s="115"/>
      <c r="K12" s="115">
        <v>1500</v>
      </c>
      <c r="L12" s="115"/>
      <c r="M12" s="115">
        <v>1500</v>
      </c>
      <c r="O12" s="125" t="s">
        <v>107</v>
      </c>
      <c r="P12" s="125">
        <f>SUM(B14:M14)</f>
        <v>15000</v>
      </c>
    </row>
    <row r="13" spans="1:16" ht="15.75" thickBot="1">
      <c r="A13" s="114" t="s">
        <v>35</v>
      </c>
      <c r="B13" s="115"/>
      <c r="C13" s="115"/>
      <c r="D13" s="115"/>
      <c r="E13" s="115"/>
      <c r="F13" s="115"/>
      <c r="G13" s="115"/>
      <c r="H13" s="115"/>
      <c r="I13" s="115"/>
      <c r="J13" s="115"/>
      <c r="K13" s="115">
        <v>400</v>
      </c>
      <c r="L13" s="115"/>
      <c r="M13" s="115"/>
    </row>
    <row r="14" spans="1:16" ht="15.75" thickBot="1">
      <c r="A14" s="114" t="s">
        <v>106</v>
      </c>
      <c r="B14" s="115">
        <f>IF(B10="P",P11,0)</f>
        <v>0</v>
      </c>
      <c r="C14" s="115">
        <f>IF(C10="P",P11,0)</f>
        <v>3000</v>
      </c>
      <c r="D14" s="115">
        <f>IF(D10="P",P11,0)</f>
        <v>3000</v>
      </c>
      <c r="E14" s="115">
        <f>IF(E10="P",P11,0)</f>
        <v>3000</v>
      </c>
      <c r="F14" s="115">
        <f>IF(F10="P",P11,0)</f>
        <v>0</v>
      </c>
      <c r="G14" s="115">
        <f>IF(G10="P",P11,0)</f>
        <v>0</v>
      </c>
      <c r="H14" s="115">
        <f>IF(H10="P",P11,0)</f>
        <v>0</v>
      </c>
      <c r="I14" s="115">
        <f>IF(I10="P",P11,0)</f>
        <v>0</v>
      </c>
      <c r="J14" s="115">
        <f>IF(J10="P",P11,0)</f>
        <v>0</v>
      </c>
      <c r="K14" s="115">
        <f>IF(K10="P",P11,0)</f>
        <v>3000</v>
      </c>
      <c r="L14" s="115">
        <f>IF(L10="P",P11,0)</f>
        <v>0</v>
      </c>
      <c r="M14" s="115">
        <f>IF(M10="P",P11,0)</f>
        <v>3000</v>
      </c>
    </row>
    <row r="15" spans="1:16" ht="15.75" thickBot="1">
      <c r="A15" s="114" t="s">
        <v>93</v>
      </c>
      <c r="B15" s="115">
        <v>1</v>
      </c>
      <c r="C15" s="115">
        <v>2</v>
      </c>
      <c r="D15" s="115">
        <v>3</v>
      </c>
      <c r="E15" s="115">
        <v>4</v>
      </c>
      <c r="F15" s="115">
        <v>5</v>
      </c>
      <c r="G15" s="115">
        <v>6</v>
      </c>
      <c r="H15" s="115">
        <v>7</v>
      </c>
      <c r="I15" s="115">
        <v>8</v>
      </c>
      <c r="J15" s="115">
        <v>9</v>
      </c>
      <c r="K15" s="115">
        <v>10</v>
      </c>
      <c r="L15" s="115">
        <v>11</v>
      </c>
      <c r="M15" s="115">
        <v>12</v>
      </c>
    </row>
    <row r="16" spans="1:16" ht="15.75" thickBot="1"/>
    <row r="17" spans="1:16" ht="19.5" thickBot="1">
      <c r="A17" s="116" t="s">
        <v>90</v>
      </c>
      <c r="B17" s="133">
        <v>777777</v>
      </c>
      <c r="C17" s="133"/>
      <c r="D17">
        <v>3</v>
      </c>
    </row>
    <row r="18" spans="1:16" ht="15.75" thickBot="1">
      <c r="A18" s="117" t="s">
        <v>91</v>
      </c>
      <c r="B18" s="118"/>
      <c r="C18" s="118" t="s">
        <v>92</v>
      </c>
      <c r="D18" s="118"/>
      <c r="E18" s="118" t="s">
        <v>92</v>
      </c>
      <c r="F18" s="118"/>
      <c r="G18" s="118"/>
      <c r="H18" s="118" t="s">
        <v>92</v>
      </c>
      <c r="I18" s="118"/>
      <c r="J18" s="118"/>
      <c r="K18" s="118"/>
      <c r="L18" s="118" t="s">
        <v>92</v>
      </c>
      <c r="M18" s="118"/>
    </row>
    <row r="19" spans="1:16" ht="15.75" thickBot="1">
      <c r="A19" s="117" t="s">
        <v>2</v>
      </c>
      <c r="B19" s="118"/>
      <c r="C19" s="118">
        <v>11</v>
      </c>
      <c r="D19" s="118"/>
      <c r="E19" s="118">
        <v>2</v>
      </c>
      <c r="F19" s="118"/>
      <c r="G19" s="118"/>
      <c r="H19" s="118">
        <v>7</v>
      </c>
      <c r="I19" s="118"/>
      <c r="J19" s="118"/>
      <c r="K19" s="118"/>
      <c r="L19" s="118">
        <v>9</v>
      </c>
      <c r="M19" s="118"/>
      <c r="O19" s="125" t="s">
        <v>106</v>
      </c>
      <c r="P19" s="125">
        <f>VLOOKUP(B17,DONNEEADMIN!B5:K25,9,0)</f>
        <v>4000</v>
      </c>
    </row>
    <row r="20" spans="1:16" ht="15.75" thickBot="1">
      <c r="A20" s="117" t="s">
        <v>34</v>
      </c>
      <c r="B20" s="118"/>
      <c r="C20" s="118">
        <v>1200</v>
      </c>
      <c r="D20" s="118"/>
      <c r="E20" s="118">
        <v>1200</v>
      </c>
      <c r="F20" s="118"/>
      <c r="G20" s="118"/>
      <c r="H20" s="118">
        <v>1200</v>
      </c>
      <c r="I20" s="118"/>
      <c r="J20" s="118"/>
      <c r="K20" s="118"/>
      <c r="L20" s="118">
        <v>1200</v>
      </c>
      <c r="M20" s="118"/>
      <c r="O20" s="125" t="s">
        <v>107</v>
      </c>
      <c r="P20" s="125">
        <f>SUM(B22:M22)</f>
        <v>16000</v>
      </c>
    </row>
    <row r="21" spans="1:16" ht="15.75" thickBot="1">
      <c r="A21" s="117" t="s">
        <v>35</v>
      </c>
      <c r="B21" s="118"/>
      <c r="C21" s="118"/>
      <c r="D21" s="118"/>
      <c r="E21" s="118"/>
      <c r="F21" s="118"/>
      <c r="G21" s="118"/>
      <c r="H21" s="118"/>
      <c r="I21" s="118"/>
      <c r="J21" s="118"/>
      <c r="K21" s="118"/>
      <c r="L21" s="118"/>
      <c r="M21" s="118"/>
    </row>
    <row r="22" spans="1:16" ht="15.75" thickBot="1">
      <c r="A22" s="114" t="s">
        <v>106</v>
      </c>
      <c r="B22" s="115">
        <f>IF(B18="P",P19,0)</f>
        <v>0</v>
      </c>
      <c r="C22" s="115">
        <f>IF(C18="P",P19,0)</f>
        <v>4000</v>
      </c>
      <c r="D22" s="115">
        <f>IF(D18="P",P19,0)</f>
        <v>0</v>
      </c>
      <c r="E22" s="115">
        <f>IF(E18="P",P19,0)</f>
        <v>4000</v>
      </c>
      <c r="F22" s="115">
        <f>IF(F18="P",P19,0)</f>
        <v>0</v>
      </c>
      <c r="G22" s="115">
        <f>IF(G18="P",P19,0)</f>
        <v>0</v>
      </c>
      <c r="H22" s="115">
        <f>IF(H18="P",P19,0)</f>
        <v>4000</v>
      </c>
      <c r="I22" s="115">
        <f>IF(I18="P",P19,0)</f>
        <v>0</v>
      </c>
      <c r="J22" s="115">
        <f>IF(J18="P",P19,0)</f>
        <v>0</v>
      </c>
      <c r="K22" s="115">
        <f>IF(K18="P",P19,0)</f>
        <v>0</v>
      </c>
      <c r="L22" s="115">
        <f>IF(L18="P",P19,0)</f>
        <v>4000</v>
      </c>
      <c r="M22" s="115">
        <f>IF(M18="P",P19,0)</f>
        <v>0</v>
      </c>
    </row>
    <row r="23" spans="1:16" ht="15.75" thickBot="1">
      <c r="A23" s="117" t="s">
        <v>93</v>
      </c>
      <c r="B23" s="118">
        <v>1</v>
      </c>
      <c r="C23" s="118">
        <v>2</v>
      </c>
      <c r="D23" s="118">
        <v>3</v>
      </c>
      <c r="E23" s="118">
        <v>4</v>
      </c>
      <c r="F23" s="118">
        <v>5</v>
      </c>
      <c r="G23" s="118">
        <v>6</v>
      </c>
      <c r="H23" s="118">
        <v>7</v>
      </c>
      <c r="I23" s="118">
        <v>8</v>
      </c>
      <c r="J23" s="118">
        <v>9</v>
      </c>
      <c r="K23" s="118">
        <v>10</v>
      </c>
      <c r="L23" s="118">
        <v>11</v>
      </c>
      <c r="M23" s="118">
        <v>12</v>
      </c>
    </row>
    <row r="24" spans="1:16" ht="15.75" thickBot="1"/>
    <row r="25" spans="1:16" ht="19.5" thickBot="1">
      <c r="A25" s="113" t="s">
        <v>90</v>
      </c>
      <c r="B25" s="132">
        <v>1111</v>
      </c>
      <c r="C25" s="132"/>
      <c r="D25" s="123">
        <v>4</v>
      </c>
      <c r="E25" s="124"/>
      <c r="F25" s="124"/>
      <c r="G25" s="124"/>
      <c r="H25" s="124"/>
      <c r="I25" s="124"/>
      <c r="J25" s="124"/>
      <c r="K25" s="124"/>
      <c r="L25" s="124"/>
      <c r="M25" s="124"/>
    </row>
    <row r="26" spans="1:16" ht="15.75" thickBot="1">
      <c r="A26" s="114" t="s">
        <v>91</v>
      </c>
      <c r="B26" s="115"/>
      <c r="C26" s="115" t="s">
        <v>97</v>
      </c>
      <c r="D26" s="115" t="s">
        <v>92</v>
      </c>
      <c r="E26" s="115" t="s">
        <v>92</v>
      </c>
      <c r="F26" s="115"/>
      <c r="G26" s="115"/>
      <c r="H26" s="115"/>
      <c r="I26" s="115"/>
      <c r="J26" s="115"/>
      <c r="K26" s="115" t="s">
        <v>92</v>
      </c>
      <c r="L26" s="115"/>
      <c r="M26" s="115" t="s">
        <v>92</v>
      </c>
    </row>
    <row r="27" spans="1:16" ht="15.75" thickBot="1">
      <c r="A27" s="114" t="s">
        <v>2</v>
      </c>
      <c r="B27" s="115"/>
      <c r="C27" s="115"/>
      <c r="D27" s="115"/>
      <c r="E27" s="115"/>
      <c r="F27" s="115"/>
      <c r="G27" s="115"/>
      <c r="H27" s="115"/>
      <c r="I27" s="115"/>
      <c r="J27" s="115"/>
      <c r="K27" s="115"/>
      <c r="L27" s="115"/>
      <c r="M27" s="115"/>
      <c r="O27" s="125" t="s">
        <v>106</v>
      </c>
      <c r="P27" s="125">
        <f>VLOOKUP(B25,DONNEEADMIN!B5:K25,9,0)</f>
        <v>1200</v>
      </c>
    </row>
    <row r="28" spans="1:16" ht="15.75" thickBot="1">
      <c r="A28" s="114" t="s">
        <v>34</v>
      </c>
      <c r="B28" s="115"/>
      <c r="C28" s="115"/>
      <c r="D28" s="115"/>
      <c r="E28" s="115"/>
      <c r="F28" s="115"/>
      <c r="G28" s="115"/>
      <c r="H28" s="115"/>
      <c r="I28" s="115"/>
      <c r="J28" s="115"/>
      <c r="K28" s="115">
        <v>1500</v>
      </c>
      <c r="L28" s="115"/>
      <c r="M28" s="115">
        <v>1500</v>
      </c>
      <c r="O28" s="125" t="s">
        <v>107</v>
      </c>
      <c r="P28" s="125">
        <f>SUM(B30:M30)</f>
        <v>6000</v>
      </c>
    </row>
    <row r="29" spans="1:16" ht="15.75" thickBot="1">
      <c r="A29" s="114" t="s">
        <v>35</v>
      </c>
      <c r="B29" s="115"/>
      <c r="C29" s="115"/>
      <c r="D29" s="115"/>
      <c r="E29" s="115"/>
      <c r="F29" s="115"/>
      <c r="G29" s="115"/>
      <c r="H29" s="115"/>
      <c r="I29" s="115"/>
      <c r="J29" s="115"/>
      <c r="K29" s="115">
        <v>400</v>
      </c>
      <c r="L29" s="115"/>
      <c r="M29" s="115"/>
    </row>
    <row r="30" spans="1:16" ht="15.75" thickBot="1">
      <c r="A30" s="114" t="s">
        <v>106</v>
      </c>
      <c r="B30" s="115">
        <f>IF(B26="P",P27,0)</f>
        <v>0</v>
      </c>
      <c r="C30" s="115">
        <f>IF(C26="P",P27,0)</f>
        <v>1200</v>
      </c>
      <c r="D30" s="115">
        <f>IF(D26="P",P27,0)</f>
        <v>1200</v>
      </c>
      <c r="E30" s="115">
        <f>IF(E26="P",P27,0)</f>
        <v>1200</v>
      </c>
      <c r="F30" s="115">
        <f>IF(F26="P",P27,0)</f>
        <v>0</v>
      </c>
      <c r="G30" s="115">
        <f>IF(G26="P",P27,0)</f>
        <v>0</v>
      </c>
      <c r="H30" s="115">
        <f>IF(H26="P",P27,0)</f>
        <v>0</v>
      </c>
      <c r="I30" s="115">
        <f>IF(I26="P",P27,0)</f>
        <v>0</v>
      </c>
      <c r="J30" s="115">
        <f>IF(J26="P",P27,0)</f>
        <v>0</v>
      </c>
      <c r="K30" s="115">
        <f>IF(K26="P",P27,0)</f>
        <v>1200</v>
      </c>
      <c r="L30" s="115">
        <f>IF(L26="P",P27,0)</f>
        <v>0</v>
      </c>
      <c r="M30" s="115">
        <f>IF(M26="P",P27,0)</f>
        <v>1200</v>
      </c>
    </row>
    <row r="31" spans="1:16" ht="15.75" thickBot="1">
      <c r="A31" s="114" t="s">
        <v>93</v>
      </c>
      <c r="B31" s="115">
        <v>1</v>
      </c>
      <c r="C31" s="115">
        <v>2</v>
      </c>
      <c r="D31" s="115">
        <v>3</v>
      </c>
      <c r="E31" s="115">
        <v>4</v>
      </c>
      <c r="F31" s="115">
        <v>5</v>
      </c>
      <c r="G31" s="115">
        <v>6</v>
      </c>
      <c r="H31" s="115">
        <v>7</v>
      </c>
      <c r="I31" s="115">
        <v>8</v>
      </c>
      <c r="J31" s="115">
        <v>9</v>
      </c>
      <c r="K31" s="115">
        <v>10</v>
      </c>
      <c r="L31" s="115">
        <v>11</v>
      </c>
      <c r="M31" s="115">
        <v>12</v>
      </c>
    </row>
    <row r="32" spans="1:16" ht="15.75" thickBot="1"/>
    <row r="33" spans="1:16" ht="19.5" thickBot="1">
      <c r="A33" s="113" t="s">
        <v>90</v>
      </c>
      <c r="B33" s="132"/>
      <c r="C33" s="132"/>
      <c r="D33" s="124">
        <v>5</v>
      </c>
      <c r="E33" s="124"/>
      <c r="F33" s="124"/>
      <c r="G33" s="124"/>
      <c r="H33" s="124"/>
      <c r="I33" s="124"/>
      <c r="J33" s="124"/>
      <c r="K33" s="124"/>
      <c r="L33" s="124"/>
      <c r="M33" s="124"/>
    </row>
    <row r="34" spans="1:16" ht="15.75" thickBot="1">
      <c r="A34" s="114" t="s">
        <v>91</v>
      </c>
      <c r="B34" s="115"/>
      <c r="C34" s="115" t="s">
        <v>97</v>
      </c>
      <c r="D34" s="115" t="s">
        <v>92</v>
      </c>
      <c r="E34" s="115" t="s">
        <v>92</v>
      </c>
      <c r="F34" s="115"/>
      <c r="G34" s="115"/>
      <c r="H34" s="115"/>
      <c r="I34" s="115"/>
      <c r="J34" s="115"/>
      <c r="K34" s="115" t="s">
        <v>92</v>
      </c>
      <c r="L34" s="115"/>
      <c r="M34" s="115" t="s">
        <v>92</v>
      </c>
    </row>
    <row r="35" spans="1:16" ht="15.75" thickBot="1">
      <c r="A35" s="114" t="s">
        <v>2</v>
      </c>
      <c r="B35" s="115"/>
      <c r="C35" s="115" t="s">
        <v>98</v>
      </c>
      <c r="D35" s="115">
        <v>11</v>
      </c>
      <c r="E35" s="115">
        <v>12</v>
      </c>
      <c r="F35" s="115"/>
      <c r="G35" s="115"/>
      <c r="H35" s="115"/>
      <c r="I35" s="115"/>
      <c r="J35" s="115"/>
      <c r="K35" s="115">
        <v>4</v>
      </c>
      <c r="L35" s="115"/>
      <c r="M35" s="115">
        <v>7</v>
      </c>
      <c r="O35" s="125" t="s">
        <v>106</v>
      </c>
      <c r="P35" s="125" t="e">
        <f>VLOOKUP(B33,DONNEEADMIN!B5:K25,9,0)</f>
        <v>#N/A</v>
      </c>
    </row>
    <row r="36" spans="1:16" ht="15.75" thickBot="1">
      <c r="A36" s="114" t="s">
        <v>34</v>
      </c>
      <c r="B36" s="115"/>
      <c r="C36" s="115"/>
      <c r="D36" s="115" t="s">
        <v>99</v>
      </c>
      <c r="E36" s="115"/>
      <c r="F36" s="115"/>
      <c r="G36" s="115"/>
      <c r="H36" s="115"/>
      <c r="I36" s="115"/>
      <c r="J36" s="115"/>
      <c r="K36" s="115">
        <v>1500</v>
      </c>
      <c r="L36" s="115"/>
      <c r="M36" s="115">
        <v>1500</v>
      </c>
      <c r="O36" s="125" t="s">
        <v>107</v>
      </c>
      <c r="P36" s="125" t="e">
        <f>SUM(B38:M38)</f>
        <v>#N/A</v>
      </c>
    </row>
    <row r="37" spans="1:16" ht="15.75" thickBot="1">
      <c r="A37" s="114" t="s">
        <v>35</v>
      </c>
      <c r="B37" s="115"/>
      <c r="C37" s="115"/>
      <c r="D37" s="115"/>
      <c r="E37" s="115"/>
      <c r="F37" s="115"/>
      <c r="G37" s="115"/>
      <c r="H37" s="115"/>
      <c r="I37" s="115"/>
      <c r="J37" s="115"/>
      <c r="K37" s="115">
        <v>400</v>
      </c>
      <c r="L37" s="115"/>
      <c r="M37" s="115"/>
    </row>
    <row r="38" spans="1:16" ht="15.75" thickBot="1">
      <c r="A38" s="114" t="s">
        <v>106</v>
      </c>
      <c r="B38" s="115">
        <f>IF(B34="P",P35,0)</f>
        <v>0</v>
      </c>
      <c r="C38" s="115" t="e">
        <f>IF(C34="P",P35,0)</f>
        <v>#N/A</v>
      </c>
      <c r="D38" s="115" t="e">
        <f>IF(D34="P",P35,0)</f>
        <v>#N/A</v>
      </c>
      <c r="E38" s="115" t="e">
        <f>IF(E34="P",P35,0)</f>
        <v>#N/A</v>
      </c>
      <c r="F38" s="115">
        <f>IF(F34="P",P35,0)</f>
        <v>0</v>
      </c>
      <c r="G38" s="115">
        <f>IF(G34="P",P35,0)</f>
        <v>0</v>
      </c>
      <c r="H38" s="115">
        <f>IF(H34="P",P35,0)</f>
        <v>0</v>
      </c>
      <c r="I38" s="115">
        <f>IF(I34="P",P35,0)</f>
        <v>0</v>
      </c>
      <c r="J38" s="115">
        <f>IF(J34="P",P35,0)</f>
        <v>0</v>
      </c>
      <c r="K38" s="115" t="e">
        <f>IF(K34="P",P35,0)</f>
        <v>#N/A</v>
      </c>
      <c r="L38" s="115">
        <f>IF(L34="P",P35,0)</f>
        <v>0</v>
      </c>
      <c r="M38" s="115" t="e">
        <f>IF(M34="P",P35,0)</f>
        <v>#N/A</v>
      </c>
    </row>
    <row r="39" spans="1:16" ht="15.75" thickBot="1">
      <c r="A39" s="114" t="s">
        <v>93</v>
      </c>
      <c r="B39" s="115">
        <v>1</v>
      </c>
      <c r="C39" s="115">
        <v>2</v>
      </c>
      <c r="D39" s="115">
        <v>3</v>
      </c>
      <c r="E39" s="115">
        <v>4</v>
      </c>
      <c r="F39" s="115">
        <v>5</v>
      </c>
      <c r="G39" s="115">
        <v>6</v>
      </c>
      <c r="H39" s="115">
        <v>7</v>
      </c>
      <c r="I39" s="115">
        <v>8</v>
      </c>
      <c r="J39" s="115">
        <v>9</v>
      </c>
      <c r="K39" s="115">
        <v>10</v>
      </c>
      <c r="L39" s="115">
        <v>11</v>
      </c>
      <c r="M39" s="115">
        <v>12</v>
      </c>
    </row>
    <row r="40" spans="1:16" ht="15.75" thickBot="1"/>
    <row r="41" spans="1:16" ht="19.5" thickBot="1">
      <c r="A41" s="116" t="s">
        <v>90</v>
      </c>
      <c r="B41" s="133"/>
      <c r="C41" s="133"/>
      <c r="D41">
        <v>6</v>
      </c>
    </row>
    <row r="42" spans="1:16" ht="15.75" thickBot="1">
      <c r="A42" s="117" t="s">
        <v>91</v>
      </c>
      <c r="B42" s="118"/>
      <c r="C42" s="118" t="s">
        <v>92</v>
      </c>
      <c r="D42" s="118"/>
      <c r="E42" s="118" t="s">
        <v>92</v>
      </c>
      <c r="F42" s="118"/>
      <c r="G42" s="118"/>
      <c r="H42" s="118" t="s">
        <v>92</v>
      </c>
      <c r="I42" s="118"/>
      <c r="J42" s="118"/>
      <c r="K42" s="118"/>
      <c r="L42" s="118" t="s">
        <v>92</v>
      </c>
      <c r="M42" s="118"/>
    </row>
    <row r="43" spans="1:16" ht="15.75" thickBot="1">
      <c r="A43" s="117" t="s">
        <v>2</v>
      </c>
      <c r="B43" s="118"/>
      <c r="C43" s="118">
        <v>11</v>
      </c>
      <c r="D43" s="118"/>
      <c r="E43" s="118">
        <v>2</v>
      </c>
      <c r="F43" s="118"/>
      <c r="G43" s="118"/>
      <c r="H43" s="118">
        <v>7</v>
      </c>
      <c r="I43" s="118"/>
      <c r="J43" s="118"/>
      <c r="K43" s="118"/>
      <c r="L43" s="118">
        <v>9</v>
      </c>
      <c r="M43" s="118"/>
      <c r="O43" s="125" t="s">
        <v>106</v>
      </c>
      <c r="P43" s="125" t="e">
        <f>VLOOKUP(B41,DONNEEADMIN!B5:K25,9,0)</f>
        <v>#N/A</v>
      </c>
    </row>
    <row r="44" spans="1:16" ht="15.75" thickBot="1">
      <c r="A44" s="117" t="s">
        <v>34</v>
      </c>
      <c r="B44" s="118"/>
      <c r="C44" s="118">
        <v>1200</v>
      </c>
      <c r="D44" s="118"/>
      <c r="E44" s="118">
        <v>1200</v>
      </c>
      <c r="F44" s="118"/>
      <c r="G44" s="118"/>
      <c r="H44" s="118">
        <v>1200</v>
      </c>
      <c r="I44" s="118"/>
      <c r="J44" s="118"/>
      <c r="K44" s="118"/>
      <c r="L44" s="118">
        <v>1200</v>
      </c>
      <c r="M44" s="118"/>
      <c r="O44" s="125" t="s">
        <v>107</v>
      </c>
      <c r="P44" s="125" t="e">
        <f>SUM(B46:M46)</f>
        <v>#N/A</v>
      </c>
    </row>
    <row r="45" spans="1:16" ht="15.75" thickBot="1">
      <c r="A45" s="117" t="s">
        <v>35</v>
      </c>
      <c r="B45" s="118"/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</row>
    <row r="46" spans="1:16" ht="15.75" thickBot="1">
      <c r="A46" s="114" t="s">
        <v>106</v>
      </c>
      <c r="B46" s="115">
        <f>IF(B42="P",P43,0)</f>
        <v>0</v>
      </c>
      <c r="C46" s="115" t="e">
        <f>IF(C42="P",P43,0)</f>
        <v>#N/A</v>
      </c>
      <c r="D46" s="115">
        <f>IF(D42="P",P43,0)</f>
        <v>0</v>
      </c>
      <c r="E46" s="115" t="e">
        <f>IF(E42="P",P43,0)</f>
        <v>#N/A</v>
      </c>
      <c r="F46" s="115">
        <f>IF(F42="P",P43,0)</f>
        <v>0</v>
      </c>
      <c r="G46" s="115">
        <f>IF(G42="P",P43,0)</f>
        <v>0</v>
      </c>
      <c r="H46" s="115" t="e">
        <f>IF(H42="P",P43,0)</f>
        <v>#N/A</v>
      </c>
      <c r="I46" s="115">
        <f>IF(I42="P",P43,0)</f>
        <v>0</v>
      </c>
      <c r="J46" s="115">
        <f>IF(J42="P",P43,0)</f>
        <v>0</v>
      </c>
      <c r="K46" s="115">
        <f>IF(K42="P",P43,0)</f>
        <v>0</v>
      </c>
      <c r="L46" s="115" t="e">
        <f>IF(L42="P",P43,0)</f>
        <v>#N/A</v>
      </c>
      <c r="M46" s="115">
        <f>IF(M42="P",P43,0)</f>
        <v>0</v>
      </c>
    </row>
    <row r="47" spans="1:16" ht="15.75" thickBot="1">
      <c r="A47" s="117" t="s">
        <v>93</v>
      </c>
      <c r="B47" s="118">
        <v>1</v>
      </c>
      <c r="C47" s="118">
        <v>2</v>
      </c>
      <c r="D47" s="118">
        <v>3</v>
      </c>
      <c r="E47" s="118">
        <v>4</v>
      </c>
      <c r="F47" s="118">
        <v>5</v>
      </c>
      <c r="G47" s="118">
        <v>6</v>
      </c>
      <c r="H47" s="118">
        <v>7</v>
      </c>
      <c r="I47" s="118">
        <v>8</v>
      </c>
      <c r="J47" s="118">
        <v>9</v>
      </c>
      <c r="K47" s="118">
        <v>10</v>
      </c>
      <c r="L47" s="118">
        <v>11</v>
      </c>
      <c r="M47" s="118">
        <v>12</v>
      </c>
    </row>
    <row r="48" spans="1:16" ht="15.75" thickBot="1"/>
    <row r="49" spans="1:16" ht="19.5" thickBot="1">
      <c r="A49" s="113" t="s">
        <v>90</v>
      </c>
      <c r="B49" s="132"/>
      <c r="C49" s="132"/>
      <c r="D49" s="123">
        <v>7</v>
      </c>
      <c r="E49" s="124"/>
      <c r="F49" s="124"/>
      <c r="G49" s="124"/>
      <c r="H49" s="124"/>
      <c r="I49" s="124"/>
      <c r="J49" s="124"/>
      <c r="K49" s="124"/>
      <c r="L49" s="124"/>
      <c r="M49" s="124"/>
    </row>
    <row r="50" spans="1:16" ht="15.75" thickBot="1">
      <c r="A50" s="114" t="s">
        <v>91</v>
      </c>
      <c r="B50" s="115"/>
      <c r="C50" s="115" t="s">
        <v>97</v>
      </c>
      <c r="D50" s="115" t="s">
        <v>92</v>
      </c>
      <c r="E50" s="115" t="s">
        <v>92</v>
      </c>
      <c r="F50" s="115"/>
      <c r="G50" s="115"/>
      <c r="H50" s="115"/>
      <c r="I50" s="115"/>
      <c r="J50" s="115"/>
      <c r="K50" s="115" t="s">
        <v>92</v>
      </c>
      <c r="L50" s="115"/>
      <c r="M50" s="115" t="s">
        <v>92</v>
      </c>
    </row>
    <row r="51" spans="1:16" ht="15.75" thickBot="1">
      <c r="A51" s="114" t="s">
        <v>2</v>
      </c>
      <c r="B51" s="115"/>
      <c r="C51" s="115"/>
      <c r="D51" s="115"/>
      <c r="E51" s="115"/>
      <c r="F51" s="115"/>
      <c r="G51" s="115"/>
      <c r="H51" s="115"/>
      <c r="I51" s="115"/>
      <c r="J51" s="115"/>
      <c r="K51" s="115"/>
      <c r="L51" s="115"/>
      <c r="M51" s="115"/>
      <c r="O51" s="125" t="s">
        <v>106</v>
      </c>
      <c r="P51" s="125" t="e">
        <f>VLOOKUP(B49,DONNEEADMIN!B5:K25,9,0)</f>
        <v>#N/A</v>
      </c>
    </row>
    <row r="52" spans="1:16" ht="15.75" thickBot="1">
      <c r="A52" s="114" t="s">
        <v>34</v>
      </c>
      <c r="B52" s="115"/>
      <c r="C52" s="115"/>
      <c r="D52" s="115"/>
      <c r="E52" s="115"/>
      <c r="F52" s="115"/>
      <c r="G52" s="115"/>
      <c r="H52" s="115"/>
      <c r="I52" s="115"/>
      <c r="J52" s="115"/>
      <c r="K52" s="115">
        <v>1500</v>
      </c>
      <c r="L52" s="115"/>
      <c r="M52" s="115">
        <v>1500</v>
      </c>
      <c r="O52" s="125" t="s">
        <v>107</v>
      </c>
      <c r="P52" s="125" t="e">
        <f>SUM(B54:M54)</f>
        <v>#N/A</v>
      </c>
    </row>
    <row r="53" spans="1:16" ht="15.75" thickBot="1">
      <c r="A53" s="114" t="s">
        <v>35</v>
      </c>
      <c r="B53" s="115"/>
      <c r="C53" s="115"/>
      <c r="D53" s="115"/>
      <c r="E53" s="115"/>
      <c r="F53" s="115"/>
      <c r="G53" s="115"/>
      <c r="H53" s="115"/>
      <c r="I53" s="115"/>
      <c r="J53" s="115"/>
      <c r="K53" s="115">
        <v>400</v>
      </c>
      <c r="L53" s="115"/>
      <c r="M53" s="115"/>
    </row>
    <row r="54" spans="1:16" ht="15.75" thickBot="1">
      <c r="A54" s="114" t="s">
        <v>106</v>
      </c>
      <c r="B54" s="115">
        <f>IF(B50="P",P51,0)</f>
        <v>0</v>
      </c>
      <c r="C54" s="115" t="e">
        <f>IF(C50="P",P51,0)</f>
        <v>#N/A</v>
      </c>
      <c r="D54" s="115" t="e">
        <f>IF(D50="P",P51,0)</f>
        <v>#N/A</v>
      </c>
      <c r="E54" s="115" t="e">
        <f>IF(E50="P",P51,0)</f>
        <v>#N/A</v>
      </c>
      <c r="F54" s="115">
        <f>IF(F50="P",P51,0)</f>
        <v>0</v>
      </c>
      <c r="G54" s="115">
        <f>IF(G50="P",P51,0)</f>
        <v>0</v>
      </c>
      <c r="H54" s="115">
        <f>IF(H50="P",P51,0)</f>
        <v>0</v>
      </c>
      <c r="I54" s="115">
        <f>IF(I50="P",P51,0)</f>
        <v>0</v>
      </c>
      <c r="J54" s="115">
        <f>IF(J50="P",P51,0)</f>
        <v>0</v>
      </c>
      <c r="K54" s="115" t="e">
        <f>IF(K50="P",P51,0)</f>
        <v>#N/A</v>
      </c>
      <c r="L54" s="115">
        <f>IF(L50="P",P51,0)</f>
        <v>0</v>
      </c>
      <c r="M54" s="115" t="e">
        <f>IF(M50="P",P51,0)</f>
        <v>#N/A</v>
      </c>
    </row>
    <row r="55" spans="1:16" ht="15.75" thickBot="1">
      <c r="A55" s="114" t="s">
        <v>93</v>
      </c>
      <c r="B55" s="115">
        <v>1</v>
      </c>
      <c r="C55" s="115">
        <v>2</v>
      </c>
      <c r="D55" s="115">
        <v>3</v>
      </c>
      <c r="E55" s="115">
        <v>4</v>
      </c>
      <c r="F55" s="115">
        <v>5</v>
      </c>
      <c r="G55" s="115">
        <v>6</v>
      </c>
      <c r="H55" s="115">
        <v>7</v>
      </c>
      <c r="I55" s="115">
        <v>8</v>
      </c>
      <c r="J55" s="115">
        <v>9</v>
      </c>
      <c r="K55" s="115">
        <v>10</v>
      </c>
      <c r="L55" s="115">
        <v>11</v>
      </c>
      <c r="M55" s="115">
        <v>12</v>
      </c>
    </row>
    <row r="56" spans="1:16" ht="15.75" thickBot="1"/>
    <row r="57" spans="1:16" ht="19.5" thickBot="1">
      <c r="A57" s="113" t="s">
        <v>90</v>
      </c>
      <c r="B57" s="132"/>
      <c r="C57" s="132"/>
      <c r="D57" s="124">
        <v>8</v>
      </c>
      <c r="E57" s="124"/>
      <c r="F57" s="124"/>
      <c r="G57" s="124"/>
      <c r="H57" s="124"/>
      <c r="I57" s="124"/>
      <c r="J57" s="124"/>
      <c r="K57" s="124"/>
      <c r="L57" s="124"/>
      <c r="M57" s="124"/>
    </row>
    <row r="58" spans="1:16" ht="15.75" thickBot="1">
      <c r="A58" s="114" t="s">
        <v>91</v>
      </c>
      <c r="B58" s="115"/>
      <c r="C58" s="115" t="s">
        <v>97</v>
      </c>
      <c r="D58" s="115" t="s">
        <v>92</v>
      </c>
      <c r="E58" s="115" t="s">
        <v>92</v>
      </c>
      <c r="F58" s="115"/>
      <c r="G58" s="115"/>
      <c r="H58" s="115"/>
      <c r="I58" s="115"/>
      <c r="J58" s="115"/>
      <c r="K58" s="115" t="s">
        <v>92</v>
      </c>
      <c r="L58" s="115"/>
      <c r="M58" s="115" t="s">
        <v>92</v>
      </c>
    </row>
    <row r="59" spans="1:16" ht="15.75" thickBot="1">
      <c r="A59" s="114" t="s">
        <v>2</v>
      </c>
      <c r="B59" s="115"/>
      <c r="C59" s="115" t="s">
        <v>98</v>
      </c>
      <c r="D59" s="115">
        <v>11</v>
      </c>
      <c r="E59" s="115">
        <v>12</v>
      </c>
      <c r="F59" s="115"/>
      <c r="G59" s="115"/>
      <c r="H59" s="115"/>
      <c r="I59" s="115"/>
      <c r="J59" s="115"/>
      <c r="K59" s="115">
        <v>4</v>
      </c>
      <c r="L59" s="115"/>
      <c r="M59" s="115">
        <v>7</v>
      </c>
      <c r="O59" s="125" t="s">
        <v>106</v>
      </c>
      <c r="P59" s="125" t="e">
        <f>VLOOKUP(B57,DONNEEADMIN!B5:K25,9,0)</f>
        <v>#N/A</v>
      </c>
    </row>
    <row r="60" spans="1:16" ht="15.75" thickBot="1">
      <c r="A60" s="114" t="s">
        <v>34</v>
      </c>
      <c r="B60" s="115"/>
      <c r="C60" s="115"/>
      <c r="D60" s="115" t="s">
        <v>99</v>
      </c>
      <c r="E60" s="115"/>
      <c r="F60" s="115"/>
      <c r="G60" s="115"/>
      <c r="H60" s="115"/>
      <c r="I60" s="115"/>
      <c r="J60" s="115"/>
      <c r="K60" s="115">
        <v>1500</v>
      </c>
      <c r="L60" s="115"/>
      <c r="M60" s="115">
        <v>1500</v>
      </c>
      <c r="O60" s="125" t="s">
        <v>107</v>
      </c>
      <c r="P60" s="125" t="e">
        <f>SUM(B62:M62)</f>
        <v>#N/A</v>
      </c>
    </row>
    <row r="61" spans="1:16" ht="15.75" thickBot="1">
      <c r="A61" s="114" t="s">
        <v>35</v>
      </c>
      <c r="B61" s="115"/>
      <c r="C61" s="115"/>
      <c r="D61" s="115"/>
      <c r="E61" s="115"/>
      <c r="F61" s="115"/>
      <c r="G61" s="115"/>
      <c r="H61" s="115"/>
      <c r="I61" s="115"/>
      <c r="J61" s="115"/>
      <c r="K61" s="115">
        <v>400</v>
      </c>
      <c r="L61" s="115"/>
      <c r="M61" s="115"/>
    </row>
    <row r="62" spans="1:16" ht="15.75" thickBot="1">
      <c r="A62" s="114" t="s">
        <v>106</v>
      </c>
      <c r="B62" s="115">
        <f>IF(B58="P",P59,0)</f>
        <v>0</v>
      </c>
      <c r="C62" s="115" t="e">
        <f>IF(C58="P",P59,0)</f>
        <v>#N/A</v>
      </c>
      <c r="D62" s="115" t="e">
        <f>IF(D58="P",P59,0)</f>
        <v>#N/A</v>
      </c>
      <c r="E62" s="115" t="e">
        <f>IF(E58="P",P59,0)</f>
        <v>#N/A</v>
      </c>
      <c r="F62" s="115">
        <f>IF(F58="P",P59,0)</f>
        <v>0</v>
      </c>
      <c r="G62" s="115">
        <f>IF(G58="P",P59,0)</f>
        <v>0</v>
      </c>
      <c r="H62" s="115">
        <f>IF(H58="P",P59,0)</f>
        <v>0</v>
      </c>
      <c r="I62" s="115">
        <f>IF(I58="P",P59,0)</f>
        <v>0</v>
      </c>
      <c r="J62" s="115">
        <f>IF(J58="P",P59,0)</f>
        <v>0</v>
      </c>
      <c r="K62" s="115" t="e">
        <f>IF(K58="P",P59,0)</f>
        <v>#N/A</v>
      </c>
      <c r="L62" s="115">
        <f>IF(L58="P",P59,0)</f>
        <v>0</v>
      </c>
      <c r="M62" s="115" t="e">
        <f>IF(M58="P",P59,0)</f>
        <v>#N/A</v>
      </c>
    </row>
    <row r="63" spans="1:16" ht="15.75" thickBot="1">
      <c r="A63" s="114" t="s">
        <v>93</v>
      </c>
      <c r="B63" s="115">
        <v>1</v>
      </c>
      <c r="C63" s="115">
        <v>2</v>
      </c>
      <c r="D63" s="115">
        <v>3</v>
      </c>
      <c r="E63" s="115">
        <v>4</v>
      </c>
      <c r="F63" s="115">
        <v>5</v>
      </c>
      <c r="G63" s="115">
        <v>6</v>
      </c>
      <c r="H63" s="115">
        <v>7</v>
      </c>
      <c r="I63" s="115">
        <v>8</v>
      </c>
      <c r="J63" s="115">
        <v>9</v>
      </c>
      <c r="K63" s="115">
        <v>10</v>
      </c>
      <c r="L63" s="115">
        <v>11</v>
      </c>
      <c r="M63" s="115">
        <v>12</v>
      </c>
    </row>
    <row r="64" spans="1:16" ht="15.75" thickBot="1"/>
    <row r="65" spans="1:16" ht="19.5" thickBot="1">
      <c r="A65" s="116" t="s">
        <v>90</v>
      </c>
      <c r="B65" s="133"/>
      <c r="C65" s="133"/>
      <c r="D65">
        <v>9</v>
      </c>
    </row>
    <row r="66" spans="1:16" ht="15.75" thickBot="1">
      <c r="A66" s="117" t="s">
        <v>91</v>
      </c>
      <c r="B66" s="118"/>
      <c r="C66" s="118" t="s">
        <v>92</v>
      </c>
      <c r="D66" s="118"/>
      <c r="E66" s="118" t="s">
        <v>92</v>
      </c>
      <c r="F66" s="118"/>
      <c r="G66" s="118"/>
      <c r="H66" s="118" t="s">
        <v>92</v>
      </c>
      <c r="I66" s="118"/>
      <c r="J66" s="118"/>
      <c r="K66" s="118"/>
      <c r="L66" s="118" t="s">
        <v>92</v>
      </c>
      <c r="M66" s="118"/>
    </row>
    <row r="67" spans="1:16" ht="15.75" thickBot="1">
      <c r="A67" s="117" t="s">
        <v>2</v>
      </c>
      <c r="B67" s="118"/>
      <c r="C67" s="118">
        <v>11</v>
      </c>
      <c r="D67" s="118"/>
      <c r="E67" s="118">
        <v>2</v>
      </c>
      <c r="F67" s="118"/>
      <c r="G67" s="118"/>
      <c r="H67" s="118">
        <v>7</v>
      </c>
      <c r="I67" s="118"/>
      <c r="J67" s="118"/>
      <c r="K67" s="118"/>
      <c r="L67" s="118">
        <v>9</v>
      </c>
      <c r="M67" s="118"/>
      <c r="O67" s="125" t="s">
        <v>106</v>
      </c>
      <c r="P67" s="125" t="e">
        <f>VLOOKUP(B65,DONNEEADMIN!B5:K25,9,0)</f>
        <v>#N/A</v>
      </c>
    </row>
    <row r="68" spans="1:16" ht="15.75" thickBot="1">
      <c r="A68" s="117" t="s">
        <v>34</v>
      </c>
      <c r="B68" s="118"/>
      <c r="C68" s="118">
        <v>1200</v>
      </c>
      <c r="D68" s="118"/>
      <c r="E68" s="118">
        <v>1200</v>
      </c>
      <c r="F68" s="118"/>
      <c r="G68" s="118"/>
      <c r="H68" s="118">
        <v>1200</v>
      </c>
      <c r="I68" s="118"/>
      <c r="J68" s="118"/>
      <c r="K68" s="118"/>
      <c r="L68" s="118">
        <v>1200</v>
      </c>
      <c r="M68" s="118"/>
      <c r="O68" s="125" t="s">
        <v>107</v>
      </c>
      <c r="P68" s="125" t="e">
        <f>SUM(B70:M70)</f>
        <v>#N/A</v>
      </c>
    </row>
    <row r="69" spans="1:16" ht="15.75" thickBot="1">
      <c r="A69" s="117" t="s">
        <v>35</v>
      </c>
      <c r="B69" s="118"/>
      <c r="C69" s="118"/>
      <c r="D69" s="118"/>
      <c r="E69" s="118"/>
      <c r="F69" s="118"/>
      <c r="G69" s="118"/>
      <c r="H69" s="118"/>
      <c r="I69" s="118"/>
      <c r="J69" s="118"/>
      <c r="K69" s="118"/>
      <c r="L69" s="118"/>
      <c r="M69" s="118"/>
    </row>
    <row r="70" spans="1:16" ht="15.75" thickBot="1">
      <c r="A70" s="114" t="s">
        <v>106</v>
      </c>
      <c r="B70" s="115">
        <f>IF(B66="P",P67,0)</f>
        <v>0</v>
      </c>
      <c r="C70" s="115" t="e">
        <f>IF(C66="P",P67,0)</f>
        <v>#N/A</v>
      </c>
      <c r="D70" s="115">
        <f>IF(D66="P",P67,0)</f>
        <v>0</v>
      </c>
      <c r="E70" s="115" t="e">
        <f>IF(E66="P",P67,0)</f>
        <v>#N/A</v>
      </c>
      <c r="F70" s="115">
        <f>IF(F66="P",P67,0)</f>
        <v>0</v>
      </c>
      <c r="G70" s="115">
        <f>IF(G66="P",P67,0)</f>
        <v>0</v>
      </c>
      <c r="H70" s="115" t="e">
        <f>IF(H66="P",P67,0)</f>
        <v>#N/A</v>
      </c>
      <c r="I70" s="115">
        <f>IF(I66="P",P67,0)</f>
        <v>0</v>
      </c>
      <c r="J70" s="115">
        <f>IF(J66="P",P67,0)</f>
        <v>0</v>
      </c>
      <c r="K70" s="115">
        <f>IF(K66="P",P67,0)</f>
        <v>0</v>
      </c>
      <c r="L70" s="115" t="e">
        <f>IF(L66="P",P67,0)</f>
        <v>#N/A</v>
      </c>
      <c r="M70" s="115">
        <f>IF(M66="P",P67,0)</f>
        <v>0</v>
      </c>
    </row>
    <row r="71" spans="1:16" ht="15.75" thickBot="1">
      <c r="A71" s="117" t="s">
        <v>93</v>
      </c>
      <c r="B71" s="118">
        <v>1</v>
      </c>
      <c r="C71" s="118">
        <v>2</v>
      </c>
      <c r="D71" s="118">
        <v>3</v>
      </c>
      <c r="E71" s="118">
        <v>4</v>
      </c>
      <c r="F71" s="118">
        <v>5</v>
      </c>
      <c r="G71" s="118">
        <v>6</v>
      </c>
      <c r="H71" s="118">
        <v>7</v>
      </c>
      <c r="I71" s="118">
        <v>8</v>
      </c>
      <c r="J71" s="118">
        <v>9</v>
      </c>
      <c r="K71" s="118">
        <v>10</v>
      </c>
      <c r="L71" s="118">
        <v>11</v>
      </c>
      <c r="M71" s="118">
        <v>12</v>
      </c>
    </row>
    <row r="72" spans="1:16" ht="15.75" thickBot="1"/>
    <row r="73" spans="1:16" ht="19.5" thickBot="1">
      <c r="A73" s="113" t="s">
        <v>90</v>
      </c>
      <c r="B73" s="132"/>
      <c r="C73" s="132"/>
      <c r="D73" s="123">
        <v>10</v>
      </c>
      <c r="E73" s="124"/>
      <c r="F73" s="124"/>
      <c r="G73" s="124"/>
      <c r="H73" s="124"/>
      <c r="I73" s="124"/>
      <c r="J73" s="124"/>
      <c r="K73" s="124"/>
      <c r="L73" s="124"/>
      <c r="M73" s="124"/>
    </row>
    <row r="74" spans="1:16" ht="15.75" thickBot="1">
      <c r="A74" s="114" t="s">
        <v>91</v>
      </c>
      <c r="B74" s="115"/>
      <c r="C74" s="115" t="s">
        <v>97</v>
      </c>
      <c r="D74" s="115" t="s">
        <v>92</v>
      </c>
      <c r="E74" s="115" t="s">
        <v>92</v>
      </c>
      <c r="F74" s="115"/>
      <c r="G74" s="115"/>
      <c r="H74" s="115"/>
      <c r="I74" s="115"/>
      <c r="J74" s="115"/>
      <c r="K74" s="115" t="s">
        <v>92</v>
      </c>
      <c r="L74" s="115"/>
      <c r="M74" s="115" t="s">
        <v>92</v>
      </c>
    </row>
    <row r="75" spans="1:16" ht="15.75" thickBot="1">
      <c r="A75" s="114" t="s">
        <v>2</v>
      </c>
      <c r="B75" s="115"/>
      <c r="C75" s="115"/>
      <c r="D75" s="115"/>
      <c r="E75" s="115"/>
      <c r="F75" s="115"/>
      <c r="G75" s="115"/>
      <c r="H75" s="115"/>
      <c r="I75" s="115"/>
      <c r="J75" s="115"/>
      <c r="K75" s="115"/>
      <c r="L75" s="115"/>
      <c r="M75" s="115"/>
      <c r="O75" s="125" t="s">
        <v>106</v>
      </c>
      <c r="P75" s="125" t="e">
        <f>VLOOKUP(B73,DONNEEADMIN!B5:K25,9,0)</f>
        <v>#N/A</v>
      </c>
    </row>
    <row r="76" spans="1:16" ht="15.75" thickBot="1">
      <c r="A76" s="114" t="s">
        <v>34</v>
      </c>
      <c r="B76" s="115"/>
      <c r="C76" s="115"/>
      <c r="D76" s="115"/>
      <c r="E76" s="115"/>
      <c r="F76" s="115"/>
      <c r="G76" s="115"/>
      <c r="H76" s="115"/>
      <c r="I76" s="115"/>
      <c r="J76" s="115"/>
      <c r="K76" s="115">
        <v>1500</v>
      </c>
      <c r="L76" s="115"/>
      <c r="M76" s="115">
        <v>1500</v>
      </c>
      <c r="O76" s="125" t="s">
        <v>107</v>
      </c>
      <c r="P76" s="125" t="e">
        <f>SUM(B78:M78)</f>
        <v>#N/A</v>
      </c>
    </row>
    <row r="77" spans="1:16" ht="15.75" thickBot="1">
      <c r="A77" s="114" t="s">
        <v>35</v>
      </c>
      <c r="B77" s="115"/>
      <c r="C77" s="115"/>
      <c r="D77" s="115"/>
      <c r="E77" s="115"/>
      <c r="F77" s="115"/>
      <c r="G77" s="115"/>
      <c r="H77" s="115"/>
      <c r="I77" s="115"/>
      <c r="J77" s="115"/>
      <c r="K77" s="115">
        <v>400</v>
      </c>
      <c r="L77" s="115"/>
      <c r="M77" s="115"/>
    </row>
    <row r="78" spans="1:16" ht="15.75" thickBot="1">
      <c r="A78" s="114" t="s">
        <v>106</v>
      </c>
      <c r="B78" s="115">
        <f>IF(B74="P",P75,0)</f>
        <v>0</v>
      </c>
      <c r="C78" s="115" t="e">
        <f>IF(C74="P",P75,0)</f>
        <v>#N/A</v>
      </c>
      <c r="D78" s="115" t="e">
        <f>IF(D74="P",P75,0)</f>
        <v>#N/A</v>
      </c>
      <c r="E78" s="115" t="e">
        <f>IF(E74="P",P75,0)</f>
        <v>#N/A</v>
      </c>
      <c r="F78" s="115">
        <f>IF(F74="P",P75,0)</f>
        <v>0</v>
      </c>
      <c r="G78" s="115">
        <f>IF(G74="P",P75,0)</f>
        <v>0</v>
      </c>
      <c r="H78" s="115">
        <f>IF(H74="P",P75,0)</f>
        <v>0</v>
      </c>
      <c r="I78" s="115">
        <f>IF(I74="P",P75,0)</f>
        <v>0</v>
      </c>
      <c r="J78" s="115">
        <f>IF(J74="P",P75,0)</f>
        <v>0</v>
      </c>
      <c r="K78" s="115" t="e">
        <f>IF(K74="P",P75,0)</f>
        <v>#N/A</v>
      </c>
      <c r="L78" s="115">
        <f>IF(L74="P",P75,0)</f>
        <v>0</v>
      </c>
      <c r="M78" s="115" t="e">
        <f>IF(M74="P",P75,0)</f>
        <v>#N/A</v>
      </c>
    </row>
    <row r="79" spans="1:16" ht="15.75" thickBot="1">
      <c r="A79" s="114" t="s">
        <v>93</v>
      </c>
      <c r="B79" s="115">
        <v>1</v>
      </c>
      <c r="C79" s="115">
        <v>2</v>
      </c>
      <c r="D79" s="115">
        <v>3</v>
      </c>
      <c r="E79" s="115">
        <v>4</v>
      </c>
      <c r="F79" s="115">
        <v>5</v>
      </c>
      <c r="G79" s="115">
        <v>6</v>
      </c>
      <c r="H79" s="115">
        <v>7</v>
      </c>
      <c r="I79" s="115">
        <v>8</v>
      </c>
      <c r="J79" s="115">
        <v>9</v>
      </c>
      <c r="K79" s="115">
        <v>10</v>
      </c>
      <c r="L79" s="115">
        <v>11</v>
      </c>
      <c r="M79" s="115">
        <v>12</v>
      </c>
    </row>
    <row r="80" spans="1:16" ht="15.75" thickBot="1"/>
    <row r="81" spans="1:16" ht="19.5" thickBot="1">
      <c r="A81" s="113" t="s">
        <v>90</v>
      </c>
      <c r="B81" s="132"/>
      <c r="C81" s="132"/>
      <c r="D81" s="124">
        <v>11</v>
      </c>
      <c r="E81" s="124"/>
      <c r="F81" s="124"/>
      <c r="G81" s="124"/>
      <c r="H81" s="124"/>
      <c r="I81" s="124"/>
      <c r="J81" s="124"/>
      <c r="K81" s="124"/>
      <c r="L81" s="124"/>
      <c r="M81" s="124"/>
    </row>
    <row r="82" spans="1:16" ht="15.75" thickBot="1">
      <c r="A82" s="114" t="s">
        <v>91</v>
      </c>
      <c r="B82" s="115"/>
      <c r="C82" s="115" t="s">
        <v>97</v>
      </c>
      <c r="D82" s="115" t="s">
        <v>92</v>
      </c>
      <c r="E82" s="115" t="s">
        <v>92</v>
      </c>
      <c r="F82" s="115"/>
      <c r="G82" s="115"/>
      <c r="H82" s="115"/>
      <c r="I82" s="115"/>
      <c r="J82" s="115"/>
      <c r="K82" s="115" t="s">
        <v>92</v>
      </c>
      <c r="L82" s="115"/>
      <c r="M82" s="115" t="s">
        <v>92</v>
      </c>
    </row>
    <row r="83" spans="1:16" ht="15.75" thickBot="1">
      <c r="A83" s="114" t="s">
        <v>2</v>
      </c>
      <c r="B83" s="115"/>
      <c r="C83" s="115" t="s">
        <v>98</v>
      </c>
      <c r="D83" s="115">
        <v>11</v>
      </c>
      <c r="E83" s="115">
        <v>12</v>
      </c>
      <c r="F83" s="115"/>
      <c r="G83" s="115"/>
      <c r="H83" s="115"/>
      <c r="I83" s="115"/>
      <c r="J83" s="115"/>
      <c r="K83" s="115">
        <v>4</v>
      </c>
      <c r="L83" s="115"/>
      <c r="M83" s="115">
        <v>7</v>
      </c>
      <c r="O83" s="125" t="s">
        <v>106</v>
      </c>
      <c r="P83" s="125" t="e">
        <f>VLOOKUP(B81,DONNEEADMIN!B5:K25,9,0)</f>
        <v>#N/A</v>
      </c>
    </row>
    <row r="84" spans="1:16" ht="15.75" thickBot="1">
      <c r="A84" s="114" t="s">
        <v>34</v>
      </c>
      <c r="B84" s="115"/>
      <c r="C84" s="115"/>
      <c r="D84" s="115" t="s">
        <v>99</v>
      </c>
      <c r="E84" s="115"/>
      <c r="F84" s="115"/>
      <c r="G84" s="115"/>
      <c r="H84" s="115"/>
      <c r="I84" s="115"/>
      <c r="J84" s="115"/>
      <c r="K84" s="115">
        <v>1500</v>
      </c>
      <c r="L84" s="115"/>
      <c r="M84" s="115">
        <v>1500</v>
      </c>
      <c r="O84" s="125" t="s">
        <v>107</v>
      </c>
      <c r="P84" s="125" t="e">
        <f>SUM(B86:M86)</f>
        <v>#N/A</v>
      </c>
    </row>
    <row r="85" spans="1:16" ht="15.75" thickBot="1">
      <c r="A85" s="114" t="s">
        <v>35</v>
      </c>
      <c r="B85" s="115"/>
      <c r="C85" s="115"/>
      <c r="D85" s="115"/>
      <c r="E85" s="115"/>
      <c r="F85" s="115"/>
      <c r="G85" s="115"/>
      <c r="H85" s="115"/>
      <c r="I85" s="115"/>
      <c r="J85" s="115"/>
      <c r="K85" s="115">
        <v>400</v>
      </c>
      <c r="L85" s="115"/>
      <c r="M85" s="115"/>
    </row>
    <row r="86" spans="1:16" ht="15.75" thickBot="1">
      <c r="A86" s="114" t="s">
        <v>106</v>
      </c>
      <c r="B86" s="115">
        <f>IF(B82="P",P83,0)</f>
        <v>0</v>
      </c>
      <c r="C86" s="115" t="e">
        <f>IF(C82="P",P83,0)</f>
        <v>#N/A</v>
      </c>
      <c r="D86" s="115" t="e">
        <f>IF(D82="P",P83,0)</f>
        <v>#N/A</v>
      </c>
      <c r="E86" s="115" t="e">
        <f>IF(E82="P",P83,0)</f>
        <v>#N/A</v>
      </c>
      <c r="F86" s="115">
        <f>IF(F82="P",P83,0)</f>
        <v>0</v>
      </c>
      <c r="G86" s="115">
        <f>IF(G82="P",P83,0)</f>
        <v>0</v>
      </c>
      <c r="H86" s="115">
        <f>IF(H82="P",P83,0)</f>
        <v>0</v>
      </c>
      <c r="I86" s="115">
        <f>IF(I82="P",P83,0)</f>
        <v>0</v>
      </c>
      <c r="J86" s="115">
        <f>IF(J82="P",P83,0)</f>
        <v>0</v>
      </c>
      <c r="K86" s="115" t="e">
        <f>IF(K82="P",P83,0)</f>
        <v>#N/A</v>
      </c>
      <c r="L86" s="115">
        <f>IF(L82="P",P83,0)</f>
        <v>0</v>
      </c>
      <c r="M86" s="115" t="e">
        <f>IF(M82="P",P83,0)</f>
        <v>#N/A</v>
      </c>
    </row>
    <row r="87" spans="1:16" ht="15.75" thickBot="1">
      <c r="A87" s="114" t="s">
        <v>93</v>
      </c>
      <c r="B87" s="115">
        <v>1</v>
      </c>
      <c r="C87" s="115">
        <v>2</v>
      </c>
      <c r="D87" s="115">
        <v>3</v>
      </c>
      <c r="E87" s="115">
        <v>4</v>
      </c>
      <c r="F87" s="115">
        <v>5</v>
      </c>
      <c r="G87" s="115">
        <v>6</v>
      </c>
      <c r="H87" s="115">
        <v>7</v>
      </c>
      <c r="I87" s="115">
        <v>8</v>
      </c>
      <c r="J87" s="115">
        <v>9</v>
      </c>
      <c r="K87" s="115">
        <v>10</v>
      </c>
      <c r="L87" s="115">
        <v>11</v>
      </c>
      <c r="M87" s="115">
        <v>12</v>
      </c>
    </row>
    <row r="88" spans="1:16" ht="15.75" thickBot="1"/>
    <row r="89" spans="1:16" ht="19.5" thickBot="1">
      <c r="A89" s="116" t="s">
        <v>90</v>
      </c>
      <c r="B89" s="133"/>
      <c r="C89" s="133"/>
      <c r="D89">
        <v>12</v>
      </c>
    </row>
    <row r="90" spans="1:16" ht="15.75" thickBot="1">
      <c r="A90" s="117" t="s">
        <v>91</v>
      </c>
      <c r="B90" s="118"/>
      <c r="C90" s="118" t="s">
        <v>92</v>
      </c>
      <c r="D90" s="118"/>
      <c r="E90" s="118" t="s">
        <v>92</v>
      </c>
      <c r="F90" s="118"/>
      <c r="G90" s="118"/>
      <c r="H90" s="118" t="s">
        <v>92</v>
      </c>
      <c r="I90" s="118"/>
      <c r="J90" s="118"/>
      <c r="K90" s="118"/>
      <c r="L90" s="118" t="s">
        <v>92</v>
      </c>
      <c r="M90" s="118"/>
    </row>
    <row r="91" spans="1:16" ht="15.75" thickBot="1">
      <c r="A91" s="117" t="s">
        <v>2</v>
      </c>
      <c r="B91" s="118"/>
      <c r="C91" s="118">
        <v>11</v>
      </c>
      <c r="D91" s="118"/>
      <c r="E91" s="118">
        <v>2</v>
      </c>
      <c r="F91" s="118"/>
      <c r="G91" s="118"/>
      <c r="H91" s="118">
        <v>7</v>
      </c>
      <c r="I91" s="118"/>
      <c r="J91" s="118"/>
      <c r="K91" s="118"/>
      <c r="L91" s="118">
        <v>9</v>
      </c>
      <c r="M91" s="118"/>
      <c r="O91" s="125" t="s">
        <v>106</v>
      </c>
      <c r="P91" s="125" t="e">
        <f>VLOOKUP(B89,DONNEEADMIN!B5:K25,9,0)</f>
        <v>#N/A</v>
      </c>
    </row>
    <row r="92" spans="1:16" ht="15.75" thickBot="1">
      <c r="A92" s="117" t="s">
        <v>34</v>
      </c>
      <c r="B92" s="118"/>
      <c r="C92" s="118">
        <v>1200</v>
      </c>
      <c r="D92" s="118"/>
      <c r="E92" s="118">
        <v>1200</v>
      </c>
      <c r="F92" s="118"/>
      <c r="G92" s="118"/>
      <c r="H92" s="118">
        <v>1200</v>
      </c>
      <c r="I92" s="118"/>
      <c r="J92" s="118"/>
      <c r="K92" s="118"/>
      <c r="L92" s="118">
        <v>1200</v>
      </c>
      <c r="M92" s="118"/>
      <c r="O92" s="125" t="s">
        <v>107</v>
      </c>
      <c r="P92" s="125" t="e">
        <f>SUM(B94:M94)</f>
        <v>#N/A</v>
      </c>
    </row>
    <row r="93" spans="1:16" ht="15.75" thickBot="1">
      <c r="A93" s="117" t="s">
        <v>35</v>
      </c>
      <c r="B93" s="118"/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</row>
    <row r="94" spans="1:16" ht="15.75" thickBot="1">
      <c r="A94" s="114" t="s">
        <v>106</v>
      </c>
      <c r="B94" s="115">
        <f>IF(B90="P",P91,0)</f>
        <v>0</v>
      </c>
      <c r="C94" s="115" t="e">
        <f>IF(C90="P",P91,0)</f>
        <v>#N/A</v>
      </c>
      <c r="D94" s="115">
        <f>IF(D90="P",P91,0)</f>
        <v>0</v>
      </c>
      <c r="E94" s="115" t="e">
        <f>IF(E90="P",P91,0)</f>
        <v>#N/A</v>
      </c>
      <c r="F94" s="115">
        <f>IF(F90="P",P91,0)</f>
        <v>0</v>
      </c>
      <c r="G94" s="115">
        <f>IF(G90="P",P91,0)</f>
        <v>0</v>
      </c>
      <c r="H94" s="115" t="e">
        <f>IF(H90="P",P91,0)</f>
        <v>#N/A</v>
      </c>
      <c r="I94" s="115">
        <f>IF(I90="P",P91,0)</f>
        <v>0</v>
      </c>
      <c r="J94" s="115">
        <f>IF(J90="P",P91,0)</f>
        <v>0</v>
      </c>
      <c r="K94" s="115">
        <f>IF(K90="P",P91,0)</f>
        <v>0</v>
      </c>
      <c r="L94" s="115" t="e">
        <f>IF(L90="P",P91,0)</f>
        <v>#N/A</v>
      </c>
      <c r="M94" s="115">
        <f>IF(M90="P",P91,0)</f>
        <v>0</v>
      </c>
    </row>
    <row r="95" spans="1:16" ht="15.75" thickBot="1">
      <c r="A95" s="117" t="s">
        <v>93</v>
      </c>
      <c r="B95" s="118">
        <v>1</v>
      </c>
      <c r="C95" s="118">
        <v>2</v>
      </c>
      <c r="D95" s="118">
        <v>3</v>
      </c>
      <c r="E95" s="118">
        <v>4</v>
      </c>
      <c r="F95" s="118">
        <v>5</v>
      </c>
      <c r="G95" s="118">
        <v>6</v>
      </c>
      <c r="H95" s="118">
        <v>7</v>
      </c>
      <c r="I95" s="118">
        <v>8</v>
      </c>
      <c r="J95" s="118">
        <v>9</v>
      </c>
      <c r="K95" s="118">
        <v>10</v>
      </c>
      <c r="L95" s="118">
        <v>11</v>
      </c>
      <c r="M95" s="118">
        <v>12</v>
      </c>
    </row>
    <row r="96" spans="1:16" ht="15.75" thickBot="1"/>
    <row r="97" spans="1:16" ht="19.5" thickBot="1">
      <c r="A97" s="113" t="s">
        <v>90</v>
      </c>
      <c r="B97" s="132"/>
      <c r="C97" s="132"/>
      <c r="D97" s="123">
        <v>13</v>
      </c>
      <c r="E97" s="124"/>
      <c r="F97" s="124"/>
      <c r="G97" s="124"/>
      <c r="H97" s="124"/>
      <c r="I97" s="124"/>
      <c r="J97" s="124"/>
      <c r="K97" s="124"/>
      <c r="L97" s="124"/>
      <c r="M97" s="124"/>
    </row>
    <row r="98" spans="1:16" ht="15.75" thickBot="1">
      <c r="A98" s="114" t="s">
        <v>91</v>
      </c>
      <c r="B98" s="115"/>
      <c r="C98" s="115" t="s">
        <v>97</v>
      </c>
      <c r="D98" s="115" t="s">
        <v>92</v>
      </c>
      <c r="E98" s="115" t="s">
        <v>92</v>
      </c>
      <c r="F98" s="115"/>
      <c r="G98" s="115"/>
      <c r="H98" s="115"/>
      <c r="I98" s="115"/>
      <c r="J98" s="115"/>
      <c r="K98" s="115" t="s">
        <v>92</v>
      </c>
      <c r="L98" s="115"/>
      <c r="M98" s="115" t="s">
        <v>92</v>
      </c>
    </row>
    <row r="99" spans="1:16" ht="15.75" thickBot="1">
      <c r="A99" s="114" t="s">
        <v>2</v>
      </c>
      <c r="B99" s="115"/>
      <c r="C99" s="115"/>
      <c r="D99" s="115"/>
      <c r="E99" s="115"/>
      <c r="F99" s="115"/>
      <c r="G99" s="115"/>
      <c r="H99" s="115"/>
      <c r="I99" s="115"/>
      <c r="J99" s="115"/>
      <c r="K99" s="115"/>
      <c r="L99" s="115"/>
      <c r="M99" s="115"/>
      <c r="O99" s="125" t="s">
        <v>106</v>
      </c>
      <c r="P99" s="125" t="e">
        <f>VLOOKUP(B97,DONNEEADMIN!B5:K25,9,0)</f>
        <v>#N/A</v>
      </c>
    </row>
    <row r="100" spans="1:16" ht="15.75" thickBot="1">
      <c r="A100" s="114" t="s">
        <v>34</v>
      </c>
      <c r="B100" s="115"/>
      <c r="C100" s="115"/>
      <c r="D100" s="115"/>
      <c r="E100" s="115"/>
      <c r="F100" s="115"/>
      <c r="G100" s="115"/>
      <c r="H100" s="115"/>
      <c r="I100" s="115"/>
      <c r="J100" s="115"/>
      <c r="K100" s="115">
        <v>1500</v>
      </c>
      <c r="L100" s="115"/>
      <c r="M100" s="115">
        <v>1500</v>
      </c>
      <c r="O100" s="125" t="s">
        <v>107</v>
      </c>
      <c r="P100" s="125" t="e">
        <f>SUM(B102:M102)</f>
        <v>#N/A</v>
      </c>
    </row>
    <row r="101" spans="1:16" ht="15.75" thickBot="1">
      <c r="A101" s="114" t="s">
        <v>35</v>
      </c>
      <c r="B101" s="115"/>
      <c r="C101" s="115"/>
      <c r="D101" s="115"/>
      <c r="E101" s="115"/>
      <c r="F101" s="115"/>
      <c r="G101" s="115"/>
      <c r="H101" s="115"/>
      <c r="I101" s="115"/>
      <c r="J101" s="115"/>
      <c r="K101" s="115">
        <v>400</v>
      </c>
      <c r="L101" s="115"/>
      <c r="M101" s="115"/>
    </row>
    <row r="102" spans="1:16" ht="15.75" thickBot="1">
      <c r="A102" s="114" t="s">
        <v>106</v>
      </c>
      <c r="B102" s="115">
        <f>IF(B98="P",P99,0)</f>
        <v>0</v>
      </c>
      <c r="C102" s="115" t="e">
        <f>IF(C98="P",P99,0)</f>
        <v>#N/A</v>
      </c>
      <c r="D102" s="115" t="e">
        <f>IF(D98="P",P99,0)</f>
        <v>#N/A</v>
      </c>
      <c r="E102" s="115" t="e">
        <f>IF(E98="P",P99,0)</f>
        <v>#N/A</v>
      </c>
      <c r="F102" s="115">
        <f>IF(F98="P",P99,0)</f>
        <v>0</v>
      </c>
      <c r="G102" s="115">
        <f>IF(G98="P",P99,0)</f>
        <v>0</v>
      </c>
      <c r="H102" s="115">
        <f>IF(H98="P",P99,0)</f>
        <v>0</v>
      </c>
      <c r="I102" s="115">
        <f>IF(I98="P",P99,0)</f>
        <v>0</v>
      </c>
      <c r="J102" s="115">
        <f>IF(J98="P",P99,0)</f>
        <v>0</v>
      </c>
      <c r="K102" s="115" t="e">
        <f>IF(K98="P",P99,0)</f>
        <v>#N/A</v>
      </c>
      <c r="L102" s="115">
        <f>IF(L98="P",P99,0)</f>
        <v>0</v>
      </c>
      <c r="M102" s="115" t="e">
        <f>IF(M98="P",P99,0)</f>
        <v>#N/A</v>
      </c>
    </row>
    <row r="103" spans="1:16" ht="15.75" thickBot="1">
      <c r="A103" s="114" t="s">
        <v>93</v>
      </c>
      <c r="B103" s="115">
        <v>1</v>
      </c>
      <c r="C103" s="115">
        <v>2</v>
      </c>
      <c r="D103" s="115">
        <v>3</v>
      </c>
      <c r="E103" s="115">
        <v>4</v>
      </c>
      <c r="F103" s="115">
        <v>5</v>
      </c>
      <c r="G103" s="115">
        <v>6</v>
      </c>
      <c r="H103" s="115">
        <v>7</v>
      </c>
      <c r="I103" s="115">
        <v>8</v>
      </c>
      <c r="J103" s="115">
        <v>9</v>
      </c>
      <c r="K103" s="115">
        <v>10</v>
      </c>
      <c r="L103" s="115">
        <v>11</v>
      </c>
      <c r="M103" s="115">
        <v>12</v>
      </c>
    </row>
    <row r="104" spans="1:16" ht="15.75" thickBot="1"/>
    <row r="105" spans="1:16" ht="19.5" thickBot="1">
      <c r="A105" s="113" t="s">
        <v>90</v>
      </c>
      <c r="B105" s="132"/>
      <c r="C105" s="132"/>
      <c r="D105" s="124">
        <v>14</v>
      </c>
      <c r="E105" s="124"/>
      <c r="F105" s="124"/>
      <c r="G105" s="124"/>
      <c r="H105" s="124"/>
      <c r="I105" s="124"/>
      <c r="J105" s="124"/>
      <c r="K105" s="124"/>
      <c r="L105" s="124"/>
      <c r="M105" s="124"/>
    </row>
    <row r="106" spans="1:16" ht="15.75" thickBot="1">
      <c r="A106" s="114" t="s">
        <v>91</v>
      </c>
      <c r="B106" s="115"/>
      <c r="C106" s="115" t="s">
        <v>97</v>
      </c>
      <c r="D106" s="115" t="s">
        <v>92</v>
      </c>
      <c r="E106" s="115" t="s">
        <v>92</v>
      </c>
      <c r="F106" s="115"/>
      <c r="G106" s="115"/>
      <c r="H106" s="115"/>
      <c r="I106" s="115"/>
      <c r="J106" s="115"/>
      <c r="K106" s="115" t="s">
        <v>92</v>
      </c>
      <c r="L106" s="115"/>
      <c r="M106" s="115" t="s">
        <v>92</v>
      </c>
    </row>
    <row r="107" spans="1:16" ht="15.75" thickBot="1">
      <c r="A107" s="114" t="s">
        <v>2</v>
      </c>
      <c r="B107" s="115"/>
      <c r="C107" s="115" t="s">
        <v>98</v>
      </c>
      <c r="D107" s="115">
        <v>11</v>
      </c>
      <c r="E107" s="115">
        <v>12</v>
      </c>
      <c r="F107" s="115"/>
      <c r="G107" s="115"/>
      <c r="H107" s="115"/>
      <c r="I107" s="115"/>
      <c r="J107" s="115"/>
      <c r="K107" s="115">
        <v>4</v>
      </c>
      <c r="L107" s="115"/>
      <c r="M107" s="115">
        <v>7</v>
      </c>
      <c r="O107" s="125" t="s">
        <v>106</v>
      </c>
      <c r="P107" s="125" t="e">
        <f>VLOOKUP(B105,DONNEEADMIN!B5:K25,9,0)</f>
        <v>#N/A</v>
      </c>
    </row>
    <row r="108" spans="1:16" ht="15.75" thickBot="1">
      <c r="A108" s="114" t="s">
        <v>34</v>
      </c>
      <c r="B108" s="115"/>
      <c r="C108" s="115"/>
      <c r="D108" s="115" t="s">
        <v>99</v>
      </c>
      <c r="E108" s="115"/>
      <c r="F108" s="115"/>
      <c r="G108" s="115"/>
      <c r="H108" s="115"/>
      <c r="I108" s="115"/>
      <c r="J108" s="115"/>
      <c r="K108" s="115">
        <v>1500</v>
      </c>
      <c r="L108" s="115"/>
      <c r="M108" s="115">
        <v>1500</v>
      </c>
      <c r="O108" s="125" t="s">
        <v>107</v>
      </c>
      <c r="P108" s="125" t="e">
        <f>SUM(B110:M110)</f>
        <v>#N/A</v>
      </c>
    </row>
    <row r="109" spans="1:16" ht="15.75" thickBot="1">
      <c r="A109" s="114" t="s">
        <v>35</v>
      </c>
      <c r="B109" s="115"/>
      <c r="C109" s="115"/>
      <c r="D109" s="115"/>
      <c r="E109" s="115"/>
      <c r="F109" s="115"/>
      <c r="G109" s="115"/>
      <c r="H109" s="115"/>
      <c r="I109" s="115"/>
      <c r="J109" s="115"/>
      <c r="K109" s="115">
        <v>400</v>
      </c>
      <c r="L109" s="115"/>
      <c r="M109" s="115"/>
    </row>
    <row r="110" spans="1:16" ht="15.75" thickBot="1">
      <c r="A110" s="114" t="s">
        <v>106</v>
      </c>
      <c r="B110" s="115">
        <f>IF(B106="P",P107,0)</f>
        <v>0</v>
      </c>
      <c r="C110" s="115" t="e">
        <f>IF(C106="P",P107,0)</f>
        <v>#N/A</v>
      </c>
      <c r="D110" s="115" t="e">
        <f>IF(D106="P",P107,0)</f>
        <v>#N/A</v>
      </c>
      <c r="E110" s="115" t="e">
        <f>IF(E106="P",P107,0)</f>
        <v>#N/A</v>
      </c>
      <c r="F110" s="115">
        <f>IF(F106="P",P107,0)</f>
        <v>0</v>
      </c>
      <c r="G110" s="115">
        <f>IF(G106="P",P107,0)</f>
        <v>0</v>
      </c>
      <c r="H110" s="115">
        <f>IF(H106="P",P107,0)</f>
        <v>0</v>
      </c>
      <c r="I110" s="115">
        <f>IF(I106="P",P107,0)</f>
        <v>0</v>
      </c>
      <c r="J110" s="115">
        <f>IF(J106="P",P107,0)</f>
        <v>0</v>
      </c>
      <c r="K110" s="115" t="e">
        <f>IF(K106="P",P107,0)</f>
        <v>#N/A</v>
      </c>
      <c r="L110" s="115">
        <f>IF(L106="P",P107,0)</f>
        <v>0</v>
      </c>
      <c r="M110" s="115" t="e">
        <f>IF(M106="P",P107,0)</f>
        <v>#N/A</v>
      </c>
    </row>
    <row r="111" spans="1:16" ht="15.75" thickBot="1">
      <c r="A111" s="114" t="s">
        <v>93</v>
      </c>
      <c r="B111" s="115">
        <v>1</v>
      </c>
      <c r="C111" s="115">
        <v>2</v>
      </c>
      <c r="D111" s="115">
        <v>3</v>
      </c>
      <c r="E111" s="115">
        <v>4</v>
      </c>
      <c r="F111" s="115">
        <v>5</v>
      </c>
      <c r="G111" s="115">
        <v>6</v>
      </c>
      <c r="H111" s="115">
        <v>7</v>
      </c>
      <c r="I111" s="115">
        <v>8</v>
      </c>
      <c r="J111" s="115">
        <v>9</v>
      </c>
      <c r="K111" s="115">
        <v>10</v>
      </c>
      <c r="L111" s="115">
        <v>11</v>
      </c>
      <c r="M111" s="115">
        <v>12</v>
      </c>
    </row>
    <row r="112" spans="1:16" ht="15.75" thickBot="1"/>
    <row r="113" spans="1:16" ht="19.5" thickBot="1">
      <c r="A113" s="116" t="s">
        <v>90</v>
      </c>
      <c r="B113" s="133"/>
      <c r="C113" s="133"/>
      <c r="D113">
        <v>15</v>
      </c>
    </row>
    <row r="114" spans="1:16" ht="15.75" thickBot="1">
      <c r="A114" s="117" t="s">
        <v>91</v>
      </c>
      <c r="B114" s="118"/>
      <c r="C114" s="118" t="s">
        <v>92</v>
      </c>
      <c r="D114" s="118"/>
      <c r="E114" s="118" t="s">
        <v>92</v>
      </c>
      <c r="F114" s="118"/>
      <c r="G114" s="118"/>
      <c r="H114" s="118" t="s">
        <v>92</v>
      </c>
      <c r="I114" s="118"/>
      <c r="J114" s="118"/>
      <c r="K114" s="118"/>
      <c r="L114" s="118" t="s">
        <v>92</v>
      </c>
      <c r="M114" s="118"/>
    </row>
    <row r="115" spans="1:16" ht="15.75" thickBot="1">
      <c r="A115" s="117" t="s">
        <v>2</v>
      </c>
      <c r="B115" s="118"/>
      <c r="C115" s="118">
        <v>11</v>
      </c>
      <c r="D115" s="118"/>
      <c r="E115" s="118">
        <v>2</v>
      </c>
      <c r="F115" s="118"/>
      <c r="G115" s="118"/>
      <c r="H115" s="118">
        <v>7</v>
      </c>
      <c r="I115" s="118"/>
      <c r="J115" s="118"/>
      <c r="K115" s="118"/>
      <c r="L115" s="118">
        <v>9</v>
      </c>
      <c r="M115" s="118"/>
      <c r="O115" s="125" t="s">
        <v>106</v>
      </c>
      <c r="P115" s="125" t="e">
        <f>VLOOKUP(B113,DONNEEADMIN!B5:K25,9,0)</f>
        <v>#N/A</v>
      </c>
    </row>
    <row r="116" spans="1:16" ht="15.75" thickBot="1">
      <c r="A116" s="117" t="s">
        <v>34</v>
      </c>
      <c r="B116" s="118"/>
      <c r="C116" s="118">
        <v>1200</v>
      </c>
      <c r="D116" s="118"/>
      <c r="E116" s="118">
        <v>1200</v>
      </c>
      <c r="F116" s="118"/>
      <c r="G116" s="118"/>
      <c r="H116" s="118">
        <v>1200</v>
      </c>
      <c r="I116" s="118"/>
      <c r="J116" s="118"/>
      <c r="K116" s="118"/>
      <c r="L116" s="118">
        <v>1200</v>
      </c>
      <c r="M116" s="118"/>
      <c r="O116" s="125" t="s">
        <v>107</v>
      </c>
      <c r="P116" s="125" t="e">
        <f>SUM(B118:M118)</f>
        <v>#N/A</v>
      </c>
    </row>
    <row r="117" spans="1:16" ht="15.75" thickBot="1">
      <c r="A117" s="117" t="s">
        <v>35</v>
      </c>
      <c r="B117" s="118"/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</row>
    <row r="118" spans="1:16" ht="15.75" thickBot="1">
      <c r="A118" s="114" t="s">
        <v>106</v>
      </c>
      <c r="B118" s="115">
        <f>IF(B114="P",P115,0)</f>
        <v>0</v>
      </c>
      <c r="C118" s="115" t="e">
        <f>IF(C114="P",P115,0)</f>
        <v>#N/A</v>
      </c>
      <c r="D118" s="115">
        <f>IF(D114="P",P115,0)</f>
        <v>0</v>
      </c>
      <c r="E118" s="115" t="e">
        <f>IF(E114="P",P115,0)</f>
        <v>#N/A</v>
      </c>
      <c r="F118" s="115">
        <f>IF(F114="P",P115,0)</f>
        <v>0</v>
      </c>
      <c r="G118" s="115">
        <f>IF(G114="P",P115,0)</f>
        <v>0</v>
      </c>
      <c r="H118" s="115" t="e">
        <f>IF(H114="P",P115,0)</f>
        <v>#N/A</v>
      </c>
      <c r="I118" s="115">
        <f>IF(I114="P",P115,0)</f>
        <v>0</v>
      </c>
      <c r="J118" s="115">
        <f>IF(J114="P",P115,0)</f>
        <v>0</v>
      </c>
      <c r="K118" s="115">
        <f>IF(K114="P",P115,0)</f>
        <v>0</v>
      </c>
      <c r="L118" s="115" t="e">
        <f>IF(L114="P",P115,0)</f>
        <v>#N/A</v>
      </c>
      <c r="M118" s="115">
        <f>IF(M114="P",P115,0)</f>
        <v>0</v>
      </c>
    </row>
    <row r="119" spans="1:16" ht="15.75" thickBot="1">
      <c r="A119" s="117" t="s">
        <v>93</v>
      </c>
      <c r="B119" s="118">
        <v>1</v>
      </c>
      <c r="C119" s="118">
        <v>2</v>
      </c>
      <c r="D119" s="118">
        <v>3</v>
      </c>
      <c r="E119" s="118">
        <v>4</v>
      </c>
      <c r="F119" s="118">
        <v>5</v>
      </c>
      <c r="G119" s="118">
        <v>6</v>
      </c>
      <c r="H119" s="118">
        <v>7</v>
      </c>
      <c r="I119" s="118">
        <v>8</v>
      </c>
      <c r="J119" s="118">
        <v>9</v>
      </c>
      <c r="K119" s="118">
        <v>10</v>
      </c>
      <c r="L119" s="118">
        <v>11</v>
      </c>
      <c r="M119" s="118">
        <v>12</v>
      </c>
    </row>
    <row r="120" spans="1:16" ht="15.75" thickBot="1"/>
    <row r="121" spans="1:16" ht="19.5" thickBot="1">
      <c r="A121" s="113" t="s">
        <v>90</v>
      </c>
      <c r="B121" s="132"/>
      <c r="C121" s="132"/>
      <c r="D121" s="123">
        <v>16</v>
      </c>
      <c r="E121" s="124"/>
      <c r="F121" s="124"/>
      <c r="G121" s="124"/>
      <c r="H121" s="124"/>
      <c r="I121" s="124"/>
      <c r="J121" s="124"/>
      <c r="K121" s="124"/>
      <c r="L121" s="124"/>
      <c r="M121" s="124"/>
    </row>
    <row r="122" spans="1:16" ht="15.75" thickBot="1">
      <c r="A122" s="114" t="s">
        <v>91</v>
      </c>
      <c r="B122" s="115"/>
      <c r="C122" s="115" t="s">
        <v>97</v>
      </c>
      <c r="D122" s="115" t="s">
        <v>92</v>
      </c>
      <c r="E122" s="115" t="s">
        <v>92</v>
      </c>
      <c r="F122" s="115"/>
      <c r="G122" s="115"/>
      <c r="H122" s="115"/>
      <c r="I122" s="115"/>
      <c r="J122" s="115"/>
      <c r="K122" s="115" t="s">
        <v>92</v>
      </c>
      <c r="L122" s="115"/>
      <c r="M122" s="115" t="s">
        <v>92</v>
      </c>
    </row>
    <row r="123" spans="1:16" ht="15.75" thickBot="1">
      <c r="A123" s="114" t="s">
        <v>2</v>
      </c>
      <c r="B123" s="115"/>
      <c r="C123" s="115"/>
      <c r="D123" s="115"/>
      <c r="E123" s="115"/>
      <c r="F123" s="115"/>
      <c r="G123" s="115"/>
      <c r="H123" s="115"/>
      <c r="I123" s="115"/>
      <c r="J123" s="115"/>
      <c r="K123" s="115"/>
      <c r="L123" s="115"/>
      <c r="M123" s="115"/>
      <c r="O123" s="125" t="s">
        <v>106</v>
      </c>
      <c r="P123" s="125" t="e">
        <f>VLOOKUP(B121,DONNEEADMIN!B5:K25,9,0)</f>
        <v>#N/A</v>
      </c>
    </row>
    <row r="124" spans="1:16" ht="15.75" thickBot="1">
      <c r="A124" s="114" t="s">
        <v>34</v>
      </c>
      <c r="B124" s="115"/>
      <c r="C124" s="115"/>
      <c r="D124" s="115"/>
      <c r="E124" s="115"/>
      <c r="F124" s="115"/>
      <c r="G124" s="115"/>
      <c r="H124" s="115"/>
      <c r="I124" s="115"/>
      <c r="J124" s="115"/>
      <c r="K124" s="115">
        <v>1500</v>
      </c>
      <c r="L124" s="115"/>
      <c r="M124" s="115">
        <v>1500</v>
      </c>
      <c r="O124" s="125" t="s">
        <v>107</v>
      </c>
      <c r="P124" s="125" t="e">
        <f>SUM(B126:M126)</f>
        <v>#N/A</v>
      </c>
    </row>
    <row r="125" spans="1:16" ht="15.75" thickBot="1">
      <c r="A125" s="114" t="s">
        <v>35</v>
      </c>
      <c r="B125" s="115"/>
      <c r="C125" s="115"/>
      <c r="D125" s="115"/>
      <c r="E125" s="115"/>
      <c r="F125" s="115"/>
      <c r="G125" s="115"/>
      <c r="H125" s="115"/>
      <c r="I125" s="115"/>
      <c r="J125" s="115"/>
      <c r="K125" s="115">
        <v>400</v>
      </c>
      <c r="L125" s="115"/>
      <c r="M125" s="115"/>
    </row>
    <row r="126" spans="1:16" ht="15.75" thickBot="1">
      <c r="A126" s="114" t="s">
        <v>106</v>
      </c>
      <c r="B126" s="115">
        <f>IF(B122="P",P123,0)</f>
        <v>0</v>
      </c>
      <c r="C126" s="115" t="e">
        <f>IF(C122="P",P123,0)</f>
        <v>#N/A</v>
      </c>
      <c r="D126" s="115" t="e">
        <f>IF(D122="P",P123,0)</f>
        <v>#N/A</v>
      </c>
      <c r="E126" s="115" t="e">
        <f>IF(E122="P",P123,0)</f>
        <v>#N/A</v>
      </c>
      <c r="F126" s="115">
        <f>IF(F122="P",P123,0)</f>
        <v>0</v>
      </c>
      <c r="G126" s="115">
        <f>IF(G122="P",P123,0)</f>
        <v>0</v>
      </c>
      <c r="H126" s="115">
        <f>IF(H122="P",P123,0)</f>
        <v>0</v>
      </c>
      <c r="I126" s="115">
        <f>IF(I122="P",P123,0)</f>
        <v>0</v>
      </c>
      <c r="J126" s="115">
        <f>IF(J122="P",P123,0)</f>
        <v>0</v>
      </c>
      <c r="K126" s="115" t="e">
        <f>IF(K122="P",P123,0)</f>
        <v>#N/A</v>
      </c>
      <c r="L126" s="115">
        <f>IF(L122="P",P123,0)</f>
        <v>0</v>
      </c>
      <c r="M126" s="115" t="e">
        <f>IF(M122="P",P123,0)</f>
        <v>#N/A</v>
      </c>
    </row>
    <row r="127" spans="1:16" ht="15.75" thickBot="1">
      <c r="A127" s="114" t="s">
        <v>93</v>
      </c>
      <c r="B127" s="115">
        <v>1</v>
      </c>
      <c r="C127" s="115">
        <v>2</v>
      </c>
      <c r="D127" s="115">
        <v>3</v>
      </c>
      <c r="E127" s="115">
        <v>4</v>
      </c>
      <c r="F127" s="115">
        <v>5</v>
      </c>
      <c r="G127" s="115">
        <v>6</v>
      </c>
      <c r="H127" s="115">
        <v>7</v>
      </c>
      <c r="I127" s="115">
        <v>8</v>
      </c>
      <c r="J127" s="115">
        <v>9</v>
      </c>
      <c r="K127" s="115">
        <v>10</v>
      </c>
      <c r="L127" s="115">
        <v>11</v>
      </c>
      <c r="M127" s="115">
        <v>12</v>
      </c>
    </row>
    <row r="128" spans="1:16" ht="15.75" thickBot="1"/>
    <row r="129" spans="1:16" ht="19.5" thickBot="1">
      <c r="A129" s="113" t="s">
        <v>90</v>
      </c>
      <c r="B129" s="132"/>
      <c r="C129" s="132"/>
      <c r="D129" s="124">
        <v>17</v>
      </c>
      <c r="E129" s="124"/>
      <c r="F129" s="124"/>
      <c r="G129" s="124"/>
      <c r="H129" s="124"/>
      <c r="I129" s="124"/>
      <c r="J129" s="124"/>
      <c r="K129" s="124"/>
      <c r="L129" s="124"/>
      <c r="M129" s="124"/>
    </row>
    <row r="130" spans="1:16" ht="15.75" thickBot="1">
      <c r="A130" s="114" t="s">
        <v>91</v>
      </c>
      <c r="B130" s="115"/>
      <c r="C130" s="115" t="s">
        <v>97</v>
      </c>
      <c r="D130" s="115" t="s">
        <v>92</v>
      </c>
      <c r="E130" s="115" t="s">
        <v>92</v>
      </c>
      <c r="F130" s="115"/>
      <c r="G130" s="115"/>
      <c r="H130" s="115"/>
      <c r="I130" s="115"/>
      <c r="J130" s="115"/>
      <c r="K130" s="115" t="s">
        <v>92</v>
      </c>
      <c r="L130" s="115"/>
      <c r="M130" s="115" t="s">
        <v>92</v>
      </c>
    </row>
    <row r="131" spans="1:16" ht="15.75" thickBot="1">
      <c r="A131" s="114" t="s">
        <v>2</v>
      </c>
      <c r="B131" s="115"/>
      <c r="C131" s="115" t="s">
        <v>98</v>
      </c>
      <c r="D131" s="115">
        <v>11</v>
      </c>
      <c r="E131" s="115">
        <v>12</v>
      </c>
      <c r="F131" s="115"/>
      <c r="G131" s="115"/>
      <c r="H131" s="115"/>
      <c r="I131" s="115"/>
      <c r="J131" s="115"/>
      <c r="K131" s="115">
        <v>4</v>
      </c>
      <c r="L131" s="115"/>
      <c r="M131" s="115">
        <v>7</v>
      </c>
      <c r="O131" s="125" t="s">
        <v>106</v>
      </c>
      <c r="P131" s="125" t="e">
        <f>VLOOKUP(B129,DONNEEADMIN!B5:K25,9,0)</f>
        <v>#N/A</v>
      </c>
    </row>
    <row r="132" spans="1:16" ht="15.75" thickBot="1">
      <c r="A132" s="114" t="s">
        <v>34</v>
      </c>
      <c r="B132" s="115"/>
      <c r="C132" s="115"/>
      <c r="D132" s="115" t="s">
        <v>99</v>
      </c>
      <c r="E132" s="115"/>
      <c r="F132" s="115"/>
      <c r="G132" s="115"/>
      <c r="H132" s="115"/>
      <c r="I132" s="115"/>
      <c r="J132" s="115"/>
      <c r="K132" s="115">
        <v>1500</v>
      </c>
      <c r="L132" s="115"/>
      <c r="M132" s="115">
        <v>1500</v>
      </c>
      <c r="O132" s="125" t="s">
        <v>107</v>
      </c>
      <c r="P132" s="125" t="e">
        <f>SUM(B134:M134)</f>
        <v>#N/A</v>
      </c>
    </row>
    <row r="133" spans="1:16" ht="15.75" thickBot="1">
      <c r="A133" s="114" t="s">
        <v>35</v>
      </c>
      <c r="B133" s="115"/>
      <c r="C133" s="115"/>
      <c r="D133" s="115"/>
      <c r="E133" s="115"/>
      <c r="F133" s="115"/>
      <c r="G133" s="115"/>
      <c r="H133" s="115"/>
      <c r="I133" s="115"/>
      <c r="J133" s="115"/>
      <c r="K133" s="115">
        <v>400</v>
      </c>
      <c r="L133" s="115"/>
      <c r="M133" s="115"/>
    </row>
    <row r="134" spans="1:16" ht="15.75" thickBot="1">
      <c r="A134" s="114" t="s">
        <v>106</v>
      </c>
      <c r="B134" s="115">
        <f>IF(B130="P",P131,0)</f>
        <v>0</v>
      </c>
      <c r="C134" s="115" t="e">
        <f>IF(C130="P",P131,0)</f>
        <v>#N/A</v>
      </c>
      <c r="D134" s="115" t="e">
        <f>IF(D130="P",P131,0)</f>
        <v>#N/A</v>
      </c>
      <c r="E134" s="115" t="e">
        <f>IF(E130="P",P131,0)</f>
        <v>#N/A</v>
      </c>
      <c r="F134" s="115">
        <f>IF(F130="P",P131,0)</f>
        <v>0</v>
      </c>
      <c r="G134" s="115">
        <f>IF(G130="P",P131,0)</f>
        <v>0</v>
      </c>
      <c r="H134" s="115">
        <f>IF(H130="P",P131,0)</f>
        <v>0</v>
      </c>
      <c r="I134" s="115">
        <f>IF(I130="P",P131,0)</f>
        <v>0</v>
      </c>
      <c r="J134" s="115">
        <f>IF(J130="P",P131,0)</f>
        <v>0</v>
      </c>
      <c r="K134" s="115" t="e">
        <f>IF(K130="P",P131,0)</f>
        <v>#N/A</v>
      </c>
      <c r="L134" s="115">
        <f>IF(L130="P",P131,0)</f>
        <v>0</v>
      </c>
      <c r="M134" s="115" t="e">
        <f>IF(M130="P",P131,0)</f>
        <v>#N/A</v>
      </c>
    </row>
    <row r="135" spans="1:16" ht="15.75" thickBot="1">
      <c r="A135" s="114" t="s">
        <v>93</v>
      </c>
      <c r="B135" s="115">
        <v>1</v>
      </c>
      <c r="C135" s="115">
        <v>2</v>
      </c>
      <c r="D135" s="115">
        <v>3</v>
      </c>
      <c r="E135" s="115">
        <v>4</v>
      </c>
      <c r="F135" s="115">
        <v>5</v>
      </c>
      <c r="G135" s="115">
        <v>6</v>
      </c>
      <c r="H135" s="115">
        <v>7</v>
      </c>
      <c r="I135" s="115">
        <v>8</v>
      </c>
      <c r="J135" s="115">
        <v>9</v>
      </c>
      <c r="K135" s="115">
        <v>10</v>
      </c>
      <c r="L135" s="115">
        <v>11</v>
      </c>
      <c r="M135" s="115">
        <v>12</v>
      </c>
    </row>
    <row r="136" spans="1:16" ht="15.75" thickBot="1"/>
    <row r="137" spans="1:16" ht="19.5" thickBot="1">
      <c r="A137" s="116" t="s">
        <v>90</v>
      </c>
      <c r="B137" s="133"/>
      <c r="C137" s="133"/>
      <c r="D137">
        <v>18</v>
      </c>
    </row>
    <row r="138" spans="1:16" ht="15.75" thickBot="1">
      <c r="A138" s="117" t="s">
        <v>91</v>
      </c>
      <c r="B138" s="118"/>
      <c r="C138" s="118" t="s">
        <v>92</v>
      </c>
      <c r="D138" s="118"/>
      <c r="E138" s="118" t="s">
        <v>92</v>
      </c>
      <c r="F138" s="118"/>
      <c r="G138" s="118"/>
      <c r="H138" s="118" t="s">
        <v>92</v>
      </c>
      <c r="I138" s="118"/>
      <c r="J138" s="118"/>
      <c r="K138" s="118"/>
      <c r="L138" s="118" t="s">
        <v>92</v>
      </c>
      <c r="M138" s="118"/>
    </row>
    <row r="139" spans="1:16" ht="15.75" thickBot="1">
      <c r="A139" s="117" t="s">
        <v>2</v>
      </c>
      <c r="B139" s="118"/>
      <c r="C139" s="118">
        <v>11</v>
      </c>
      <c r="D139" s="118"/>
      <c r="E139" s="118">
        <v>2</v>
      </c>
      <c r="F139" s="118"/>
      <c r="G139" s="118"/>
      <c r="H139" s="118">
        <v>7</v>
      </c>
      <c r="I139" s="118"/>
      <c r="J139" s="118"/>
      <c r="K139" s="118"/>
      <c r="L139" s="118">
        <v>9</v>
      </c>
      <c r="M139" s="118"/>
      <c r="O139" s="125" t="s">
        <v>106</v>
      </c>
      <c r="P139" s="125" t="e">
        <f>VLOOKUP(B137,DONNEEADMIN!B5:K25,9,0)</f>
        <v>#N/A</v>
      </c>
    </row>
    <row r="140" spans="1:16" ht="15.75" thickBot="1">
      <c r="A140" s="117" t="s">
        <v>34</v>
      </c>
      <c r="B140" s="118"/>
      <c r="C140" s="118">
        <v>1200</v>
      </c>
      <c r="D140" s="118"/>
      <c r="E140" s="118">
        <v>1200</v>
      </c>
      <c r="F140" s="118"/>
      <c r="G140" s="118"/>
      <c r="H140" s="118">
        <v>1200</v>
      </c>
      <c r="I140" s="118"/>
      <c r="J140" s="118"/>
      <c r="K140" s="118"/>
      <c r="L140" s="118">
        <v>1200</v>
      </c>
      <c r="M140" s="118"/>
      <c r="O140" s="125" t="s">
        <v>107</v>
      </c>
      <c r="P140" s="125" t="e">
        <f>SUM(B142:M142)</f>
        <v>#N/A</v>
      </c>
    </row>
    <row r="141" spans="1:16" ht="15.75" thickBot="1">
      <c r="A141" s="117" t="s">
        <v>35</v>
      </c>
      <c r="B141" s="118"/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</row>
    <row r="142" spans="1:16" ht="15.75" thickBot="1">
      <c r="A142" s="114" t="s">
        <v>106</v>
      </c>
      <c r="B142" s="115">
        <f>IF(B138="P",P139,0)</f>
        <v>0</v>
      </c>
      <c r="C142" s="115" t="e">
        <f>IF(C138="P",P139,0)</f>
        <v>#N/A</v>
      </c>
      <c r="D142" s="115">
        <f>IF(D138="P",P139,0)</f>
        <v>0</v>
      </c>
      <c r="E142" s="115" t="e">
        <f>IF(E138="P",P139,0)</f>
        <v>#N/A</v>
      </c>
      <c r="F142" s="115">
        <f>IF(F138="P",P139,0)</f>
        <v>0</v>
      </c>
      <c r="G142" s="115">
        <f>IF(G138="P",P139,0)</f>
        <v>0</v>
      </c>
      <c r="H142" s="115" t="e">
        <f>IF(H138="P",P139,0)</f>
        <v>#N/A</v>
      </c>
      <c r="I142" s="115">
        <f>IF(I138="P",P139,0)</f>
        <v>0</v>
      </c>
      <c r="J142" s="115">
        <f>IF(J138="P",P139,0)</f>
        <v>0</v>
      </c>
      <c r="K142" s="115">
        <f>IF(K138="P",P139,0)</f>
        <v>0</v>
      </c>
      <c r="L142" s="115" t="e">
        <f>IF(L138="P",P139,0)</f>
        <v>#N/A</v>
      </c>
      <c r="M142" s="115">
        <f>IF(M138="P",P139,0)</f>
        <v>0</v>
      </c>
    </row>
    <row r="143" spans="1:16" ht="15.75" thickBot="1">
      <c r="A143" s="117" t="s">
        <v>93</v>
      </c>
      <c r="B143" s="118">
        <v>1</v>
      </c>
      <c r="C143" s="118">
        <v>2</v>
      </c>
      <c r="D143" s="118">
        <v>3</v>
      </c>
      <c r="E143" s="118">
        <v>4</v>
      </c>
      <c r="F143" s="118">
        <v>5</v>
      </c>
      <c r="G143" s="118">
        <v>6</v>
      </c>
      <c r="H143" s="118">
        <v>7</v>
      </c>
      <c r="I143" s="118">
        <v>8</v>
      </c>
      <c r="J143" s="118">
        <v>9</v>
      </c>
      <c r="K143" s="118">
        <v>10</v>
      </c>
      <c r="L143" s="118">
        <v>11</v>
      </c>
      <c r="M143" s="118">
        <v>12</v>
      </c>
    </row>
    <row r="144" spans="1:16" ht="15.75" thickBot="1"/>
    <row r="145" spans="1:16" ht="19.5" thickBot="1">
      <c r="A145" s="113" t="s">
        <v>90</v>
      </c>
      <c r="B145" s="132"/>
      <c r="C145" s="132"/>
      <c r="D145" s="123">
        <v>19</v>
      </c>
      <c r="E145" s="124"/>
      <c r="F145" s="124"/>
      <c r="G145" s="124"/>
      <c r="H145" s="124"/>
      <c r="I145" s="124"/>
      <c r="J145" s="124"/>
      <c r="K145" s="124"/>
      <c r="L145" s="124"/>
      <c r="M145" s="124"/>
    </row>
    <row r="146" spans="1:16" ht="15.75" thickBot="1">
      <c r="A146" s="114" t="s">
        <v>91</v>
      </c>
      <c r="B146" s="115"/>
      <c r="C146" s="115" t="s">
        <v>97</v>
      </c>
      <c r="D146" s="115" t="s">
        <v>92</v>
      </c>
      <c r="E146" s="115" t="s">
        <v>92</v>
      </c>
      <c r="F146" s="115"/>
      <c r="G146" s="115"/>
      <c r="H146" s="115"/>
      <c r="I146" s="115"/>
      <c r="J146" s="115"/>
      <c r="K146" s="115" t="s">
        <v>92</v>
      </c>
      <c r="L146" s="115"/>
      <c r="M146" s="115" t="s">
        <v>92</v>
      </c>
    </row>
    <row r="147" spans="1:16" ht="15.75" thickBot="1">
      <c r="A147" s="114" t="s">
        <v>2</v>
      </c>
      <c r="B147" s="115"/>
      <c r="C147" s="115"/>
      <c r="D147" s="115"/>
      <c r="E147" s="115"/>
      <c r="F147" s="115"/>
      <c r="G147" s="115"/>
      <c r="H147" s="115"/>
      <c r="I147" s="115"/>
      <c r="J147" s="115"/>
      <c r="K147" s="115"/>
      <c r="L147" s="115"/>
      <c r="M147" s="115"/>
      <c r="O147" s="125" t="s">
        <v>106</v>
      </c>
      <c r="P147" s="125" t="e">
        <f>VLOOKUP(B145,DONNEEADMIN!B5:K25,9,0)</f>
        <v>#N/A</v>
      </c>
    </row>
    <row r="148" spans="1:16" ht="15.75" thickBot="1">
      <c r="A148" s="114" t="s">
        <v>34</v>
      </c>
      <c r="B148" s="115"/>
      <c r="C148" s="115"/>
      <c r="D148" s="115"/>
      <c r="E148" s="115"/>
      <c r="F148" s="115"/>
      <c r="G148" s="115"/>
      <c r="H148" s="115"/>
      <c r="I148" s="115"/>
      <c r="J148" s="115"/>
      <c r="K148" s="115">
        <v>1500</v>
      </c>
      <c r="L148" s="115"/>
      <c r="M148" s="115">
        <v>1500</v>
      </c>
      <c r="O148" s="125" t="s">
        <v>107</v>
      </c>
      <c r="P148" s="125" t="e">
        <f>SUM(B150:M150)</f>
        <v>#N/A</v>
      </c>
    </row>
    <row r="149" spans="1:16" ht="15.75" thickBot="1">
      <c r="A149" s="114" t="s">
        <v>35</v>
      </c>
      <c r="B149" s="115"/>
      <c r="C149" s="115"/>
      <c r="D149" s="115"/>
      <c r="E149" s="115"/>
      <c r="F149" s="115"/>
      <c r="G149" s="115"/>
      <c r="H149" s="115"/>
      <c r="I149" s="115"/>
      <c r="J149" s="115"/>
      <c r="K149" s="115">
        <v>400</v>
      </c>
      <c r="L149" s="115"/>
      <c r="M149" s="115"/>
    </row>
    <row r="150" spans="1:16" ht="15.75" thickBot="1">
      <c r="A150" s="114" t="s">
        <v>106</v>
      </c>
      <c r="B150" s="115">
        <f>IF(B146="P",P147,0)</f>
        <v>0</v>
      </c>
      <c r="C150" s="115" t="e">
        <f>IF(C146="P",P147,0)</f>
        <v>#N/A</v>
      </c>
      <c r="D150" s="115" t="e">
        <f>IF(D146="P",P147,0)</f>
        <v>#N/A</v>
      </c>
      <c r="E150" s="115" t="e">
        <f>IF(E146="P",P147,0)</f>
        <v>#N/A</v>
      </c>
      <c r="F150" s="115">
        <f>IF(F146="P",P147,0)</f>
        <v>0</v>
      </c>
      <c r="G150" s="115">
        <f>IF(G146="P",P147,0)</f>
        <v>0</v>
      </c>
      <c r="H150" s="115">
        <f>IF(H146="P",P147,0)</f>
        <v>0</v>
      </c>
      <c r="I150" s="115">
        <f>IF(I146="P",P147,0)</f>
        <v>0</v>
      </c>
      <c r="J150" s="115">
        <f>IF(J146="P",P147,0)</f>
        <v>0</v>
      </c>
      <c r="K150" s="115" t="e">
        <f>IF(K146="P",P147,0)</f>
        <v>#N/A</v>
      </c>
      <c r="L150" s="115">
        <f>IF(L146="P",P147,0)</f>
        <v>0</v>
      </c>
      <c r="M150" s="115" t="e">
        <f>IF(M146="P",P147,0)</f>
        <v>#N/A</v>
      </c>
    </row>
    <row r="151" spans="1:16" ht="15.75" thickBot="1">
      <c r="A151" s="114" t="s">
        <v>93</v>
      </c>
      <c r="B151" s="115">
        <v>1</v>
      </c>
      <c r="C151" s="115">
        <v>2</v>
      </c>
      <c r="D151" s="115">
        <v>3</v>
      </c>
      <c r="E151" s="115">
        <v>4</v>
      </c>
      <c r="F151" s="115">
        <v>5</v>
      </c>
      <c r="G151" s="115">
        <v>6</v>
      </c>
      <c r="H151" s="115">
        <v>7</v>
      </c>
      <c r="I151" s="115">
        <v>8</v>
      </c>
      <c r="J151" s="115">
        <v>9</v>
      </c>
      <c r="K151" s="115">
        <v>10</v>
      </c>
      <c r="L151" s="115">
        <v>11</v>
      </c>
      <c r="M151" s="115">
        <v>12</v>
      </c>
    </row>
    <row r="152" spans="1:16" ht="15.75" thickBot="1"/>
    <row r="153" spans="1:16" ht="19.5" thickBot="1">
      <c r="A153" s="113" t="s">
        <v>90</v>
      </c>
      <c r="B153" s="132"/>
      <c r="C153" s="132"/>
      <c r="D153" s="124">
        <v>20</v>
      </c>
      <c r="E153" s="124"/>
      <c r="F153" s="124"/>
      <c r="G153" s="124"/>
      <c r="H153" s="124"/>
      <c r="I153" s="124"/>
      <c r="J153" s="124"/>
      <c r="K153" s="124"/>
      <c r="L153" s="124"/>
      <c r="M153" s="124"/>
    </row>
    <row r="154" spans="1:16" ht="15.75" thickBot="1">
      <c r="A154" s="114" t="s">
        <v>91</v>
      </c>
      <c r="B154" s="115"/>
      <c r="C154" s="115" t="s">
        <v>97</v>
      </c>
      <c r="D154" s="115" t="s">
        <v>92</v>
      </c>
      <c r="E154" s="115" t="s">
        <v>92</v>
      </c>
      <c r="F154" s="115"/>
      <c r="G154" s="115"/>
      <c r="H154" s="115"/>
      <c r="I154" s="115"/>
      <c r="J154" s="115"/>
      <c r="K154" s="115" t="s">
        <v>92</v>
      </c>
      <c r="L154" s="115"/>
      <c r="M154" s="115" t="s">
        <v>92</v>
      </c>
    </row>
    <row r="155" spans="1:16" ht="15.75" thickBot="1">
      <c r="A155" s="114" t="s">
        <v>2</v>
      </c>
      <c r="B155" s="115"/>
      <c r="C155" s="115" t="s">
        <v>98</v>
      </c>
      <c r="D155" s="115">
        <v>11</v>
      </c>
      <c r="E155" s="115">
        <v>12</v>
      </c>
      <c r="F155" s="115"/>
      <c r="G155" s="115"/>
      <c r="H155" s="115"/>
      <c r="I155" s="115"/>
      <c r="J155" s="115"/>
      <c r="K155" s="115">
        <v>4</v>
      </c>
      <c r="L155" s="115"/>
      <c r="M155" s="115">
        <v>7</v>
      </c>
      <c r="O155" s="125" t="s">
        <v>106</v>
      </c>
      <c r="P155" s="125" t="e">
        <f>VLOOKUP(B153,DONNEEADMIN!B5:K25,9,0)</f>
        <v>#N/A</v>
      </c>
    </row>
    <row r="156" spans="1:16" ht="15.75" thickBot="1">
      <c r="A156" s="114" t="s">
        <v>34</v>
      </c>
      <c r="B156" s="115"/>
      <c r="C156" s="115"/>
      <c r="D156" s="115" t="s">
        <v>99</v>
      </c>
      <c r="E156" s="115"/>
      <c r="F156" s="115"/>
      <c r="G156" s="115"/>
      <c r="H156" s="115"/>
      <c r="I156" s="115"/>
      <c r="J156" s="115"/>
      <c r="K156" s="115">
        <v>1500</v>
      </c>
      <c r="L156" s="115"/>
      <c r="M156" s="115">
        <v>1500</v>
      </c>
      <c r="O156" s="125" t="s">
        <v>107</v>
      </c>
      <c r="P156" s="125" t="e">
        <f>SUM(B158:M158)</f>
        <v>#N/A</v>
      </c>
    </row>
    <row r="157" spans="1:16" ht="15.75" thickBot="1">
      <c r="A157" s="114" t="s">
        <v>35</v>
      </c>
      <c r="B157" s="115"/>
      <c r="C157" s="115"/>
      <c r="D157" s="115"/>
      <c r="E157" s="115"/>
      <c r="F157" s="115"/>
      <c r="G157" s="115"/>
      <c r="H157" s="115"/>
      <c r="I157" s="115"/>
      <c r="J157" s="115"/>
      <c r="K157" s="115">
        <v>400</v>
      </c>
      <c r="L157" s="115"/>
      <c r="M157" s="115"/>
    </row>
    <row r="158" spans="1:16" ht="15.75" thickBot="1">
      <c r="A158" s="114" t="s">
        <v>106</v>
      </c>
      <c r="B158" s="115">
        <f>IF(B154="P",P155,0)</f>
        <v>0</v>
      </c>
      <c r="C158" s="115" t="e">
        <f>IF(C154="P",P155,0)</f>
        <v>#N/A</v>
      </c>
      <c r="D158" s="115" t="e">
        <f>IF(D154="P",P155,0)</f>
        <v>#N/A</v>
      </c>
      <c r="E158" s="115" t="e">
        <f>IF(E154="P",P155,0)</f>
        <v>#N/A</v>
      </c>
      <c r="F158" s="115">
        <f>IF(F154="P",P155,0)</f>
        <v>0</v>
      </c>
      <c r="G158" s="115">
        <f>IF(G154="P",P155,0)</f>
        <v>0</v>
      </c>
      <c r="H158" s="115">
        <f>IF(H154="P",P155,0)</f>
        <v>0</v>
      </c>
      <c r="I158" s="115">
        <f>IF(I154="P",P155,0)</f>
        <v>0</v>
      </c>
      <c r="J158" s="115">
        <f>IF(J154="P",P155,0)</f>
        <v>0</v>
      </c>
      <c r="K158" s="115" t="e">
        <f>IF(K154="P",P155,0)</f>
        <v>#N/A</v>
      </c>
      <c r="L158" s="115">
        <f>IF(L154="P",P155,0)</f>
        <v>0</v>
      </c>
      <c r="M158" s="115" t="e">
        <f>IF(M154="P",P155,0)</f>
        <v>#N/A</v>
      </c>
    </row>
    <row r="159" spans="1:16" ht="15.75" thickBot="1">
      <c r="A159" s="114" t="s">
        <v>93</v>
      </c>
      <c r="B159" s="115">
        <v>1</v>
      </c>
      <c r="C159" s="115">
        <v>2</v>
      </c>
      <c r="D159" s="115">
        <v>3</v>
      </c>
      <c r="E159" s="115">
        <v>4</v>
      </c>
      <c r="F159" s="115">
        <v>5</v>
      </c>
      <c r="G159" s="115">
        <v>6</v>
      </c>
      <c r="H159" s="115">
        <v>7</v>
      </c>
      <c r="I159" s="115">
        <v>8</v>
      </c>
      <c r="J159" s="115">
        <v>9</v>
      </c>
      <c r="K159" s="115">
        <v>10</v>
      </c>
      <c r="L159" s="115">
        <v>11</v>
      </c>
      <c r="M159" s="115">
        <v>12</v>
      </c>
    </row>
    <row r="160" spans="1:16" ht="15.75" thickBot="1"/>
    <row r="161" spans="1:16" ht="19.5" thickBot="1">
      <c r="A161" s="116" t="s">
        <v>90</v>
      </c>
      <c r="B161" s="133"/>
      <c r="C161" s="133"/>
      <c r="D161">
        <v>21</v>
      </c>
    </row>
    <row r="162" spans="1:16" ht="15.75" thickBot="1">
      <c r="A162" s="117" t="s">
        <v>91</v>
      </c>
      <c r="B162" s="118"/>
      <c r="C162" s="118" t="s">
        <v>92</v>
      </c>
      <c r="D162" s="118"/>
      <c r="E162" s="118" t="s">
        <v>92</v>
      </c>
      <c r="F162" s="118"/>
      <c r="G162" s="118"/>
      <c r="H162" s="118" t="s">
        <v>92</v>
      </c>
      <c r="I162" s="118"/>
      <c r="J162" s="118"/>
      <c r="K162" s="118"/>
      <c r="L162" s="118" t="s">
        <v>92</v>
      </c>
      <c r="M162" s="118"/>
    </row>
    <row r="163" spans="1:16" ht="15.75" thickBot="1">
      <c r="A163" s="117" t="s">
        <v>2</v>
      </c>
      <c r="B163" s="118"/>
      <c r="C163" s="118">
        <v>11</v>
      </c>
      <c r="D163" s="118"/>
      <c r="E163" s="118">
        <v>2</v>
      </c>
      <c r="F163" s="118"/>
      <c r="G163" s="118"/>
      <c r="H163" s="118">
        <v>7</v>
      </c>
      <c r="I163" s="118"/>
      <c r="J163" s="118"/>
      <c r="K163" s="118"/>
      <c r="L163" s="118">
        <v>9</v>
      </c>
      <c r="M163" s="118"/>
      <c r="O163" s="125" t="s">
        <v>106</v>
      </c>
      <c r="P163" s="125" t="e">
        <f>VLOOKUP(B161,DONNEEADMIN!B5:K25,9,0)</f>
        <v>#N/A</v>
      </c>
    </row>
    <row r="164" spans="1:16" ht="15.75" thickBot="1">
      <c r="A164" s="117" t="s">
        <v>34</v>
      </c>
      <c r="B164" s="118"/>
      <c r="C164" s="118">
        <v>1200</v>
      </c>
      <c r="D164" s="118"/>
      <c r="E164" s="118">
        <v>1200</v>
      </c>
      <c r="F164" s="118"/>
      <c r="G164" s="118"/>
      <c r="H164" s="118">
        <v>1200</v>
      </c>
      <c r="I164" s="118"/>
      <c r="J164" s="118"/>
      <c r="K164" s="118"/>
      <c r="L164" s="118">
        <v>1200</v>
      </c>
      <c r="M164" s="118"/>
      <c r="O164" s="125" t="s">
        <v>107</v>
      </c>
      <c r="P164" s="125" t="e">
        <f>SUM(B166:M166)</f>
        <v>#N/A</v>
      </c>
    </row>
    <row r="165" spans="1:16" ht="15.75" thickBot="1">
      <c r="A165" s="117" t="s">
        <v>35</v>
      </c>
      <c r="B165" s="118"/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</row>
    <row r="166" spans="1:16" ht="15.75" thickBot="1">
      <c r="A166" s="114" t="s">
        <v>106</v>
      </c>
      <c r="B166" s="115">
        <f>IF(B162="P",P163,0)</f>
        <v>0</v>
      </c>
      <c r="C166" s="115" t="e">
        <f>IF(C162="P",P163,0)</f>
        <v>#N/A</v>
      </c>
      <c r="D166" s="115">
        <f>IF(D162="P",P163,0)</f>
        <v>0</v>
      </c>
      <c r="E166" s="115" t="e">
        <f>IF(E162="P",P163,0)</f>
        <v>#N/A</v>
      </c>
      <c r="F166" s="115">
        <f>IF(F162="P",P163,0)</f>
        <v>0</v>
      </c>
      <c r="G166" s="115">
        <f>IF(G162="P",P163,0)</f>
        <v>0</v>
      </c>
      <c r="H166" s="115" t="e">
        <f>IF(H162="P",P163,0)</f>
        <v>#N/A</v>
      </c>
      <c r="I166" s="115">
        <f>IF(I162="P",P163,0)</f>
        <v>0</v>
      </c>
      <c r="J166" s="115">
        <f>IF(J162="P",P163,0)</f>
        <v>0</v>
      </c>
      <c r="K166" s="115">
        <f>IF(K162="P",P163,0)</f>
        <v>0</v>
      </c>
      <c r="L166" s="115" t="e">
        <f>IF(L162="P",P163,0)</f>
        <v>#N/A</v>
      </c>
      <c r="M166" s="115">
        <f>IF(M162="P",P163,0)</f>
        <v>0</v>
      </c>
    </row>
    <row r="167" spans="1:16" ht="15.75" thickBot="1">
      <c r="A167" s="117" t="s">
        <v>93</v>
      </c>
      <c r="B167" s="118">
        <v>1</v>
      </c>
      <c r="C167" s="118">
        <v>2</v>
      </c>
      <c r="D167" s="118">
        <v>3</v>
      </c>
      <c r="E167" s="118">
        <v>4</v>
      </c>
      <c r="F167" s="118">
        <v>5</v>
      </c>
      <c r="G167" s="118">
        <v>6</v>
      </c>
      <c r="H167" s="118">
        <v>7</v>
      </c>
      <c r="I167" s="118">
        <v>8</v>
      </c>
      <c r="J167" s="118">
        <v>9</v>
      </c>
      <c r="K167" s="118">
        <v>10</v>
      </c>
      <c r="L167" s="118">
        <v>11</v>
      </c>
      <c r="M167" s="118">
        <v>12</v>
      </c>
    </row>
    <row r="168" spans="1:16" ht="15.75" thickBot="1"/>
    <row r="169" spans="1:16" ht="19.5" thickBot="1">
      <c r="A169" s="113" t="s">
        <v>90</v>
      </c>
      <c r="B169" s="132">
        <v>1234</v>
      </c>
      <c r="C169" s="132"/>
      <c r="D169" s="123">
        <v>22</v>
      </c>
      <c r="E169" s="124"/>
      <c r="F169" s="124"/>
      <c r="G169" s="124"/>
      <c r="H169" s="124"/>
      <c r="I169" s="124"/>
      <c r="J169" s="124"/>
      <c r="K169" s="124"/>
      <c r="L169" s="124"/>
      <c r="M169" s="124"/>
    </row>
    <row r="170" spans="1:16" ht="15.75" thickBot="1">
      <c r="A170" s="114" t="s">
        <v>91</v>
      </c>
      <c r="B170" s="115" t="s">
        <v>92</v>
      </c>
      <c r="C170" s="115" t="s">
        <v>97</v>
      </c>
      <c r="D170" s="115" t="s">
        <v>92</v>
      </c>
      <c r="E170" s="115" t="s">
        <v>92</v>
      </c>
      <c r="F170" s="115"/>
      <c r="G170" s="115"/>
      <c r="H170" s="115"/>
      <c r="I170" s="115"/>
      <c r="J170" s="115"/>
      <c r="K170" s="115" t="s">
        <v>92</v>
      </c>
      <c r="L170" s="115"/>
      <c r="M170" s="115" t="s">
        <v>92</v>
      </c>
    </row>
    <row r="171" spans="1:16" ht="15.75" thickBot="1">
      <c r="A171" s="114" t="s">
        <v>2</v>
      </c>
      <c r="B171" s="115"/>
      <c r="C171" s="115"/>
      <c r="D171" s="115"/>
      <c r="E171" s="115"/>
      <c r="F171" s="115"/>
      <c r="G171" s="115"/>
      <c r="H171" s="115"/>
      <c r="I171" s="115"/>
      <c r="J171" s="115"/>
      <c r="K171" s="115"/>
      <c r="L171" s="115"/>
      <c r="M171" s="115"/>
      <c r="O171" s="125" t="s">
        <v>106</v>
      </c>
      <c r="P171" s="125" t="e">
        <f>VLOOKUP(B169,DONNEEADMIN!B5:K25,9,0)</f>
        <v>#N/A</v>
      </c>
    </row>
    <row r="172" spans="1:16" ht="15.75" thickBot="1">
      <c r="A172" s="114" t="s">
        <v>34</v>
      </c>
      <c r="B172" s="115"/>
      <c r="C172" s="115"/>
      <c r="D172" s="115"/>
      <c r="E172" s="115"/>
      <c r="F172" s="115"/>
      <c r="G172" s="115"/>
      <c r="H172" s="115"/>
      <c r="I172" s="115"/>
      <c r="J172" s="115"/>
      <c r="K172" s="115">
        <v>1500</v>
      </c>
      <c r="L172" s="115"/>
      <c r="M172" s="115">
        <v>1500</v>
      </c>
      <c r="O172" s="125" t="s">
        <v>107</v>
      </c>
      <c r="P172" s="125" t="e">
        <f>SUM(B174:M174)</f>
        <v>#N/A</v>
      </c>
    </row>
    <row r="173" spans="1:16" ht="15.75" thickBot="1">
      <c r="A173" s="114" t="s">
        <v>35</v>
      </c>
      <c r="B173" s="115"/>
      <c r="C173" s="115"/>
      <c r="D173" s="115"/>
      <c r="E173" s="115"/>
      <c r="F173" s="115"/>
      <c r="G173" s="115"/>
      <c r="H173" s="115"/>
      <c r="I173" s="115"/>
      <c r="J173" s="115"/>
      <c r="K173" s="115">
        <v>400</v>
      </c>
      <c r="L173" s="115"/>
      <c r="M173" s="115"/>
    </row>
    <row r="174" spans="1:16" ht="15.75" thickBot="1">
      <c r="A174" s="114" t="s">
        <v>106</v>
      </c>
      <c r="B174" s="115" t="e">
        <f>IF(B170="P",P171,0)</f>
        <v>#N/A</v>
      </c>
      <c r="C174" s="115" t="e">
        <f>IF(C170="P",P171,0)</f>
        <v>#N/A</v>
      </c>
      <c r="D174" s="115" t="e">
        <f>IF(D170="P",P171,0)</f>
        <v>#N/A</v>
      </c>
      <c r="E174" s="115" t="e">
        <f>IF(E170="P",P171,0)</f>
        <v>#N/A</v>
      </c>
      <c r="F174" s="115">
        <f>IF(F170="P",P171,0)</f>
        <v>0</v>
      </c>
      <c r="G174" s="115">
        <f>IF(G170="P",P171,0)</f>
        <v>0</v>
      </c>
      <c r="H174" s="115">
        <f>IF(H170="P",P171,0)</f>
        <v>0</v>
      </c>
      <c r="I174" s="115">
        <f>IF(I170="P",P171,0)</f>
        <v>0</v>
      </c>
      <c r="J174" s="115">
        <f>IF(J170="P",P171,0)</f>
        <v>0</v>
      </c>
      <c r="K174" s="115" t="e">
        <f>IF(K170="P",P171,0)</f>
        <v>#N/A</v>
      </c>
      <c r="L174" s="115">
        <f>IF(L170="P",P171,0)</f>
        <v>0</v>
      </c>
      <c r="M174" s="115" t="e">
        <f>IF(M170="P",P171,0)</f>
        <v>#N/A</v>
      </c>
    </row>
    <row r="175" spans="1:16" ht="15.75" thickBot="1">
      <c r="A175" s="114" t="s">
        <v>93</v>
      </c>
      <c r="B175" s="115">
        <v>1</v>
      </c>
      <c r="C175" s="115">
        <v>2</v>
      </c>
      <c r="D175" s="115">
        <v>3</v>
      </c>
      <c r="E175" s="115">
        <v>4</v>
      </c>
      <c r="F175" s="115">
        <v>5</v>
      </c>
      <c r="G175" s="115">
        <v>6</v>
      </c>
      <c r="H175" s="115">
        <v>7</v>
      </c>
      <c r="I175" s="115">
        <v>8</v>
      </c>
      <c r="J175" s="115">
        <v>9</v>
      </c>
      <c r="K175" s="115">
        <v>10</v>
      </c>
      <c r="L175" s="115">
        <v>11</v>
      </c>
      <c r="M175" s="115">
        <v>12</v>
      </c>
    </row>
    <row r="176" spans="1:16" ht="15.75" thickBot="1"/>
    <row r="177" spans="1:16" ht="19.5" thickBot="1">
      <c r="A177" s="113" t="s">
        <v>90</v>
      </c>
      <c r="B177" s="132">
        <v>4567</v>
      </c>
      <c r="C177" s="132"/>
      <c r="D177" s="124">
        <v>23</v>
      </c>
      <c r="E177" s="124"/>
      <c r="F177" s="124"/>
      <c r="G177" s="124"/>
      <c r="H177" s="124"/>
      <c r="I177" s="124"/>
      <c r="J177" s="124"/>
      <c r="K177" s="124"/>
      <c r="L177" s="124"/>
      <c r="M177" s="124"/>
    </row>
    <row r="178" spans="1:16" ht="15.75" thickBot="1">
      <c r="A178" s="114" t="s">
        <v>91</v>
      </c>
      <c r="B178" s="115"/>
      <c r="C178" s="115" t="s">
        <v>97</v>
      </c>
      <c r="D178" s="115" t="s">
        <v>92</v>
      </c>
      <c r="E178" s="115" t="s">
        <v>92</v>
      </c>
      <c r="F178" s="115"/>
      <c r="G178" s="115"/>
      <c r="H178" s="115"/>
      <c r="I178" s="115"/>
      <c r="J178" s="115"/>
      <c r="K178" s="115" t="s">
        <v>92</v>
      </c>
      <c r="L178" s="115"/>
      <c r="M178" s="115" t="s">
        <v>92</v>
      </c>
    </row>
    <row r="179" spans="1:16" ht="15.75" thickBot="1">
      <c r="A179" s="114" t="s">
        <v>2</v>
      </c>
      <c r="B179" s="115"/>
      <c r="C179" s="115" t="s">
        <v>98</v>
      </c>
      <c r="D179" s="115">
        <v>11</v>
      </c>
      <c r="E179" s="115">
        <v>12</v>
      </c>
      <c r="F179" s="115"/>
      <c r="G179" s="115"/>
      <c r="H179" s="115"/>
      <c r="I179" s="115"/>
      <c r="J179" s="115"/>
      <c r="K179" s="115">
        <v>4</v>
      </c>
      <c r="L179" s="115"/>
      <c r="M179" s="115">
        <v>7</v>
      </c>
      <c r="O179" s="125" t="s">
        <v>106</v>
      </c>
      <c r="P179" s="125">
        <f>VLOOKUP(B177,DONNEEADMIN!B5:K25,9,0)</f>
        <v>3000</v>
      </c>
    </row>
    <row r="180" spans="1:16" ht="15.75" thickBot="1">
      <c r="A180" s="114" t="s">
        <v>34</v>
      </c>
      <c r="B180" s="115"/>
      <c r="C180" s="115"/>
      <c r="D180" s="115" t="s">
        <v>99</v>
      </c>
      <c r="E180" s="115"/>
      <c r="F180" s="115"/>
      <c r="G180" s="115"/>
      <c r="H180" s="115"/>
      <c r="I180" s="115"/>
      <c r="J180" s="115"/>
      <c r="K180" s="115">
        <v>1500</v>
      </c>
      <c r="L180" s="115"/>
      <c r="M180" s="115">
        <v>1500</v>
      </c>
      <c r="O180" s="125" t="s">
        <v>107</v>
      </c>
      <c r="P180" s="125">
        <f>SUM(B182:M182)</f>
        <v>15000</v>
      </c>
    </row>
    <row r="181" spans="1:16" ht="15.75" thickBot="1">
      <c r="A181" s="114" t="s">
        <v>35</v>
      </c>
      <c r="B181" s="115"/>
      <c r="C181" s="115"/>
      <c r="D181" s="115"/>
      <c r="E181" s="115"/>
      <c r="F181" s="115"/>
      <c r="G181" s="115"/>
      <c r="H181" s="115"/>
      <c r="I181" s="115"/>
      <c r="J181" s="115"/>
      <c r="K181" s="115">
        <v>400</v>
      </c>
      <c r="L181" s="115"/>
      <c r="M181" s="115"/>
    </row>
    <row r="182" spans="1:16" ht="15.75" thickBot="1">
      <c r="A182" s="114" t="s">
        <v>106</v>
      </c>
      <c r="B182" s="115">
        <f>IF(B178="P",P179,0)</f>
        <v>0</v>
      </c>
      <c r="C182" s="115">
        <f>IF(C178="P",P179,0)</f>
        <v>3000</v>
      </c>
      <c r="D182" s="115">
        <f>IF(D178="P",P179,0)</f>
        <v>3000</v>
      </c>
      <c r="E182" s="115">
        <f>IF(E178="P",P179,0)</f>
        <v>3000</v>
      </c>
      <c r="F182" s="115">
        <f>IF(F178="P",P179,0)</f>
        <v>0</v>
      </c>
      <c r="G182" s="115">
        <f>IF(G178="P",P179,0)</f>
        <v>0</v>
      </c>
      <c r="H182" s="115">
        <f>IF(H178="P",P179,0)</f>
        <v>0</v>
      </c>
      <c r="I182" s="115">
        <f>IF(I178="P",P179,0)</f>
        <v>0</v>
      </c>
      <c r="J182" s="115">
        <f>IF(J178="P",P179,0)</f>
        <v>0</v>
      </c>
      <c r="K182" s="115">
        <f>IF(K178="P",P179,0)</f>
        <v>3000</v>
      </c>
      <c r="L182" s="115">
        <f>IF(L178="P",P179,0)</f>
        <v>0</v>
      </c>
      <c r="M182" s="115">
        <f>IF(M178="P",P179,0)</f>
        <v>3000</v>
      </c>
    </row>
    <row r="183" spans="1:16" ht="15.75" thickBot="1">
      <c r="A183" s="114" t="s">
        <v>93</v>
      </c>
      <c r="B183" s="115">
        <v>1</v>
      </c>
      <c r="C183" s="115">
        <v>2</v>
      </c>
      <c r="D183" s="115">
        <v>3</v>
      </c>
      <c r="E183" s="115">
        <v>4</v>
      </c>
      <c r="F183" s="115">
        <v>5</v>
      </c>
      <c r="G183" s="115">
        <v>6</v>
      </c>
      <c r="H183" s="115">
        <v>7</v>
      </c>
      <c r="I183" s="115">
        <v>8</v>
      </c>
      <c r="J183" s="115">
        <v>9</v>
      </c>
      <c r="K183" s="115">
        <v>10</v>
      </c>
      <c r="L183" s="115">
        <v>11</v>
      </c>
      <c r="M183" s="115">
        <v>12</v>
      </c>
    </row>
    <row r="184" spans="1:16" ht="15.75" thickBot="1"/>
    <row r="185" spans="1:16" ht="19.5" thickBot="1">
      <c r="A185" s="116" t="s">
        <v>90</v>
      </c>
      <c r="B185" s="133">
        <v>7891</v>
      </c>
      <c r="C185" s="133"/>
      <c r="D185">
        <v>24</v>
      </c>
    </row>
    <row r="186" spans="1:16" ht="15.75" thickBot="1">
      <c r="A186" s="117" t="s">
        <v>91</v>
      </c>
      <c r="B186" s="118"/>
      <c r="C186" s="118" t="s">
        <v>92</v>
      </c>
      <c r="D186" s="118"/>
      <c r="E186" s="118" t="s">
        <v>92</v>
      </c>
      <c r="F186" s="118"/>
      <c r="G186" s="118"/>
      <c r="H186" s="118" t="s">
        <v>92</v>
      </c>
      <c r="I186" s="118"/>
      <c r="J186" s="118"/>
      <c r="K186" s="118"/>
      <c r="L186" s="118" t="s">
        <v>92</v>
      </c>
      <c r="M186" s="118"/>
    </row>
    <row r="187" spans="1:16" ht="15.75" thickBot="1">
      <c r="A187" s="117" t="s">
        <v>2</v>
      </c>
      <c r="B187" s="118"/>
      <c r="C187" s="118">
        <v>11</v>
      </c>
      <c r="D187" s="118"/>
      <c r="E187" s="118">
        <v>2</v>
      </c>
      <c r="F187" s="118"/>
      <c r="G187" s="118"/>
      <c r="H187" s="118">
        <v>7</v>
      </c>
      <c r="I187" s="118"/>
      <c r="J187" s="118"/>
      <c r="K187" s="118"/>
      <c r="L187" s="118">
        <v>9</v>
      </c>
      <c r="M187" s="118"/>
      <c r="O187" s="125" t="s">
        <v>106</v>
      </c>
      <c r="P187" s="125" t="e">
        <f>VLOOKUP(B185,DONNEEADMIN!B5:K25,9,0)</f>
        <v>#N/A</v>
      </c>
    </row>
    <row r="188" spans="1:16" ht="15.75" thickBot="1">
      <c r="A188" s="117" t="s">
        <v>34</v>
      </c>
      <c r="B188" s="118"/>
      <c r="C188" s="118">
        <v>1200</v>
      </c>
      <c r="D188" s="118"/>
      <c r="E188" s="118">
        <v>1200</v>
      </c>
      <c r="F188" s="118"/>
      <c r="G188" s="118"/>
      <c r="H188" s="118">
        <v>1200</v>
      </c>
      <c r="I188" s="118"/>
      <c r="J188" s="118"/>
      <c r="K188" s="118"/>
      <c r="L188" s="118">
        <v>1200</v>
      </c>
      <c r="M188" s="118"/>
      <c r="O188" s="125" t="s">
        <v>107</v>
      </c>
      <c r="P188" s="125" t="e">
        <f>SUM(B190:M190)</f>
        <v>#N/A</v>
      </c>
    </row>
    <row r="189" spans="1:16" ht="15.75" thickBot="1">
      <c r="A189" s="117" t="s">
        <v>35</v>
      </c>
      <c r="B189" s="118"/>
      <c r="C189" s="118"/>
      <c r="D189" s="118"/>
      <c r="E189" s="118"/>
      <c r="F189" s="118"/>
      <c r="G189" s="118"/>
      <c r="H189" s="118"/>
      <c r="I189" s="118"/>
      <c r="J189" s="118"/>
      <c r="K189" s="118"/>
      <c r="L189" s="118"/>
      <c r="M189" s="118"/>
    </row>
    <row r="190" spans="1:16" ht="15.75" thickBot="1">
      <c r="A190" s="114" t="s">
        <v>106</v>
      </c>
      <c r="B190" s="115">
        <f>IF(B186="P",P187,0)</f>
        <v>0</v>
      </c>
      <c r="C190" s="115" t="e">
        <f>IF(C186="P",P187,0)</f>
        <v>#N/A</v>
      </c>
      <c r="D190" s="115">
        <f>IF(D186="P",P187,0)</f>
        <v>0</v>
      </c>
      <c r="E190" s="115" t="e">
        <f>IF(E186="P",P187,0)</f>
        <v>#N/A</v>
      </c>
      <c r="F190" s="115">
        <f>IF(F186="P",P187,0)</f>
        <v>0</v>
      </c>
      <c r="G190" s="115">
        <f>IF(G186="P",P187,0)</f>
        <v>0</v>
      </c>
      <c r="H190" s="115" t="e">
        <f>IF(H186="P",P187,0)</f>
        <v>#N/A</v>
      </c>
      <c r="I190" s="115">
        <f>IF(I186="P",P187,0)</f>
        <v>0</v>
      </c>
      <c r="J190" s="115">
        <f>IF(J186="P",P187,0)</f>
        <v>0</v>
      </c>
      <c r="K190" s="115">
        <f>IF(K186="P",P187,0)</f>
        <v>0</v>
      </c>
      <c r="L190" s="115" t="e">
        <f>IF(L186="P",P187,0)</f>
        <v>#N/A</v>
      </c>
      <c r="M190" s="115">
        <f>IF(M186="P",P187,0)</f>
        <v>0</v>
      </c>
    </row>
    <row r="191" spans="1:16" ht="15.75" thickBot="1">
      <c r="A191" s="117" t="s">
        <v>93</v>
      </c>
      <c r="B191" s="118">
        <v>1</v>
      </c>
      <c r="C191" s="118">
        <v>2</v>
      </c>
      <c r="D191" s="118">
        <v>3</v>
      </c>
      <c r="E191" s="118">
        <v>4</v>
      </c>
      <c r="F191" s="118">
        <v>5</v>
      </c>
      <c r="G191" s="118">
        <v>6</v>
      </c>
      <c r="H191" s="118">
        <v>7</v>
      </c>
      <c r="I191" s="118">
        <v>8</v>
      </c>
      <c r="J191" s="118">
        <v>9</v>
      </c>
      <c r="K191" s="118">
        <v>10</v>
      </c>
      <c r="L191" s="118">
        <v>11</v>
      </c>
      <c r="M191" s="118">
        <v>12</v>
      </c>
    </row>
    <row r="192" spans="1:16" ht="15.75" thickBot="1"/>
    <row r="193" spans="1:16" ht="19.5" thickBot="1">
      <c r="A193" s="116" t="s">
        <v>90</v>
      </c>
      <c r="B193" s="133">
        <v>7891</v>
      </c>
      <c r="C193" s="133"/>
      <c r="D193">
        <v>25</v>
      </c>
    </row>
    <row r="194" spans="1:16" ht="15.75" thickBot="1">
      <c r="A194" s="117" t="s">
        <v>91</v>
      </c>
      <c r="B194" s="118"/>
      <c r="C194" s="118" t="s">
        <v>92</v>
      </c>
      <c r="D194" s="118"/>
      <c r="E194" s="118" t="s">
        <v>92</v>
      </c>
      <c r="F194" s="118"/>
      <c r="G194" s="118"/>
      <c r="H194" s="118" t="s">
        <v>92</v>
      </c>
      <c r="I194" s="118"/>
      <c r="J194" s="118"/>
      <c r="K194" s="118"/>
      <c r="L194" s="118" t="s">
        <v>92</v>
      </c>
      <c r="M194" s="118"/>
    </row>
    <row r="195" spans="1:16" ht="15.75" thickBot="1">
      <c r="A195" s="117" t="s">
        <v>2</v>
      </c>
      <c r="B195" s="118"/>
      <c r="C195" s="118">
        <v>11</v>
      </c>
      <c r="D195" s="118"/>
      <c r="E195" s="118">
        <v>2</v>
      </c>
      <c r="F195" s="118"/>
      <c r="G195" s="118"/>
      <c r="H195" s="118">
        <v>7</v>
      </c>
      <c r="I195" s="118"/>
      <c r="J195" s="118"/>
      <c r="K195" s="118"/>
      <c r="L195" s="118">
        <v>9</v>
      </c>
      <c r="M195" s="118"/>
      <c r="O195" s="125" t="s">
        <v>106</v>
      </c>
      <c r="P195" s="125" t="e">
        <f>VLOOKUP(B193,DONNEEADMIN!B5:K25,9,0)</f>
        <v>#N/A</v>
      </c>
    </row>
    <row r="196" spans="1:16" ht="15.75" thickBot="1">
      <c r="A196" s="117" t="s">
        <v>34</v>
      </c>
      <c r="B196" s="118"/>
      <c r="C196" s="118">
        <v>1200</v>
      </c>
      <c r="D196" s="118"/>
      <c r="E196" s="118">
        <v>1200</v>
      </c>
      <c r="F196" s="118"/>
      <c r="G196" s="118"/>
      <c r="H196" s="118">
        <v>1200</v>
      </c>
      <c r="I196" s="118"/>
      <c r="J196" s="118"/>
      <c r="K196" s="118"/>
      <c r="L196" s="118">
        <v>1200</v>
      </c>
      <c r="M196" s="118"/>
      <c r="O196" s="125" t="s">
        <v>107</v>
      </c>
      <c r="P196" s="125" t="e">
        <f>SUM(B198:M198)</f>
        <v>#N/A</v>
      </c>
    </row>
    <row r="197" spans="1:16" ht="15.75" thickBot="1">
      <c r="A197" s="117" t="s">
        <v>35</v>
      </c>
      <c r="B197" s="118"/>
      <c r="C197" s="118"/>
      <c r="D197" s="118"/>
      <c r="E197" s="118"/>
      <c r="F197" s="118"/>
      <c r="G197" s="118"/>
      <c r="H197" s="118"/>
      <c r="I197" s="118"/>
      <c r="J197" s="118"/>
      <c r="K197" s="118"/>
      <c r="L197" s="118"/>
      <c r="M197" s="118"/>
    </row>
    <row r="198" spans="1:16" ht="15.75" thickBot="1">
      <c r="A198" s="114" t="s">
        <v>106</v>
      </c>
      <c r="B198" s="115">
        <f>IF(B194="P",P195,0)</f>
        <v>0</v>
      </c>
      <c r="C198" s="115" t="e">
        <f>IF(C194="P",P195,0)</f>
        <v>#N/A</v>
      </c>
      <c r="D198" s="115">
        <f>IF(D194="P",P195,0)</f>
        <v>0</v>
      </c>
      <c r="E198" s="115" t="e">
        <f>IF(E194="P",P195,0)</f>
        <v>#N/A</v>
      </c>
      <c r="F198" s="115">
        <f>IF(F194="P",P195,0)</f>
        <v>0</v>
      </c>
      <c r="G198" s="115">
        <f>IF(G194="P",P195,0)</f>
        <v>0</v>
      </c>
      <c r="H198" s="115" t="e">
        <f>IF(H194="P",P195,0)</f>
        <v>#N/A</v>
      </c>
      <c r="I198" s="115">
        <f>IF(I194="P",P195,0)</f>
        <v>0</v>
      </c>
      <c r="J198" s="115">
        <f>IF(J194="P",P195,0)</f>
        <v>0</v>
      </c>
      <c r="K198" s="115">
        <f>IF(K194="P",P195,0)</f>
        <v>0</v>
      </c>
      <c r="L198" s="115" t="e">
        <f>IF(L194="P",P195,0)</f>
        <v>#N/A</v>
      </c>
      <c r="M198" s="115">
        <f>IF(M194="P",P195,0)</f>
        <v>0</v>
      </c>
    </row>
    <row r="199" spans="1:16" ht="15.75" thickBot="1">
      <c r="A199" s="117" t="s">
        <v>93</v>
      </c>
      <c r="B199" s="118">
        <v>1</v>
      </c>
      <c r="C199" s="118">
        <v>2</v>
      </c>
      <c r="D199" s="118">
        <v>3</v>
      </c>
      <c r="E199" s="118">
        <v>4</v>
      </c>
      <c r="F199" s="118">
        <v>5</v>
      </c>
      <c r="G199" s="118">
        <v>6</v>
      </c>
      <c r="H199" s="118">
        <v>7</v>
      </c>
      <c r="I199" s="118">
        <v>8</v>
      </c>
      <c r="J199" s="118">
        <v>9</v>
      </c>
      <c r="K199" s="118">
        <v>10</v>
      </c>
      <c r="L199" s="118">
        <v>11</v>
      </c>
      <c r="M199" s="118">
        <v>12</v>
      </c>
    </row>
    <row r="200" spans="1:16" ht="15.75" thickBot="1"/>
    <row r="201" spans="1:16" ht="19.5" thickBot="1">
      <c r="A201" s="116" t="s">
        <v>90</v>
      </c>
      <c r="B201" s="133">
        <v>7891</v>
      </c>
      <c r="C201" s="133"/>
      <c r="D201">
        <v>26</v>
      </c>
    </row>
    <row r="202" spans="1:16" ht="15.75" thickBot="1">
      <c r="A202" s="117" t="s">
        <v>91</v>
      </c>
      <c r="B202" s="118"/>
      <c r="C202" s="118" t="s">
        <v>92</v>
      </c>
      <c r="D202" s="118"/>
      <c r="E202" s="118" t="s">
        <v>92</v>
      </c>
      <c r="F202" s="118"/>
      <c r="G202" s="118"/>
      <c r="H202" s="118" t="s">
        <v>92</v>
      </c>
      <c r="I202" s="118"/>
      <c r="J202" s="118"/>
      <c r="K202" s="118"/>
      <c r="L202" s="118" t="s">
        <v>92</v>
      </c>
      <c r="M202" s="118"/>
    </row>
    <row r="203" spans="1:16" ht="15.75" thickBot="1">
      <c r="A203" s="117" t="s">
        <v>2</v>
      </c>
      <c r="B203" s="118"/>
      <c r="C203" s="118">
        <v>11</v>
      </c>
      <c r="D203" s="118"/>
      <c r="E203" s="118">
        <v>2</v>
      </c>
      <c r="F203" s="118"/>
      <c r="G203" s="118"/>
      <c r="H203" s="118">
        <v>7</v>
      </c>
      <c r="I203" s="118"/>
      <c r="J203" s="118"/>
      <c r="K203" s="118"/>
      <c r="L203" s="118">
        <v>9</v>
      </c>
      <c r="M203" s="118"/>
      <c r="O203" s="125" t="s">
        <v>106</v>
      </c>
      <c r="P203" s="125" t="e">
        <f>VLOOKUP(B201,DONNEEADMIN!B5:K25,9,0)</f>
        <v>#N/A</v>
      </c>
    </row>
    <row r="204" spans="1:16" ht="15.75" thickBot="1">
      <c r="A204" s="117" t="s">
        <v>34</v>
      </c>
      <c r="B204" s="118"/>
      <c r="C204" s="118">
        <v>1200</v>
      </c>
      <c r="D204" s="118"/>
      <c r="E204" s="118">
        <v>1200</v>
      </c>
      <c r="F204" s="118"/>
      <c r="G204" s="118"/>
      <c r="H204" s="118">
        <v>1200</v>
      </c>
      <c r="I204" s="118"/>
      <c r="J204" s="118"/>
      <c r="K204" s="118"/>
      <c r="L204" s="118">
        <v>1200</v>
      </c>
      <c r="M204" s="118"/>
      <c r="O204" s="125" t="s">
        <v>107</v>
      </c>
      <c r="P204" s="125" t="e">
        <f>SUM(B206:M206)</f>
        <v>#N/A</v>
      </c>
    </row>
    <row r="205" spans="1:16" ht="15.75" thickBot="1">
      <c r="A205" s="117" t="s">
        <v>35</v>
      </c>
      <c r="B205" s="118"/>
      <c r="C205" s="118"/>
      <c r="D205" s="118"/>
      <c r="E205" s="118"/>
      <c r="F205" s="118"/>
      <c r="G205" s="118"/>
      <c r="H205" s="118"/>
      <c r="I205" s="118"/>
      <c r="J205" s="118"/>
      <c r="K205" s="118"/>
      <c r="L205" s="118"/>
      <c r="M205" s="118"/>
    </row>
    <row r="206" spans="1:16" ht="15.75" thickBot="1">
      <c r="A206" s="114" t="s">
        <v>106</v>
      </c>
      <c r="B206" s="115">
        <f>IF(B202="P",P203,0)</f>
        <v>0</v>
      </c>
      <c r="C206" s="115" t="e">
        <f>IF(C202="P",P203,0)</f>
        <v>#N/A</v>
      </c>
      <c r="D206" s="115">
        <f>IF(D202="P",P203,0)</f>
        <v>0</v>
      </c>
      <c r="E206" s="115" t="e">
        <f>IF(E202="P",P203,0)</f>
        <v>#N/A</v>
      </c>
      <c r="F206" s="115">
        <f>IF(F202="P",P203,0)</f>
        <v>0</v>
      </c>
      <c r="G206" s="115">
        <f>IF(G202="P",P203,0)</f>
        <v>0</v>
      </c>
      <c r="H206" s="115" t="e">
        <f>IF(H202="P",P203,0)</f>
        <v>#N/A</v>
      </c>
      <c r="I206" s="115">
        <f>IF(I202="P",P203,0)</f>
        <v>0</v>
      </c>
      <c r="J206" s="115">
        <f>IF(J202="P",P203,0)</f>
        <v>0</v>
      </c>
      <c r="K206" s="115">
        <f>IF(K202="P",P203,0)</f>
        <v>0</v>
      </c>
      <c r="L206" s="115" t="e">
        <f>IF(L202="P",P203,0)</f>
        <v>#N/A</v>
      </c>
      <c r="M206" s="115">
        <f>IF(M202="P",P203,0)</f>
        <v>0</v>
      </c>
    </row>
    <row r="207" spans="1:16" ht="15.75" thickBot="1">
      <c r="A207" s="117" t="s">
        <v>93</v>
      </c>
      <c r="B207" s="118">
        <v>1</v>
      </c>
      <c r="C207" s="118">
        <v>2</v>
      </c>
      <c r="D207" s="118">
        <v>3</v>
      </c>
      <c r="E207" s="118">
        <v>4</v>
      </c>
      <c r="F207" s="118">
        <v>5</v>
      </c>
      <c r="G207" s="118">
        <v>6</v>
      </c>
      <c r="H207" s="118">
        <v>7</v>
      </c>
      <c r="I207" s="118">
        <v>8</v>
      </c>
      <c r="J207" s="118">
        <v>9</v>
      </c>
      <c r="K207" s="118">
        <v>10</v>
      </c>
      <c r="L207" s="118">
        <v>11</v>
      </c>
      <c r="M207" s="118">
        <v>12</v>
      </c>
    </row>
    <row r="208" spans="1:16" ht="15.75" thickBot="1"/>
    <row r="209" spans="1:16" ht="19.5" thickBot="1">
      <c r="A209" s="116" t="s">
        <v>90</v>
      </c>
      <c r="B209" s="133">
        <v>7891</v>
      </c>
      <c r="C209" s="133"/>
      <c r="D209">
        <v>27</v>
      </c>
    </row>
    <row r="210" spans="1:16" ht="15.75" thickBot="1">
      <c r="A210" s="117" t="s">
        <v>91</v>
      </c>
      <c r="B210" s="118"/>
      <c r="C210" s="118" t="s">
        <v>92</v>
      </c>
      <c r="D210" s="118"/>
      <c r="E210" s="118" t="s">
        <v>92</v>
      </c>
      <c r="F210" s="118"/>
      <c r="G210" s="118"/>
      <c r="H210" s="118" t="s">
        <v>92</v>
      </c>
      <c r="I210" s="118"/>
      <c r="J210" s="118"/>
      <c r="K210" s="118"/>
      <c r="L210" s="118" t="s">
        <v>92</v>
      </c>
      <c r="M210" s="118"/>
    </row>
    <row r="211" spans="1:16" ht="15.75" thickBot="1">
      <c r="A211" s="117" t="s">
        <v>2</v>
      </c>
      <c r="B211" s="118"/>
      <c r="C211" s="118">
        <v>11</v>
      </c>
      <c r="D211" s="118"/>
      <c r="E211" s="118">
        <v>2</v>
      </c>
      <c r="F211" s="118"/>
      <c r="G211" s="118"/>
      <c r="H211" s="118">
        <v>7</v>
      </c>
      <c r="I211" s="118"/>
      <c r="J211" s="118"/>
      <c r="K211" s="118"/>
      <c r="L211" s="118">
        <v>9</v>
      </c>
      <c r="M211" s="118"/>
      <c r="O211" s="125" t="s">
        <v>106</v>
      </c>
      <c r="P211" s="125" t="e">
        <f>VLOOKUP(B209,DONNEEADMIN!B5:K25,9,0)</f>
        <v>#N/A</v>
      </c>
    </row>
    <row r="212" spans="1:16" ht="15.75" thickBot="1">
      <c r="A212" s="117" t="s">
        <v>34</v>
      </c>
      <c r="B212" s="118"/>
      <c r="C212" s="118">
        <v>1200</v>
      </c>
      <c r="D212" s="118"/>
      <c r="E212" s="118">
        <v>1200</v>
      </c>
      <c r="F212" s="118"/>
      <c r="G212" s="118"/>
      <c r="H212" s="118">
        <v>1200</v>
      </c>
      <c r="I212" s="118"/>
      <c r="J212" s="118"/>
      <c r="K212" s="118"/>
      <c r="L212" s="118">
        <v>1200</v>
      </c>
      <c r="M212" s="118"/>
      <c r="O212" s="125" t="s">
        <v>107</v>
      </c>
      <c r="P212" s="125" t="e">
        <f>SUM(B214:M214)</f>
        <v>#N/A</v>
      </c>
    </row>
    <row r="213" spans="1:16" ht="15.75" thickBot="1">
      <c r="A213" s="117" t="s">
        <v>35</v>
      </c>
      <c r="B213" s="118"/>
      <c r="C213" s="118"/>
      <c r="D213" s="118"/>
      <c r="E213" s="118"/>
      <c r="F213" s="118"/>
      <c r="G213" s="118"/>
      <c r="H213" s="118"/>
      <c r="I213" s="118"/>
      <c r="J213" s="118"/>
      <c r="K213" s="118"/>
      <c r="L213" s="118"/>
      <c r="M213" s="118"/>
    </row>
    <row r="214" spans="1:16" ht="15.75" thickBot="1">
      <c r="A214" s="114" t="s">
        <v>106</v>
      </c>
      <c r="B214" s="115">
        <f>IF(B210="P",P211,0)</f>
        <v>0</v>
      </c>
      <c r="C214" s="115" t="e">
        <f>IF(C210="P",P211,0)</f>
        <v>#N/A</v>
      </c>
      <c r="D214" s="115">
        <f>IF(D210="P",P211,0)</f>
        <v>0</v>
      </c>
      <c r="E214" s="115" t="e">
        <f>IF(E210="P",P211,0)</f>
        <v>#N/A</v>
      </c>
      <c r="F214" s="115">
        <f>IF(F210="P",P211,0)</f>
        <v>0</v>
      </c>
      <c r="G214" s="115">
        <f>IF(G210="P",P211,0)</f>
        <v>0</v>
      </c>
      <c r="H214" s="115" t="e">
        <f>IF(H210="P",P211,0)</f>
        <v>#N/A</v>
      </c>
      <c r="I214" s="115">
        <f>IF(I210="P",P211,0)</f>
        <v>0</v>
      </c>
      <c r="J214" s="115">
        <f>IF(J210="P",P211,0)</f>
        <v>0</v>
      </c>
      <c r="K214" s="115">
        <f>IF(K210="P",P211,0)</f>
        <v>0</v>
      </c>
      <c r="L214" s="115" t="e">
        <f>IF(L210="P",P211,0)</f>
        <v>#N/A</v>
      </c>
      <c r="M214" s="115">
        <f>IF(M210="P",P211,0)</f>
        <v>0</v>
      </c>
    </row>
    <row r="215" spans="1:16" ht="15.75" thickBot="1">
      <c r="A215" s="117" t="s">
        <v>93</v>
      </c>
      <c r="B215" s="118">
        <v>1</v>
      </c>
      <c r="C215" s="118">
        <v>2</v>
      </c>
      <c r="D215" s="118">
        <v>3</v>
      </c>
      <c r="E215" s="118">
        <v>4</v>
      </c>
      <c r="F215" s="118">
        <v>5</v>
      </c>
      <c r="G215" s="118">
        <v>6</v>
      </c>
      <c r="H215" s="118">
        <v>7</v>
      </c>
      <c r="I215" s="118">
        <v>8</v>
      </c>
      <c r="J215" s="118">
        <v>9</v>
      </c>
      <c r="K215" s="118">
        <v>10</v>
      </c>
      <c r="L215" s="118">
        <v>11</v>
      </c>
      <c r="M215" s="118">
        <v>12</v>
      </c>
    </row>
    <row r="216" spans="1:16" ht="15.75" thickBot="1"/>
    <row r="217" spans="1:16" ht="19.5" thickBot="1">
      <c r="A217" s="116" t="s">
        <v>90</v>
      </c>
      <c r="B217" s="133">
        <v>7891</v>
      </c>
      <c r="C217" s="133"/>
      <c r="D217">
        <v>28</v>
      </c>
    </row>
    <row r="218" spans="1:16" ht="15.75" thickBot="1">
      <c r="A218" s="117" t="s">
        <v>91</v>
      </c>
      <c r="B218" s="118"/>
      <c r="C218" s="118" t="s">
        <v>92</v>
      </c>
      <c r="D218" s="118"/>
      <c r="E218" s="118" t="s">
        <v>92</v>
      </c>
      <c r="F218" s="118"/>
      <c r="G218" s="118"/>
      <c r="H218" s="118" t="s">
        <v>92</v>
      </c>
      <c r="I218" s="118"/>
      <c r="J218" s="118"/>
      <c r="K218" s="118"/>
      <c r="L218" s="118" t="s">
        <v>92</v>
      </c>
      <c r="M218" s="118"/>
    </row>
    <row r="219" spans="1:16" ht="15.75" thickBot="1">
      <c r="A219" s="117" t="s">
        <v>2</v>
      </c>
      <c r="B219" s="118"/>
      <c r="C219" s="118">
        <v>11</v>
      </c>
      <c r="D219" s="118"/>
      <c r="E219" s="118">
        <v>2</v>
      </c>
      <c r="F219" s="118"/>
      <c r="G219" s="118"/>
      <c r="H219" s="118">
        <v>7</v>
      </c>
      <c r="I219" s="118"/>
      <c r="J219" s="118"/>
      <c r="K219" s="118"/>
      <c r="L219" s="118">
        <v>9</v>
      </c>
      <c r="M219" s="118"/>
      <c r="O219" s="125" t="s">
        <v>106</v>
      </c>
      <c r="P219" s="125" t="e">
        <f>VLOOKUP(B217,DONNEEADMIN!B5:K25,9,0)</f>
        <v>#N/A</v>
      </c>
    </row>
    <row r="220" spans="1:16" ht="15.75" thickBot="1">
      <c r="A220" s="117" t="s">
        <v>34</v>
      </c>
      <c r="B220" s="118"/>
      <c r="C220" s="118">
        <v>1200</v>
      </c>
      <c r="D220" s="118"/>
      <c r="E220" s="118">
        <v>1200</v>
      </c>
      <c r="F220" s="118"/>
      <c r="G220" s="118"/>
      <c r="H220" s="118">
        <v>1200</v>
      </c>
      <c r="I220" s="118"/>
      <c r="J220" s="118"/>
      <c r="K220" s="118"/>
      <c r="L220" s="118">
        <v>1200</v>
      </c>
      <c r="M220" s="118"/>
      <c r="O220" s="125" t="s">
        <v>107</v>
      </c>
      <c r="P220" s="125" t="e">
        <f>SUM(B222:M222)</f>
        <v>#N/A</v>
      </c>
    </row>
    <row r="221" spans="1:16" ht="15.75" thickBot="1">
      <c r="A221" s="117" t="s">
        <v>35</v>
      </c>
      <c r="B221" s="118"/>
      <c r="C221" s="118"/>
      <c r="D221" s="118"/>
      <c r="E221" s="118"/>
      <c r="F221" s="118"/>
      <c r="G221" s="118"/>
      <c r="H221" s="118"/>
      <c r="I221" s="118"/>
      <c r="J221" s="118"/>
      <c r="K221" s="118"/>
      <c r="L221" s="118"/>
      <c r="M221" s="118"/>
    </row>
    <row r="222" spans="1:16" ht="15.75" thickBot="1">
      <c r="A222" s="114" t="s">
        <v>106</v>
      </c>
      <c r="B222" s="115">
        <f>IF(B218="P",P219,0)</f>
        <v>0</v>
      </c>
      <c r="C222" s="115" t="e">
        <f>IF(C218="P",P219,0)</f>
        <v>#N/A</v>
      </c>
      <c r="D222" s="115">
        <f>IF(D218="P",P219,0)</f>
        <v>0</v>
      </c>
      <c r="E222" s="115" t="e">
        <f>IF(E218="P",P219,0)</f>
        <v>#N/A</v>
      </c>
      <c r="F222" s="115">
        <f>IF(F218="P",P219,0)</f>
        <v>0</v>
      </c>
      <c r="G222" s="115">
        <f>IF(G218="P",P219,0)</f>
        <v>0</v>
      </c>
      <c r="H222" s="115" t="e">
        <f>IF(H218="P",P219,0)</f>
        <v>#N/A</v>
      </c>
      <c r="I222" s="115">
        <f>IF(I218="P",P219,0)</f>
        <v>0</v>
      </c>
      <c r="J222" s="115">
        <f>IF(J218="P",P219,0)</f>
        <v>0</v>
      </c>
      <c r="K222" s="115">
        <f>IF(K218="P",P219,0)</f>
        <v>0</v>
      </c>
      <c r="L222" s="115" t="e">
        <f>IF(L218="P",P219,0)</f>
        <v>#N/A</v>
      </c>
      <c r="M222" s="115">
        <f>IF(M218="P",P219,0)</f>
        <v>0</v>
      </c>
    </row>
    <row r="223" spans="1:16" ht="15.75" thickBot="1">
      <c r="A223" s="117" t="s">
        <v>93</v>
      </c>
      <c r="B223" s="118">
        <v>1</v>
      </c>
      <c r="C223" s="118">
        <v>2</v>
      </c>
      <c r="D223" s="118">
        <v>3</v>
      </c>
      <c r="E223" s="118">
        <v>4</v>
      </c>
      <c r="F223" s="118">
        <v>5</v>
      </c>
      <c r="G223" s="118">
        <v>6</v>
      </c>
      <c r="H223" s="118">
        <v>7</v>
      </c>
      <c r="I223" s="118">
        <v>8</v>
      </c>
      <c r="J223" s="118">
        <v>9</v>
      </c>
      <c r="K223" s="118">
        <v>10</v>
      </c>
      <c r="L223" s="118">
        <v>11</v>
      </c>
      <c r="M223" s="118">
        <v>12</v>
      </c>
    </row>
    <row r="224" spans="1:16" ht="15.75" thickBot="1"/>
    <row r="225" spans="1:16" ht="19.5" thickBot="1">
      <c r="A225" s="116" t="s">
        <v>90</v>
      </c>
      <c r="B225" s="133">
        <v>7891</v>
      </c>
      <c r="C225" s="133"/>
      <c r="D225">
        <v>29</v>
      </c>
    </row>
    <row r="226" spans="1:16" ht="15.75" thickBot="1">
      <c r="A226" s="117" t="s">
        <v>91</v>
      </c>
      <c r="B226" s="118"/>
      <c r="C226" s="118" t="s">
        <v>92</v>
      </c>
      <c r="D226" s="118"/>
      <c r="E226" s="118" t="s">
        <v>92</v>
      </c>
      <c r="F226" s="118"/>
      <c r="G226" s="118"/>
      <c r="H226" s="118" t="s">
        <v>92</v>
      </c>
      <c r="I226" s="118"/>
      <c r="J226" s="118"/>
      <c r="K226" s="118"/>
      <c r="L226" s="118" t="s">
        <v>92</v>
      </c>
      <c r="M226" s="118"/>
    </row>
    <row r="227" spans="1:16" ht="15.75" thickBot="1">
      <c r="A227" s="117" t="s">
        <v>2</v>
      </c>
      <c r="B227" s="118"/>
      <c r="C227" s="118">
        <v>11</v>
      </c>
      <c r="D227" s="118"/>
      <c r="E227" s="118">
        <v>2</v>
      </c>
      <c r="F227" s="118"/>
      <c r="G227" s="118"/>
      <c r="H227" s="118">
        <v>7</v>
      </c>
      <c r="I227" s="118"/>
      <c r="J227" s="118"/>
      <c r="K227" s="118"/>
      <c r="L227" s="118">
        <v>9</v>
      </c>
      <c r="M227" s="118"/>
      <c r="O227" s="125" t="s">
        <v>106</v>
      </c>
      <c r="P227" s="125" t="e">
        <f>VLOOKUP(B225,DONNEEADMIN!B5:K25,9,0)</f>
        <v>#N/A</v>
      </c>
    </row>
    <row r="228" spans="1:16" ht="15.75" thickBot="1">
      <c r="A228" s="117" t="s">
        <v>34</v>
      </c>
      <c r="B228" s="118"/>
      <c r="C228" s="118">
        <v>1200</v>
      </c>
      <c r="D228" s="118"/>
      <c r="E228" s="118">
        <v>1200</v>
      </c>
      <c r="F228" s="118"/>
      <c r="G228" s="118"/>
      <c r="H228" s="118">
        <v>1200</v>
      </c>
      <c r="I228" s="118"/>
      <c r="J228" s="118"/>
      <c r="K228" s="118"/>
      <c r="L228" s="118">
        <v>1200</v>
      </c>
      <c r="M228" s="118"/>
      <c r="O228" s="125" t="s">
        <v>107</v>
      </c>
      <c r="P228" s="125" t="e">
        <f>SUM(B230:M230)</f>
        <v>#N/A</v>
      </c>
    </row>
    <row r="229" spans="1:16" ht="15.75" thickBot="1">
      <c r="A229" s="117" t="s">
        <v>35</v>
      </c>
      <c r="B229" s="118"/>
      <c r="C229" s="118"/>
      <c r="D229" s="118"/>
      <c r="E229" s="118"/>
      <c r="F229" s="118"/>
      <c r="G229" s="118"/>
      <c r="H229" s="118"/>
      <c r="I229" s="118"/>
      <c r="J229" s="118"/>
      <c r="K229" s="118"/>
      <c r="L229" s="118"/>
      <c r="M229" s="118"/>
    </row>
    <row r="230" spans="1:16" ht="15.75" thickBot="1">
      <c r="A230" s="114" t="s">
        <v>106</v>
      </c>
      <c r="B230" s="115">
        <f>IF(B226="P",P227,0)</f>
        <v>0</v>
      </c>
      <c r="C230" s="115" t="e">
        <f>IF(C226="P",P227,0)</f>
        <v>#N/A</v>
      </c>
      <c r="D230" s="115">
        <f>IF(D226="P",P227,0)</f>
        <v>0</v>
      </c>
      <c r="E230" s="115" t="e">
        <f>IF(E226="P",P227,0)</f>
        <v>#N/A</v>
      </c>
      <c r="F230" s="115">
        <f>IF(F226="P",P227,0)</f>
        <v>0</v>
      </c>
      <c r="G230" s="115">
        <f>IF(G226="P",P227,0)</f>
        <v>0</v>
      </c>
      <c r="H230" s="115" t="e">
        <f>IF(H226="P",P227,0)</f>
        <v>#N/A</v>
      </c>
      <c r="I230" s="115">
        <f>IF(I226="P",P227,0)</f>
        <v>0</v>
      </c>
      <c r="J230" s="115">
        <f>IF(J226="P",P227,0)</f>
        <v>0</v>
      </c>
      <c r="K230" s="115">
        <f>IF(K226="P",P227,0)</f>
        <v>0</v>
      </c>
      <c r="L230" s="115" t="e">
        <f>IF(L226="P",P227,0)</f>
        <v>#N/A</v>
      </c>
      <c r="M230" s="115">
        <f>IF(M226="P",P227,0)</f>
        <v>0</v>
      </c>
    </row>
    <row r="231" spans="1:16" ht="15.75" thickBot="1">
      <c r="A231" s="117" t="s">
        <v>93</v>
      </c>
      <c r="B231" s="118">
        <v>1</v>
      </c>
      <c r="C231" s="118">
        <v>2</v>
      </c>
      <c r="D231" s="118">
        <v>3</v>
      </c>
      <c r="E231" s="118">
        <v>4</v>
      </c>
      <c r="F231" s="118">
        <v>5</v>
      </c>
      <c r="G231" s="118">
        <v>6</v>
      </c>
      <c r="H231" s="118">
        <v>7</v>
      </c>
      <c r="I231" s="118">
        <v>8</v>
      </c>
      <c r="J231" s="118">
        <v>9</v>
      </c>
      <c r="K231" s="118">
        <v>10</v>
      </c>
      <c r="L231" s="118">
        <v>11</v>
      </c>
      <c r="M231" s="118">
        <v>12</v>
      </c>
    </row>
    <row r="232" spans="1:16" ht="15.75" thickBot="1"/>
    <row r="233" spans="1:16" ht="19.5" thickBot="1">
      <c r="A233" s="116" t="s">
        <v>90</v>
      </c>
      <c r="B233" s="133">
        <v>7891</v>
      </c>
      <c r="C233" s="133"/>
      <c r="D233">
        <v>30</v>
      </c>
    </row>
    <row r="234" spans="1:16" ht="15.75" thickBot="1">
      <c r="A234" s="117" t="s">
        <v>91</v>
      </c>
      <c r="B234" s="118"/>
      <c r="C234" s="118" t="s">
        <v>92</v>
      </c>
      <c r="D234" s="118"/>
      <c r="E234" s="118" t="s">
        <v>92</v>
      </c>
      <c r="F234" s="118"/>
      <c r="G234" s="118"/>
      <c r="H234" s="118" t="s">
        <v>92</v>
      </c>
      <c r="I234" s="118"/>
      <c r="J234" s="118"/>
      <c r="K234" s="118"/>
      <c r="L234" s="118" t="s">
        <v>92</v>
      </c>
      <c r="M234" s="118"/>
    </row>
    <row r="235" spans="1:16" ht="15.75" thickBot="1">
      <c r="A235" s="117" t="s">
        <v>2</v>
      </c>
      <c r="B235" s="118"/>
      <c r="C235" s="118">
        <v>11</v>
      </c>
      <c r="D235" s="118"/>
      <c r="E235" s="118">
        <v>2</v>
      </c>
      <c r="F235" s="118"/>
      <c r="G235" s="118"/>
      <c r="H235" s="118">
        <v>7</v>
      </c>
      <c r="I235" s="118"/>
      <c r="J235" s="118"/>
      <c r="K235" s="118"/>
      <c r="L235" s="118">
        <v>9</v>
      </c>
      <c r="M235" s="118"/>
      <c r="O235" s="125" t="s">
        <v>106</v>
      </c>
      <c r="P235" s="125" t="e">
        <f>VLOOKUP(B233,DONNEEADMIN!B5:K25,9,0)</f>
        <v>#N/A</v>
      </c>
    </row>
    <row r="236" spans="1:16" ht="15.75" thickBot="1">
      <c r="A236" s="117" t="s">
        <v>34</v>
      </c>
      <c r="B236" s="118"/>
      <c r="C236" s="118">
        <v>1200</v>
      </c>
      <c r="D236" s="118"/>
      <c r="E236" s="118">
        <v>1200</v>
      </c>
      <c r="F236" s="118"/>
      <c r="G236" s="118"/>
      <c r="H236" s="118">
        <v>1200</v>
      </c>
      <c r="I236" s="118"/>
      <c r="J236" s="118"/>
      <c r="K236" s="118"/>
      <c r="L236" s="118">
        <v>1200</v>
      </c>
      <c r="M236" s="118"/>
      <c r="O236" s="125" t="s">
        <v>107</v>
      </c>
      <c r="P236" s="125" t="e">
        <f>SUM(B238:M238)</f>
        <v>#N/A</v>
      </c>
    </row>
    <row r="237" spans="1:16" ht="15.75" thickBot="1">
      <c r="A237" s="117" t="s">
        <v>35</v>
      </c>
      <c r="B237" s="118"/>
      <c r="C237" s="118"/>
      <c r="D237" s="118"/>
      <c r="E237" s="118"/>
      <c r="F237" s="118"/>
      <c r="G237" s="118"/>
      <c r="H237" s="118"/>
      <c r="I237" s="118"/>
      <c r="J237" s="118"/>
      <c r="K237" s="118"/>
      <c r="L237" s="118"/>
      <c r="M237" s="118"/>
    </row>
    <row r="238" spans="1:16" ht="15.75" thickBot="1">
      <c r="A238" s="114" t="s">
        <v>106</v>
      </c>
      <c r="B238" s="115">
        <f>IF(B234="P",P235,0)</f>
        <v>0</v>
      </c>
      <c r="C238" s="115" t="e">
        <f>IF(C234="P",P235,0)</f>
        <v>#N/A</v>
      </c>
      <c r="D238" s="115">
        <f>IF(D234="P",P235,0)</f>
        <v>0</v>
      </c>
      <c r="E238" s="115" t="e">
        <f>IF(E234="P",P235,0)</f>
        <v>#N/A</v>
      </c>
      <c r="F238" s="115">
        <f>IF(F234="P",P235,0)</f>
        <v>0</v>
      </c>
      <c r="G238" s="115">
        <f>IF(G234="P",P235,0)</f>
        <v>0</v>
      </c>
      <c r="H238" s="115" t="e">
        <f>IF(H234="P",P235,0)</f>
        <v>#N/A</v>
      </c>
      <c r="I238" s="115">
        <f>IF(I234="P",P235,0)</f>
        <v>0</v>
      </c>
      <c r="J238" s="115">
        <f>IF(J234="P",P235,0)</f>
        <v>0</v>
      </c>
      <c r="K238" s="115">
        <f>IF(K234="P",P235,0)</f>
        <v>0</v>
      </c>
      <c r="L238" s="115" t="e">
        <f>IF(L234="P",P235,0)</f>
        <v>#N/A</v>
      </c>
      <c r="M238" s="115">
        <f>IF(M234="P",P235,0)</f>
        <v>0</v>
      </c>
    </row>
    <row r="239" spans="1:16" ht="15.75" thickBot="1">
      <c r="A239" s="117" t="s">
        <v>93</v>
      </c>
      <c r="B239" s="118">
        <v>1</v>
      </c>
      <c r="C239" s="118">
        <v>2</v>
      </c>
      <c r="D239" s="118">
        <v>3</v>
      </c>
      <c r="E239" s="118">
        <v>4</v>
      </c>
      <c r="F239" s="118">
        <v>5</v>
      </c>
      <c r="G239" s="118">
        <v>6</v>
      </c>
      <c r="H239" s="118">
        <v>7</v>
      </c>
      <c r="I239" s="118">
        <v>8</v>
      </c>
      <c r="J239" s="118">
        <v>9</v>
      </c>
      <c r="K239" s="118">
        <v>10</v>
      </c>
      <c r="L239" s="118">
        <v>11</v>
      </c>
      <c r="M239" s="118">
        <v>12</v>
      </c>
    </row>
    <row r="240" spans="1:16" ht="15.75" thickBot="1"/>
    <row r="241" spans="1:16" ht="19.5" thickBot="1">
      <c r="A241" s="116" t="s">
        <v>90</v>
      </c>
      <c r="B241" s="133">
        <v>7891</v>
      </c>
      <c r="C241" s="133"/>
      <c r="D241">
        <v>31</v>
      </c>
    </row>
    <row r="242" spans="1:16" ht="15.75" thickBot="1">
      <c r="A242" s="117" t="s">
        <v>91</v>
      </c>
      <c r="B242" s="118"/>
      <c r="C242" s="118" t="s">
        <v>92</v>
      </c>
      <c r="D242" s="118"/>
      <c r="E242" s="118" t="s">
        <v>92</v>
      </c>
      <c r="F242" s="118"/>
      <c r="G242" s="118"/>
      <c r="H242" s="118" t="s">
        <v>92</v>
      </c>
      <c r="I242" s="118"/>
      <c r="J242" s="118"/>
      <c r="K242" s="118"/>
      <c r="L242" s="118" t="s">
        <v>92</v>
      </c>
      <c r="M242" s="118"/>
    </row>
    <row r="243" spans="1:16" ht="15.75" thickBot="1">
      <c r="A243" s="117" t="s">
        <v>2</v>
      </c>
      <c r="B243" s="118"/>
      <c r="C243" s="118">
        <v>11</v>
      </c>
      <c r="D243" s="118"/>
      <c r="E243" s="118">
        <v>2</v>
      </c>
      <c r="F243" s="118"/>
      <c r="G243" s="118"/>
      <c r="H243" s="118">
        <v>7</v>
      </c>
      <c r="I243" s="118"/>
      <c r="J243" s="118"/>
      <c r="K243" s="118"/>
      <c r="L243" s="118">
        <v>9</v>
      </c>
      <c r="M243" s="118"/>
      <c r="O243" s="125" t="s">
        <v>106</v>
      </c>
      <c r="P243" s="125" t="e">
        <f>VLOOKUP(B241,DONNEEADMIN!B5:K25,9,0)</f>
        <v>#N/A</v>
      </c>
    </row>
    <row r="244" spans="1:16" ht="15.75" thickBot="1">
      <c r="A244" s="117" t="s">
        <v>34</v>
      </c>
      <c r="B244" s="118"/>
      <c r="C244" s="118">
        <v>1200</v>
      </c>
      <c r="D244" s="118"/>
      <c r="E244" s="118">
        <v>1200</v>
      </c>
      <c r="F244" s="118"/>
      <c r="G244" s="118"/>
      <c r="H244" s="118">
        <v>1200</v>
      </c>
      <c r="I244" s="118"/>
      <c r="J244" s="118"/>
      <c r="K244" s="118"/>
      <c r="L244" s="118">
        <v>1200</v>
      </c>
      <c r="M244" s="118"/>
      <c r="O244" s="125" t="s">
        <v>107</v>
      </c>
      <c r="P244" s="125" t="e">
        <f>SUM(B246:M246)</f>
        <v>#N/A</v>
      </c>
    </row>
    <row r="245" spans="1:16" ht="15.75" thickBot="1">
      <c r="A245" s="117" t="s">
        <v>35</v>
      </c>
      <c r="B245" s="118"/>
      <c r="C245" s="118"/>
      <c r="D245" s="118"/>
      <c r="E245" s="118"/>
      <c r="F245" s="118"/>
      <c r="G245" s="118"/>
      <c r="H245" s="118"/>
      <c r="I245" s="118"/>
      <c r="J245" s="118"/>
      <c r="K245" s="118"/>
      <c r="L245" s="118"/>
      <c r="M245" s="118"/>
    </row>
    <row r="246" spans="1:16" ht="15.75" thickBot="1">
      <c r="A246" s="114" t="s">
        <v>106</v>
      </c>
      <c r="B246" s="115">
        <f>IF(B242="P",P243,0)</f>
        <v>0</v>
      </c>
      <c r="C246" s="115" t="e">
        <f>IF(C242="P",P243,0)</f>
        <v>#N/A</v>
      </c>
      <c r="D246" s="115">
        <f>IF(D242="P",P243,0)</f>
        <v>0</v>
      </c>
      <c r="E246" s="115" t="e">
        <f>IF(E242="P",P243,0)</f>
        <v>#N/A</v>
      </c>
      <c r="F246" s="115">
        <f>IF(F242="P",P243,0)</f>
        <v>0</v>
      </c>
      <c r="G246" s="115">
        <f>IF(G242="P",P243,0)</f>
        <v>0</v>
      </c>
      <c r="H246" s="115" t="e">
        <f>IF(H242="P",P243,0)</f>
        <v>#N/A</v>
      </c>
      <c r="I246" s="115">
        <f>IF(I242="P",P243,0)</f>
        <v>0</v>
      </c>
      <c r="J246" s="115">
        <f>IF(J242="P",P243,0)</f>
        <v>0</v>
      </c>
      <c r="K246" s="115">
        <f>IF(K242="P",P243,0)</f>
        <v>0</v>
      </c>
      <c r="L246" s="115" t="e">
        <f>IF(L242="P",P243,0)</f>
        <v>#N/A</v>
      </c>
      <c r="M246" s="115">
        <f>IF(M242="P",P243,0)</f>
        <v>0</v>
      </c>
    </row>
    <row r="247" spans="1:16" ht="15.75" thickBot="1">
      <c r="A247" s="117" t="s">
        <v>93</v>
      </c>
      <c r="B247" s="118">
        <v>1</v>
      </c>
      <c r="C247" s="118">
        <v>2</v>
      </c>
      <c r="D247" s="118">
        <v>3</v>
      </c>
      <c r="E247" s="118">
        <v>4</v>
      </c>
      <c r="F247" s="118">
        <v>5</v>
      </c>
      <c r="G247" s="118">
        <v>6</v>
      </c>
      <c r="H247" s="118">
        <v>7</v>
      </c>
      <c r="I247" s="118">
        <v>8</v>
      </c>
      <c r="J247" s="118">
        <v>9</v>
      </c>
      <c r="K247" s="118">
        <v>10</v>
      </c>
      <c r="L247" s="118">
        <v>11</v>
      </c>
      <c r="M247" s="118">
        <v>12</v>
      </c>
    </row>
    <row r="248" spans="1:16" ht="15.75" thickBot="1"/>
    <row r="249" spans="1:16" ht="19.5" thickBot="1">
      <c r="A249" s="116" t="s">
        <v>90</v>
      </c>
      <c r="B249" s="133">
        <v>7891</v>
      </c>
      <c r="C249" s="133"/>
      <c r="D249">
        <v>32</v>
      </c>
    </row>
    <row r="250" spans="1:16" ht="15.75" thickBot="1">
      <c r="A250" s="117" t="s">
        <v>91</v>
      </c>
      <c r="B250" s="118"/>
      <c r="C250" s="118" t="s">
        <v>92</v>
      </c>
      <c r="D250" s="118"/>
      <c r="E250" s="118" t="s">
        <v>92</v>
      </c>
      <c r="F250" s="118"/>
      <c r="G250" s="118"/>
      <c r="H250" s="118" t="s">
        <v>92</v>
      </c>
      <c r="I250" s="118"/>
      <c r="J250" s="118"/>
      <c r="K250" s="118"/>
      <c r="L250" s="118" t="s">
        <v>92</v>
      </c>
      <c r="M250" s="118"/>
    </row>
    <row r="251" spans="1:16" ht="15.75" thickBot="1">
      <c r="A251" s="117" t="s">
        <v>2</v>
      </c>
      <c r="B251" s="118"/>
      <c r="C251" s="118">
        <v>11</v>
      </c>
      <c r="D251" s="118"/>
      <c r="E251" s="118">
        <v>2</v>
      </c>
      <c r="F251" s="118"/>
      <c r="G251" s="118"/>
      <c r="H251" s="118">
        <v>7</v>
      </c>
      <c r="I251" s="118"/>
      <c r="J251" s="118"/>
      <c r="K251" s="118"/>
      <c r="L251" s="118">
        <v>9</v>
      </c>
      <c r="M251" s="118"/>
      <c r="O251" s="125" t="s">
        <v>106</v>
      </c>
      <c r="P251" s="125" t="e">
        <f>VLOOKUP(B249,DONNEEADMIN!B5:K25,9,0)</f>
        <v>#N/A</v>
      </c>
    </row>
    <row r="252" spans="1:16" ht="15.75" thickBot="1">
      <c r="A252" s="117" t="s">
        <v>34</v>
      </c>
      <c r="B252" s="118"/>
      <c r="C252" s="118">
        <v>1200</v>
      </c>
      <c r="D252" s="118"/>
      <c r="E252" s="118">
        <v>1200</v>
      </c>
      <c r="F252" s="118"/>
      <c r="G252" s="118"/>
      <c r="H252" s="118">
        <v>1200</v>
      </c>
      <c r="I252" s="118"/>
      <c r="J252" s="118"/>
      <c r="K252" s="118"/>
      <c r="L252" s="118">
        <v>1200</v>
      </c>
      <c r="M252" s="118"/>
      <c r="O252" s="125" t="s">
        <v>107</v>
      </c>
      <c r="P252" s="125" t="e">
        <f>SUM(B254:M254)</f>
        <v>#N/A</v>
      </c>
    </row>
    <row r="253" spans="1:16" ht="15.75" thickBot="1">
      <c r="A253" s="117" t="s">
        <v>35</v>
      </c>
      <c r="B253" s="118"/>
      <c r="C253" s="118"/>
      <c r="D253" s="118"/>
      <c r="E253" s="118"/>
      <c r="F253" s="118"/>
      <c r="G253" s="118"/>
      <c r="H253" s="118"/>
      <c r="I253" s="118"/>
      <c r="J253" s="118"/>
      <c r="K253" s="118"/>
      <c r="L253" s="118"/>
      <c r="M253" s="118"/>
    </row>
    <row r="254" spans="1:16" ht="15.75" thickBot="1">
      <c r="A254" s="114" t="s">
        <v>106</v>
      </c>
      <c r="B254" s="115">
        <f>IF(B250="P",P251,0)</f>
        <v>0</v>
      </c>
      <c r="C254" s="115" t="e">
        <f>IF(C250="P",P251,0)</f>
        <v>#N/A</v>
      </c>
      <c r="D254" s="115">
        <f>IF(D250="P",P251,0)</f>
        <v>0</v>
      </c>
      <c r="E254" s="115" t="e">
        <f>IF(E250="P",P251,0)</f>
        <v>#N/A</v>
      </c>
      <c r="F254" s="115">
        <f>IF(F250="P",P251,0)</f>
        <v>0</v>
      </c>
      <c r="G254" s="115">
        <f>IF(G250="P",P251,0)</f>
        <v>0</v>
      </c>
      <c r="H254" s="115" t="e">
        <f>IF(H250="P",P251,0)</f>
        <v>#N/A</v>
      </c>
      <c r="I254" s="115">
        <f>IF(I250="P",P251,0)</f>
        <v>0</v>
      </c>
      <c r="J254" s="115">
        <f>IF(J250="P",P251,0)</f>
        <v>0</v>
      </c>
      <c r="K254" s="115">
        <f>IF(K250="P",P251,0)</f>
        <v>0</v>
      </c>
      <c r="L254" s="115" t="e">
        <f>IF(L250="P",P251,0)</f>
        <v>#N/A</v>
      </c>
      <c r="M254" s="115">
        <f>IF(M250="P",P251,0)</f>
        <v>0</v>
      </c>
    </row>
    <row r="255" spans="1:16" ht="15.75" thickBot="1">
      <c r="A255" s="117" t="s">
        <v>93</v>
      </c>
      <c r="B255" s="118">
        <v>1</v>
      </c>
      <c r="C255" s="118">
        <v>2</v>
      </c>
      <c r="D255" s="118">
        <v>3</v>
      </c>
      <c r="E255" s="118">
        <v>4</v>
      </c>
      <c r="F255" s="118">
        <v>5</v>
      </c>
      <c r="G255" s="118">
        <v>6</v>
      </c>
      <c r="H255" s="118">
        <v>7</v>
      </c>
      <c r="I255" s="118">
        <v>8</v>
      </c>
      <c r="J255" s="118">
        <v>9</v>
      </c>
      <c r="K255" s="118">
        <v>10</v>
      </c>
      <c r="L255" s="118">
        <v>11</v>
      </c>
      <c r="M255" s="118">
        <v>12</v>
      </c>
    </row>
    <row r="256" spans="1:16" ht="15.75" thickBot="1"/>
    <row r="257" spans="1:16" ht="19.5" thickBot="1">
      <c r="A257" s="116" t="s">
        <v>90</v>
      </c>
      <c r="B257" s="133">
        <v>7891</v>
      </c>
      <c r="C257" s="133"/>
      <c r="D257">
        <v>33</v>
      </c>
    </row>
    <row r="258" spans="1:16" ht="15.75" thickBot="1">
      <c r="A258" s="117" t="s">
        <v>91</v>
      </c>
      <c r="B258" s="118"/>
      <c r="C258" s="118" t="s">
        <v>92</v>
      </c>
      <c r="D258" s="118"/>
      <c r="E258" s="118" t="s">
        <v>92</v>
      </c>
      <c r="F258" s="118"/>
      <c r="G258" s="118"/>
      <c r="H258" s="118" t="s">
        <v>92</v>
      </c>
      <c r="I258" s="118"/>
      <c r="J258" s="118"/>
      <c r="K258" s="118"/>
      <c r="L258" s="118" t="s">
        <v>92</v>
      </c>
      <c r="M258" s="118"/>
    </row>
    <row r="259" spans="1:16" ht="15.75" thickBot="1">
      <c r="A259" s="117" t="s">
        <v>2</v>
      </c>
      <c r="B259" s="118"/>
      <c r="C259" s="118">
        <v>11</v>
      </c>
      <c r="D259" s="118"/>
      <c r="E259" s="118">
        <v>2</v>
      </c>
      <c r="F259" s="118"/>
      <c r="G259" s="118"/>
      <c r="H259" s="118">
        <v>7</v>
      </c>
      <c r="I259" s="118"/>
      <c r="J259" s="118"/>
      <c r="K259" s="118"/>
      <c r="L259" s="118">
        <v>9</v>
      </c>
      <c r="M259" s="118"/>
      <c r="O259" s="125" t="s">
        <v>106</v>
      </c>
      <c r="P259" s="125" t="e">
        <f>VLOOKUP(B257,DONNEEADMIN!B5:K25,9,0)</f>
        <v>#N/A</v>
      </c>
    </row>
    <row r="260" spans="1:16" ht="15.75" thickBot="1">
      <c r="A260" s="117" t="s">
        <v>34</v>
      </c>
      <c r="B260" s="118"/>
      <c r="C260" s="118">
        <v>1200</v>
      </c>
      <c r="D260" s="118"/>
      <c r="E260" s="118">
        <v>1200</v>
      </c>
      <c r="F260" s="118"/>
      <c r="G260" s="118"/>
      <c r="H260" s="118">
        <v>1200</v>
      </c>
      <c r="I260" s="118"/>
      <c r="J260" s="118"/>
      <c r="K260" s="118"/>
      <c r="L260" s="118">
        <v>1200</v>
      </c>
      <c r="M260" s="118"/>
      <c r="O260" s="125" t="s">
        <v>107</v>
      </c>
      <c r="P260" s="125" t="e">
        <f>SUM(B262:M262)</f>
        <v>#N/A</v>
      </c>
    </row>
    <row r="261" spans="1:16" ht="15.75" thickBot="1">
      <c r="A261" s="117" t="s">
        <v>35</v>
      </c>
      <c r="B261" s="118"/>
      <c r="C261" s="118"/>
      <c r="D261" s="118"/>
      <c r="E261" s="118"/>
      <c r="F261" s="118"/>
      <c r="G261" s="118"/>
      <c r="H261" s="118"/>
      <c r="I261" s="118"/>
      <c r="J261" s="118"/>
      <c r="K261" s="118"/>
      <c r="L261" s="118"/>
      <c r="M261" s="118"/>
    </row>
    <row r="262" spans="1:16" ht="15.75" thickBot="1">
      <c r="A262" s="114" t="s">
        <v>106</v>
      </c>
      <c r="B262" s="115">
        <f>IF(B258="P",P259,0)</f>
        <v>0</v>
      </c>
      <c r="C262" s="115" t="e">
        <f>IF(C258="P",P259,0)</f>
        <v>#N/A</v>
      </c>
      <c r="D262" s="115">
        <f>IF(D258="P",P259,0)</f>
        <v>0</v>
      </c>
      <c r="E262" s="115" t="e">
        <f>IF(E258="P",P259,0)</f>
        <v>#N/A</v>
      </c>
      <c r="F262" s="115">
        <f>IF(F258="P",P259,0)</f>
        <v>0</v>
      </c>
      <c r="G262" s="115">
        <f>IF(G258="P",P259,0)</f>
        <v>0</v>
      </c>
      <c r="H262" s="115" t="e">
        <f>IF(H258="P",P259,0)</f>
        <v>#N/A</v>
      </c>
      <c r="I262" s="115">
        <f>IF(I258="P",P259,0)</f>
        <v>0</v>
      </c>
      <c r="J262" s="115">
        <f>IF(J258="P",P259,0)</f>
        <v>0</v>
      </c>
      <c r="K262" s="115">
        <f>IF(K258="P",P259,0)</f>
        <v>0</v>
      </c>
      <c r="L262" s="115" t="e">
        <f>IF(L258="P",P259,0)</f>
        <v>#N/A</v>
      </c>
      <c r="M262" s="115">
        <f>IF(M258="P",P259,0)</f>
        <v>0</v>
      </c>
    </row>
    <row r="263" spans="1:16" ht="15.75" thickBot="1">
      <c r="A263" s="117" t="s">
        <v>93</v>
      </c>
      <c r="B263" s="118">
        <v>1</v>
      </c>
      <c r="C263" s="118">
        <v>2</v>
      </c>
      <c r="D263" s="118">
        <v>3</v>
      </c>
      <c r="E263" s="118">
        <v>4</v>
      </c>
      <c r="F263" s="118">
        <v>5</v>
      </c>
      <c r="G263" s="118">
        <v>6</v>
      </c>
      <c r="H263" s="118">
        <v>7</v>
      </c>
      <c r="I263" s="118">
        <v>8</v>
      </c>
      <c r="J263" s="118">
        <v>9</v>
      </c>
      <c r="K263" s="118">
        <v>10</v>
      </c>
      <c r="L263" s="118">
        <v>11</v>
      </c>
      <c r="M263" s="118">
        <v>12</v>
      </c>
    </row>
    <row r="264" spans="1:16" ht="15.75" thickBot="1"/>
    <row r="265" spans="1:16" ht="19.5" thickBot="1">
      <c r="A265" s="116" t="s">
        <v>90</v>
      </c>
      <c r="B265" s="133">
        <v>7891</v>
      </c>
      <c r="C265" s="133"/>
      <c r="D265">
        <v>34</v>
      </c>
    </row>
    <row r="266" spans="1:16" ht="15.75" thickBot="1">
      <c r="A266" s="117" t="s">
        <v>91</v>
      </c>
      <c r="B266" s="118"/>
      <c r="C266" s="118" t="s">
        <v>92</v>
      </c>
      <c r="D266" s="118"/>
      <c r="E266" s="118" t="s">
        <v>92</v>
      </c>
      <c r="F266" s="118"/>
      <c r="G266" s="118"/>
      <c r="H266" s="118" t="s">
        <v>92</v>
      </c>
      <c r="I266" s="118"/>
      <c r="J266" s="118"/>
      <c r="K266" s="118"/>
      <c r="L266" s="118" t="s">
        <v>92</v>
      </c>
      <c r="M266" s="118"/>
    </row>
    <row r="267" spans="1:16" ht="15.75" thickBot="1">
      <c r="A267" s="117" t="s">
        <v>2</v>
      </c>
      <c r="B267" s="118"/>
      <c r="C267" s="118">
        <v>11</v>
      </c>
      <c r="D267" s="118"/>
      <c r="E267" s="118">
        <v>2</v>
      </c>
      <c r="F267" s="118"/>
      <c r="G267" s="118"/>
      <c r="H267" s="118">
        <v>7</v>
      </c>
      <c r="I267" s="118"/>
      <c r="J267" s="118"/>
      <c r="K267" s="118"/>
      <c r="L267" s="118">
        <v>9</v>
      </c>
      <c r="M267" s="118"/>
      <c r="O267" s="125" t="s">
        <v>106</v>
      </c>
      <c r="P267" s="125" t="e">
        <f>VLOOKUP(B265,DONNEEADMIN!B5:K25,9,0)</f>
        <v>#N/A</v>
      </c>
    </row>
    <row r="268" spans="1:16" ht="15.75" thickBot="1">
      <c r="A268" s="117" t="s">
        <v>34</v>
      </c>
      <c r="B268" s="118"/>
      <c r="C268" s="118">
        <v>1200</v>
      </c>
      <c r="D268" s="118"/>
      <c r="E268" s="118">
        <v>1200</v>
      </c>
      <c r="F268" s="118"/>
      <c r="G268" s="118"/>
      <c r="H268" s="118">
        <v>1200</v>
      </c>
      <c r="I268" s="118"/>
      <c r="J268" s="118"/>
      <c r="K268" s="118"/>
      <c r="L268" s="118">
        <v>1200</v>
      </c>
      <c r="M268" s="118"/>
      <c r="O268" s="125" t="s">
        <v>107</v>
      </c>
      <c r="P268" s="125" t="e">
        <f>SUM(B270:M270)</f>
        <v>#N/A</v>
      </c>
    </row>
    <row r="269" spans="1:16" ht="15.75" thickBot="1">
      <c r="A269" s="117" t="s">
        <v>35</v>
      </c>
      <c r="B269" s="118"/>
      <c r="C269" s="118"/>
      <c r="D269" s="118"/>
      <c r="E269" s="118"/>
      <c r="F269" s="118"/>
      <c r="G269" s="118"/>
      <c r="H269" s="118"/>
      <c r="I269" s="118"/>
      <c r="J269" s="118"/>
      <c r="K269" s="118"/>
      <c r="L269" s="118"/>
      <c r="M269" s="118"/>
    </row>
    <row r="270" spans="1:16" ht="15.75" thickBot="1">
      <c r="A270" s="114" t="s">
        <v>106</v>
      </c>
      <c r="B270" s="115">
        <f>IF(B266="P",P267,0)</f>
        <v>0</v>
      </c>
      <c r="C270" s="115" t="e">
        <f>IF(C266="P",P267,0)</f>
        <v>#N/A</v>
      </c>
      <c r="D270" s="115">
        <f>IF(D266="P",P267,0)</f>
        <v>0</v>
      </c>
      <c r="E270" s="115" t="e">
        <f>IF(E266="P",P267,0)</f>
        <v>#N/A</v>
      </c>
      <c r="F270" s="115">
        <f>IF(F266="P",P267,0)</f>
        <v>0</v>
      </c>
      <c r="G270" s="115">
        <f>IF(G266="P",P267,0)</f>
        <v>0</v>
      </c>
      <c r="H270" s="115" t="e">
        <f>IF(H266="P",P267,0)</f>
        <v>#N/A</v>
      </c>
      <c r="I270" s="115">
        <f>IF(I266="P",P267,0)</f>
        <v>0</v>
      </c>
      <c r="J270" s="115">
        <f>IF(J266="P",P267,0)</f>
        <v>0</v>
      </c>
      <c r="K270" s="115">
        <f>IF(K266="P",P267,0)</f>
        <v>0</v>
      </c>
      <c r="L270" s="115" t="e">
        <f>IF(L266="P",P267,0)</f>
        <v>#N/A</v>
      </c>
      <c r="M270" s="115">
        <f>IF(M266="P",P267,0)</f>
        <v>0</v>
      </c>
    </row>
    <row r="271" spans="1:16" ht="15.75" thickBot="1">
      <c r="A271" s="117" t="s">
        <v>93</v>
      </c>
      <c r="B271" s="118">
        <v>1</v>
      </c>
      <c r="C271" s="118">
        <v>2</v>
      </c>
      <c r="D271" s="118">
        <v>3</v>
      </c>
      <c r="E271" s="118">
        <v>4</v>
      </c>
      <c r="F271" s="118">
        <v>5</v>
      </c>
      <c r="G271" s="118">
        <v>6</v>
      </c>
      <c r="H271" s="118">
        <v>7</v>
      </c>
      <c r="I271" s="118">
        <v>8</v>
      </c>
      <c r="J271" s="118">
        <v>9</v>
      </c>
      <c r="K271" s="118">
        <v>10</v>
      </c>
      <c r="L271" s="118">
        <v>11</v>
      </c>
      <c r="M271" s="118">
        <v>12</v>
      </c>
    </row>
    <row r="272" spans="1:16" ht="15.75" thickBot="1"/>
    <row r="273" spans="1:16" ht="19.5" thickBot="1">
      <c r="A273" s="116" t="s">
        <v>90</v>
      </c>
      <c r="B273" s="133">
        <v>7891</v>
      </c>
      <c r="C273" s="133"/>
      <c r="D273">
        <v>35</v>
      </c>
    </row>
    <row r="274" spans="1:16" ht="15.75" thickBot="1">
      <c r="A274" s="117" t="s">
        <v>91</v>
      </c>
      <c r="B274" s="118"/>
      <c r="C274" s="118" t="s">
        <v>92</v>
      </c>
      <c r="D274" s="118"/>
      <c r="E274" s="118" t="s">
        <v>92</v>
      </c>
      <c r="F274" s="118"/>
      <c r="G274" s="118"/>
      <c r="H274" s="118" t="s">
        <v>92</v>
      </c>
      <c r="I274" s="118"/>
      <c r="J274" s="118"/>
      <c r="K274" s="118"/>
      <c r="L274" s="118" t="s">
        <v>92</v>
      </c>
      <c r="M274" s="118"/>
    </row>
    <row r="275" spans="1:16" ht="15.75" thickBot="1">
      <c r="A275" s="117" t="s">
        <v>2</v>
      </c>
      <c r="B275" s="118"/>
      <c r="C275" s="118">
        <v>11</v>
      </c>
      <c r="D275" s="118"/>
      <c r="E275" s="118">
        <v>2</v>
      </c>
      <c r="F275" s="118"/>
      <c r="G275" s="118"/>
      <c r="H275" s="118">
        <v>7</v>
      </c>
      <c r="I275" s="118"/>
      <c r="J275" s="118"/>
      <c r="K275" s="118"/>
      <c r="L275" s="118">
        <v>9</v>
      </c>
      <c r="M275" s="118"/>
      <c r="O275" s="125" t="s">
        <v>106</v>
      </c>
      <c r="P275" s="125" t="e">
        <f>VLOOKUP(B273,DONNEEADMIN!B5:K25,9,0)</f>
        <v>#N/A</v>
      </c>
    </row>
    <row r="276" spans="1:16" ht="15.75" thickBot="1">
      <c r="A276" s="117" t="s">
        <v>34</v>
      </c>
      <c r="B276" s="118"/>
      <c r="C276" s="118">
        <v>1200</v>
      </c>
      <c r="D276" s="118"/>
      <c r="E276" s="118">
        <v>1200</v>
      </c>
      <c r="F276" s="118"/>
      <c r="G276" s="118"/>
      <c r="H276" s="118">
        <v>1200</v>
      </c>
      <c r="I276" s="118"/>
      <c r="J276" s="118"/>
      <c r="K276" s="118"/>
      <c r="L276" s="118">
        <v>1200</v>
      </c>
      <c r="M276" s="118"/>
      <c r="O276" s="125" t="s">
        <v>107</v>
      </c>
      <c r="P276" s="125" t="e">
        <f>SUM(B278:M278)</f>
        <v>#N/A</v>
      </c>
    </row>
    <row r="277" spans="1:16" ht="15.75" thickBot="1">
      <c r="A277" s="117" t="s">
        <v>35</v>
      </c>
      <c r="B277" s="118"/>
      <c r="C277" s="118"/>
      <c r="D277" s="118"/>
      <c r="E277" s="118"/>
      <c r="F277" s="118"/>
      <c r="G277" s="118"/>
      <c r="H277" s="118"/>
      <c r="I277" s="118"/>
      <c r="J277" s="118"/>
      <c r="K277" s="118"/>
      <c r="L277" s="118"/>
      <c r="M277" s="118"/>
    </row>
    <row r="278" spans="1:16" ht="15.75" thickBot="1">
      <c r="A278" s="114" t="s">
        <v>106</v>
      </c>
      <c r="B278" s="115">
        <f>IF(B274="P",P275,0)</f>
        <v>0</v>
      </c>
      <c r="C278" s="115" t="e">
        <f>IF(C274="P",P275,0)</f>
        <v>#N/A</v>
      </c>
      <c r="D278" s="115">
        <f>IF(D274="P",P275,0)</f>
        <v>0</v>
      </c>
      <c r="E278" s="115" t="e">
        <f>IF(E274="P",P275,0)</f>
        <v>#N/A</v>
      </c>
      <c r="F278" s="115">
        <f>IF(F274="P",P275,0)</f>
        <v>0</v>
      </c>
      <c r="G278" s="115">
        <f>IF(G274="P",P275,0)</f>
        <v>0</v>
      </c>
      <c r="H278" s="115" t="e">
        <f>IF(H274="P",P275,0)</f>
        <v>#N/A</v>
      </c>
      <c r="I278" s="115">
        <f>IF(I274="P",P275,0)</f>
        <v>0</v>
      </c>
      <c r="J278" s="115">
        <f>IF(J274="P",P275,0)</f>
        <v>0</v>
      </c>
      <c r="K278" s="115">
        <f>IF(K274="P",P275,0)</f>
        <v>0</v>
      </c>
      <c r="L278" s="115" t="e">
        <f>IF(L274="P",P275,0)</f>
        <v>#N/A</v>
      </c>
      <c r="M278" s="115">
        <f>IF(M274="P",P275,0)</f>
        <v>0</v>
      </c>
    </row>
    <row r="279" spans="1:16" ht="15.75" thickBot="1">
      <c r="A279" s="117" t="s">
        <v>93</v>
      </c>
      <c r="B279" s="118">
        <v>1</v>
      </c>
      <c r="C279" s="118">
        <v>2</v>
      </c>
      <c r="D279" s="118">
        <v>3</v>
      </c>
      <c r="E279" s="118">
        <v>4</v>
      </c>
      <c r="F279" s="118">
        <v>5</v>
      </c>
      <c r="G279" s="118">
        <v>6</v>
      </c>
      <c r="H279" s="118">
        <v>7</v>
      </c>
      <c r="I279" s="118">
        <v>8</v>
      </c>
      <c r="J279" s="118">
        <v>9</v>
      </c>
      <c r="K279" s="118">
        <v>10</v>
      </c>
      <c r="L279" s="118">
        <v>11</v>
      </c>
      <c r="M279" s="118">
        <v>12</v>
      </c>
    </row>
  </sheetData>
  <mergeCells count="35">
    <mergeCell ref="B273:C273"/>
    <mergeCell ref="B233:C233"/>
    <mergeCell ref="B241:C241"/>
    <mergeCell ref="B249:C249"/>
    <mergeCell ref="B257:C257"/>
    <mergeCell ref="B265:C265"/>
    <mergeCell ref="B193:C193"/>
    <mergeCell ref="B201:C201"/>
    <mergeCell ref="B209:C209"/>
    <mergeCell ref="B217:C217"/>
    <mergeCell ref="B225:C225"/>
    <mergeCell ref="B153:C153"/>
    <mergeCell ref="B161:C161"/>
    <mergeCell ref="B169:C169"/>
    <mergeCell ref="B177:C177"/>
    <mergeCell ref="B185:C185"/>
    <mergeCell ref="B113:C113"/>
    <mergeCell ref="B121:C121"/>
    <mergeCell ref="B129:C129"/>
    <mergeCell ref="B137:C137"/>
    <mergeCell ref="B145:C145"/>
    <mergeCell ref="B89:C89"/>
    <mergeCell ref="B97:C97"/>
    <mergeCell ref="B105:C105"/>
    <mergeCell ref="B81:C81"/>
    <mergeCell ref="B25:C25"/>
    <mergeCell ref="B33:C33"/>
    <mergeCell ref="B41:C41"/>
    <mergeCell ref="B49:C49"/>
    <mergeCell ref="B57:C57"/>
    <mergeCell ref="B1:C1"/>
    <mergeCell ref="B9:C9"/>
    <mergeCell ref="B17:C17"/>
    <mergeCell ref="B65:C65"/>
    <mergeCell ref="B73:C7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92D050"/>
    <pageSetUpPr fitToPage="1"/>
  </sheetPr>
  <dimension ref="A1:IV25"/>
  <sheetViews>
    <sheetView zoomScaleNormal="100" workbookViewId="0">
      <selection activeCell="B6" sqref="B6"/>
    </sheetView>
  </sheetViews>
  <sheetFormatPr baseColWidth="10" defaultRowHeight="18.75"/>
  <cols>
    <col min="1" max="1" width="4.140625" style="44" bestFit="1" customWidth="1"/>
    <col min="2" max="2" width="16.85546875" customWidth="1"/>
    <col min="3" max="3" width="25" customWidth="1"/>
    <col min="4" max="4" width="16.5703125" customWidth="1"/>
    <col min="5" max="5" width="13.28515625" bestFit="1" customWidth="1"/>
    <col min="6" max="6" width="16.7109375" bestFit="1" customWidth="1"/>
    <col min="7" max="7" width="11.140625" customWidth="1"/>
    <col min="8" max="9" width="15.5703125" customWidth="1"/>
    <col min="10" max="10" width="11.28515625" customWidth="1"/>
    <col min="11" max="11" width="30.7109375" customWidth="1"/>
    <col min="12" max="12" width="11.28515625" customWidth="1"/>
    <col min="13" max="256" width="11.42578125" style="65"/>
  </cols>
  <sheetData>
    <row r="1" spans="1:256">
      <c r="A1" s="134" t="s">
        <v>45</v>
      </c>
      <c r="B1" s="134"/>
      <c r="C1" s="46" t="e">
        <f>#REF!</f>
        <v>#REF!</v>
      </c>
    </row>
    <row r="2" spans="1:256">
      <c r="A2" s="134" t="s">
        <v>46</v>
      </c>
      <c r="B2" s="134"/>
      <c r="C2" s="46" t="e">
        <f>#REF!</f>
        <v>#REF!</v>
      </c>
    </row>
    <row r="3" spans="1:256">
      <c r="A3" s="134" t="s">
        <v>87</v>
      </c>
      <c r="B3" s="134"/>
      <c r="C3" s="134"/>
    </row>
    <row r="4" spans="1:256">
      <c r="A4" s="46"/>
      <c r="B4" s="46"/>
      <c r="C4" s="46"/>
      <c r="D4" s="46"/>
      <c r="E4" s="46"/>
      <c r="F4" s="46"/>
      <c r="G4" s="46"/>
      <c r="H4" s="46"/>
      <c r="I4" s="101"/>
      <c r="J4" s="46"/>
      <c r="K4" s="46"/>
    </row>
    <row r="5" spans="1:256" s="94" customFormat="1" ht="37.5">
      <c r="A5" s="97" t="s">
        <v>29</v>
      </c>
      <c r="B5" s="97" t="s">
        <v>90</v>
      </c>
      <c r="C5" s="97" t="s">
        <v>88</v>
      </c>
      <c r="D5" s="97" t="s">
        <v>1</v>
      </c>
      <c r="E5" s="97" t="s">
        <v>5</v>
      </c>
      <c r="F5" s="98" t="s">
        <v>43</v>
      </c>
      <c r="G5" s="97" t="s">
        <v>42</v>
      </c>
      <c r="H5" s="98" t="s">
        <v>8</v>
      </c>
      <c r="I5" s="93" t="s">
        <v>89</v>
      </c>
      <c r="J5" s="98" t="s">
        <v>120</v>
      </c>
      <c r="K5" s="97" t="s">
        <v>30</v>
      </c>
      <c r="L5" s="97" t="s">
        <v>83</v>
      </c>
      <c r="M5" s="99"/>
      <c r="N5" s="99"/>
      <c r="O5" s="99"/>
      <c r="P5" s="99"/>
      <c r="Q5" s="99"/>
      <c r="R5" s="99"/>
      <c r="S5" s="99"/>
      <c r="T5" s="99"/>
      <c r="U5" s="99"/>
      <c r="V5" s="99"/>
      <c r="W5" s="99"/>
      <c r="X5" s="99"/>
      <c r="Y5" s="99"/>
      <c r="Z5" s="99"/>
      <c r="AA5" s="99"/>
      <c r="AB5" s="99"/>
      <c r="AC5" s="99"/>
      <c r="AD5" s="99"/>
      <c r="AE5" s="99"/>
      <c r="AF5" s="99"/>
      <c r="AG5" s="99"/>
      <c r="AH5" s="99"/>
      <c r="AI5" s="99"/>
      <c r="AJ5" s="99"/>
      <c r="AK5" s="99"/>
      <c r="AL5" s="99"/>
      <c r="AM5" s="99"/>
      <c r="AN5" s="99"/>
      <c r="AO5" s="99"/>
      <c r="AP5" s="99"/>
      <c r="AQ5" s="99"/>
      <c r="AR5" s="99"/>
      <c r="AS5" s="99"/>
      <c r="AT5" s="99"/>
      <c r="AU5" s="99"/>
      <c r="AV5" s="99"/>
      <c r="AW5" s="99"/>
      <c r="AX5" s="99"/>
      <c r="AY5" s="99"/>
      <c r="AZ5" s="99"/>
      <c r="BA5" s="99"/>
      <c r="BB5" s="99"/>
      <c r="BC5" s="99"/>
      <c r="BD5" s="99"/>
      <c r="BE5" s="99"/>
      <c r="BF5" s="99"/>
      <c r="BG5" s="99"/>
      <c r="BH5" s="99"/>
      <c r="BI5" s="99"/>
      <c r="BJ5" s="99"/>
      <c r="BK5" s="99"/>
      <c r="BL5" s="99"/>
      <c r="BM5" s="99"/>
      <c r="BN5" s="99"/>
      <c r="BO5" s="99"/>
      <c r="BP5" s="99"/>
      <c r="BQ5" s="99"/>
      <c r="BR5" s="99"/>
      <c r="BS5" s="99"/>
      <c r="BT5" s="99"/>
      <c r="BU5" s="99"/>
      <c r="BV5" s="99"/>
      <c r="BW5" s="99"/>
      <c r="BX5" s="99"/>
      <c r="BY5" s="99"/>
      <c r="BZ5" s="99"/>
      <c r="CA5" s="99"/>
      <c r="CB5" s="99"/>
      <c r="CC5" s="99"/>
      <c r="CD5" s="99"/>
      <c r="CE5" s="99"/>
      <c r="CF5" s="99"/>
      <c r="CG5" s="99"/>
      <c r="CH5" s="99"/>
      <c r="CI5" s="99"/>
      <c r="CJ5" s="99"/>
      <c r="CK5" s="99"/>
      <c r="CL5" s="99"/>
      <c r="CM5" s="99"/>
      <c r="CN5" s="99"/>
      <c r="CO5" s="99"/>
      <c r="CP5" s="99"/>
      <c r="CQ5" s="99"/>
      <c r="CR5" s="99"/>
      <c r="CS5" s="99"/>
      <c r="CT5" s="99"/>
      <c r="CU5" s="99"/>
      <c r="CV5" s="99"/>
      <c r="CW5" s="99"/>
      <c r="CX5" s="99"/>
      <c r="CY5" s="99"/>
      <c r="CZ5" s="99"/>
      <c r="DA5" s="99"/>
      <c r="DB5" s="99"/>
      <c r="DC5" s="99"/>
      <c r="DD5" s="99"/>
      <c r="DE5" s="99"/>
      <c r="DF5" s="99"/>
      <c r="DG5" s="99"/>
      <c r="DH5" s="99"/>
      <c r="DI5" s="99"/>
      <c r="DJ5" s="99"/>
      <c r="DK5" s="99"/>
      <c r="DL5" s="99"/>
      <c r="DM5" s="99"/>
      <c r="DN5" s="99"/>
      <c r="DO5" s="99"/>
      <c r="DP5" s="99"/>
      <c r="DQ5" s="99"/>
      <c r="DR5" s="99"/>
      <c r="DS5" s="99"/>
      <c r="DT5" s="99"/>
      <c r="DU5" s="99"/>
      <c r="DV5" s="99"/>
      <c r="DW5" s="99"/>
      <c r="DX5" s="99"/>
      <c r="DY5" s="99"/>
      <c r="DZ5" s="99"/>
      <c r="EA5" s="99"/>
      <c r="EB5" s="99"/>
      <c r="EC5" s="99"/>
      <c r="ED5" s="99"/>
      <c r="EE5" s="99"/>
      <c r="EF5" s="99"/>
      <c r="EG5" s="99"/>
      <c r="EH5" s="99"/>
      <c r="EI5" s="99"/>
      <c r="EJ5" s="99"/>
      <c r="EK5" s="99"/>
      <c r="EL5" s="99"/>
      <c r="EM5" s="99"/>
      <c r="EN5" s="99"/>
      <c r="EO5" s="99"/>
      <c r="EP5" s="99"/>
      <c r="EQ5" s="99"/>
      <c r="ER5" s="99"/>
      <c r="ES5" s="99"/>
      <c r="ET5" s="99"/>
      <c r="EU5" s="99"/>
      <c r="EV5" s="99"/>
      <c r="EW5" s="99"/>
      <c r="EX5" s="99"/>
      <c r="EY5" s="99"/>
      <c r="EZ5" s="99"/>
      <c r="FA5" s="99"/>
      <c r="FB5" s="99"/>
      <c r="FC5" s="99"/>
      <c r="FD5" s="99"/>
      <c r="FE5" s="99"/>
      <c r="FF5" s="99"/>
      <c r="FG5" s="99"/>
      <c r="FH5" s="99"/>
      <c r="FI5" s="99"/>
      <c r="FJ5" s="99"/>
      <c r="FK5" s="99"/>
      <c r="FL5" s="99"/>
      <c r="FM5" s="99"/>
      <c r="FN5" s="99"/>
      <c r="FO5" s="99"/>
      <c r="FP5" s="99"/>
      <c r="FQ5" s="99"/>
      <c r="FR5" s="99"/>
      <c r="FS5" s="99"/>
      <c r="FT5" s="99"/>
      <c r="FU5" s="99"/>
      <c r="FV5" s="99"/>
      <c r="FW5" s="99"/>
      <c r="FX5" s="99"/>
      <c r="FY5" s="99"/>
      <c r="FZ5" s="99"/>
      <c r="GA5" s="99"/>
      <c r="GB5" s="99"/>
      <c r="GC5" s="99"/>
      <c r="GD5" s="99"/>
      <c r="GE5" s="99"/>
      <c r="GF5" s="99"/>
      <c r="GG5" s="99"/>
      <c r="GH5" s="99"/>
      <c r="GI5" s="99"/>
      <c r="GJ5" s="99"/>
      <c r="GK5" s="99"/>
      <c r="GL5" s="99"/>
      <c r="GM5" s="99"/>
      <c r="GN5" s="99"/>
      <c r="GO5" s="99"/>
      <c r="GP5" s="99"/>
      <c r="GQ5" s="99"/>
      <c r="GR5" s="99"/>
      <c r="GS5" s="99"/>
      <c r="GT5" s="99"/>
      <c r="GU5" s="99"/>
      <c r="GV5" s="99"/>
      <c r="GW5" s="99"/>
      <c r="GX5" s="99"/>
      <c r="GY5" s="99"/>
      <c r="GZ5" s="99"/>
      <c r="HA5" s="99"/>
      <c r="HB5" s="99"/>
      <c r="HC5" s="99"/>
      <c r="HD5" s="99"/>
      <c r="HE5" s="99"/>
      <c r="HF5" s="99"/>
      <c r="HG5" s="99"/>
      <c r="HH5" s="99"/>
      <c r="HI5" s="99"/>
      <c r="HJ5" s="99"/>
      <c r="HK5" s="99"/>
      <c r="HL5" s="99"/>
      <c r="HM5" s="99"/>
      <c r="HN5" s="99"/>
      <c r="HO5" s="99"/>
      <c r="HP5" s="99"/>
      <c r="HQ5" s="99"/>
      <c r="HR5" s="99"/>
      <c r="HS5" s="99"/>
      <c r="HT5" s="99"/>
      <c r="HU5" s="99"/>
      <c r="HV5" s="99"/>
      <c r="HW5" s="99"/>
      <c r="HX5" s="99"/>
      <c r="HY5" s="99"/>
      <c r="HZ5" s="99"/>
      <c r="IA5" s="99"/>
      <c r="IB5" s="99"/>
      <c r="IC5" s="99"/>
      <c r="ID5" s="99"/>
      <c r="IE5" s="99"/>
      <c r="IF5" s="99"/>
      <c r="IG5" s="99"/>
      <c r="IH5" s="99"/>
      <c r="II5" s="99"/>
      <c r="IJ5" s="99"/>
      <c r="IK5" s="99"/>
      <c r="IL5" s="99"/>
      <c r="IM5" s="99"/>
      <c r="IN5" s="99"/>
      <c r="IO5" s="99"/>
      <c r="IP5" s="99"/>
      <c r="IQ5" s="99"/>
      <c r="IR5" s="99"/>
      <c r="IS5" s="99"/>
      <c r="IT5" s="99"/>
      <c r="IU5" s="99"/>
      <c r="IV5" s="99"/>
    </row>
    <row r="6" spans="1:256" s="71" customFormat="1" ht="21.95" customHeight="1" thickBot="1">
      <c r="A6" s="95">
        <v>1</v>
      </c>
      <c r="B6" s="73">
        <v>1111</v>
      </c>
      <c r="C6" s="74" t="s">
        <v>102</v>
      </c>
      <c r="D6" s="75">
        <v>677774800</v>
      </c>
      <c r="E6" s="73" t="s">
        <v>100</v>
      </c>
      <c r="F6" s="76">
        <v>36506</v>
      </c>
      <c r="G6" s="74" t="s">
        <v>103</v>
      </c>
      <c r="H6" s="102" t="s">
        <v>104</v>
      </c>
      <c r="I6" s="111" t="s">
        <v>101</v>
      </c>
      <c r="J6" s="105">
        <v>1200</v>
      </c>
      <c r="K6" s="74" t="s">
        <v>105</v>
      </c>
      <c r="L6" s="96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00"/>
      <c r="AI6" s="100"/>
      <c r="AJ6" s="100"/>
      <c r="AK6" s="100"/>
      <c r="AL6" s="100"/>
      <c r="AM6" s="100"/>
      <c r="AN6" s="100"/>
      <c r="AO6" s="100"/>
      <c r="AP6" s="100"/>
      <c r="AQ6" s="100"/>
      <c r="AR6" s="100"/>
      <c r="AS6" s="100"/>
      <c r="AT6" s="100"/>
      <c r="AU6" s="100"/>
      <c r="AV6" s="100"/>
      <c r="AW6" s="100"/>
      <c r="AX6" s="100"/>
      <c r="AY6" s="100"/>
      <c r="AZ6" s="100"/>
      <c r="BA6" s="100"/>
      <c r="BB6" s="100"/>
      <c r="BC6" s="100"/>
      <c r="BD6" s="100"/>
      <c r="BE6" s="100"/>
      <c r="BF6" s="100"/>
      <c r="BG6" s="100"/>
      <c r="BH6" s="100"/>
      <c r="BI6" s="100"/>
      <c r="BJ6" s="100"/>
      <c r="BK6" s="100"/>
      <c r="BL6" s="100"/>
      <c r="BM6" s="100"/>
      <c r="BN6" s="100"/>
      <c r="BO6" s="100"/>
      <c r="BP6" s="100"/>
      <c r="BQ6" s="100"/>
      <c r="BR6" s="100"/>
      <c r="BS6" s="100"/>
      <c r="BT6" s="100"/>
      <c r="BU6" s="100"/>
      <c r="BV6" s="100"/>
      <c r="BW6" s="100"/>
      <c r="BX6" s="100"/>
      <c r="BY6" s="100"/>
      <c r="BZ6" s="100"/>
      <c r="CA6" s="100"/>
      <c r="CB6" s="100"/>
      <c r="CC6" s="100"/>
      <c r="CD6" s="100"/>
      <c r="CE6" s="100"/>
      <c r="CF6" s="100"/>
      <c r="CG6" s="100"/>
      <c r="CH6" s="100"/>
      <c r="CI6" s="100"/>
      <c r="CJ6" s="100"/>
      <c r="CK6" s="100"/>
      <c r="CL6" s="100"/>
      <c r="CM6" s="100"/>
      <c r="CN6" s="100"/>
      <c r="CO6" s="100"/>
      <c r="CP6" s="100"/>
      <c r="CQ6" s="100"/>
      <c r="CR6" s="100"/>
      <c r="CS6" s="100"/>
      <c r="CT6" s="100"/>
      <c r="CU6" s="100"/>
      <c r="CV6" s="100"/>
      <c r="CW6" s="100"/>
      <c r="CX6" s="100"/>
      <c r="CY6" s="100"/>
      <c r="CZ6" s="100"/>
      <c r="DA6" s="100"/>
      <c r="DB6" s="100"/>
      <c r="DC6" s="100"/>
      <c r="DD6" s="100"/>
      <c r="DE6" s="100"/>
      <c r="DF6" s="100"/>
      <c r="DG6" s="100"/>
      <c r="DH6" s="100"/>
      <c r="DI6" s="100"/>
      <c r="DJ6" s="100"/>
      <c r="DK6" s="100"/>
      <c r="DL6" s="100"/>
      <c r="DM6" s="100"/>
      <c r="DN6" s="100"/>
      <c r="DO6" s="100"/>
      <c r="DP6" s="100"/>
      <c r="DQ6" s="100"/>
      <c r="DR6" s="100"/>
      <c r="DS6" s="100"/>
      <c r="DT6" s="100"/>
      <c r="DU6" s="100"/>
      <c r="DV6" s="100"/>
      <c r="DW6" s="100"/>
      <c r="DX6" s="100"/>
      <c r="DY6" s="100"/>
      <c r="DZ6" s="100"/>
      <c r="EA6" s="100"/>
      <c r="EB6" s="100"/>
      <c r="EC6" s="100"/>
      <c r="ED6" s="100"/>
      <c r="EE6" s="100"/>
      <c r="EF6" s="100"/>
      <c r="EG6" s="100"/>
      <c r="EH6" s="100"/>
      <c r="EI6" s="100"/>
      <c r="EJ6" s="100"/>
      <c r="EK6" s="100"/>
      <c r="EL6" s="100"/>
      <c r="EM6" s="100"/>
      <c r="EN6" s="100"/>
      <c r="EO6" s="100"/>
      <c r="EP6" s="100"/>
      <c r="EQ6" s="100"/>
      <c r="ER6" s="100"/>
      <c r="ES6" s="100"/>
      <c r="ET6" s="100"/>
      <c r="EU6" s="100"/>
      <c r="EV6" s="100"/>
      <c r="EW6" s="100"/>
      <c r="EX6" s="100"/>
      <c r="EY6" s="100"/>
      <c r="EZ6" s="100"/>
      <c r="FA6" s="100"/>
      <c r="FB6" s="100"/>
      <c r="FC6" s="100"/>
      <c r="FD6" s="100"/>
      <c r="FE6" s="100"/>
      <c r="FF6" s="100"/>
      <c r="FG6" s="100"/>
      <c r="FH6" s="100"/>
      <c r="FI6" s="100"/>
      <c r="FJ6" s="100"/>
      <c r="FK6" s="100"/>
      <c r="FL6" s="100"/>
      <c r="FM6" s="100"/>
      <c r="FN6" s="100"/>
      <c r="FO6" s="100"/>
      <c r="FP6" s="100"/>
      <c r="FQ6" s="100"/>
      <c r="FR6" s="100"/>
      <c r="FS6" s="100"/>
      <c r="FT6" s="100"/>
      <c r="FU6" s="100"/>
      <c r="FV6" s="100"/>
      <c r="FW6" s="100"/>
      <c r="FX6" s="100"/>
      <c r="FY6" s="100"/>
      <c r="FZ6" s="100"/>
      <c r="GA6" s="100"/>
      <c r="GB6" s="100"/>
      <c r="GC6" s="100"/>
      <c r="GD6" s="100"/>
      <c r="GE6" s="100"/>
      <c r="GF6" s="100"/>
      <c r="GG6" s="100"/>
      <c r="GH6" s="100"/>
      <c r="GI6" s="100"/>
      <c r="GJ6" s="100"/>
      <c r="GK6" s="100"/>
      <c r="GL6" s="100"/>
      <c r="GM6" s="100"/>
      <c r="GN6" s="100"/>
      <c r="GO6" s="100"/>
      <c r="GP6" s="100"/>
      <c r="GQ6" s="100"/>
      <c r="GR6" s="100"/>
      <c r="GS6" s="100"/>
      <c r="GT6" s="100"/>
      <c r="GU6" s="100"/>
      <c r="GV6" s="100"/>
      <c r="GW6" s="100"/>
      <c r="GX6" s="100"/>
      <c r="GY6" s="100"/>
      <c r="GZ6" s="100"/>
      <c r="HA6" s="100"/>
      <c r="HB6" s="100"/>
      <c r="HC6" s="100"/>
      <c r="HD6" s="100"/>
      <c r="HE6" s="100"/>
      <c r="HF6" s="100"/>
      <c r="HG6" s="100"/>
      <c r="HH6" s="100"/>
      <c r="HI6" s="100"/>
      <c r="HJ6" s="100"/>
      <c r="HK6" s="100"/>
      <c r="HL6" s="100"/>
      <c r="HM6" s="100"/>
      <c r="HN6" s="100"/>
      <c r="HO6" s="100"/>
      <c r="HP6" s="100"/>
      <c r="HQ6" s="100"/>
      <c r="HR6" s="100"/>
      <c r="HS6" s="100"/>
      <c r="HT6" s="100"/>
      <c r="HU6" s="100"/>
      <c r="HV6" s="100"/>
      <c r="HW6" s="100"/>
      <c r="HX6" s="100"/>
      <c r="HY6" s="100"/>
      <c r="HZ6" s="100"/>
      <c r="IA6" s="100"/>
      <c r="IB6" s="100"/>
      <c r="IC6" s="100"/>
      <c r="ID6" s="100"/>
      <c r="IE6" s="100"/>
      <c r="IF6" s="100"/>
      <c r="IG6" s="100"/>
      <c r="IH6" s="100"/>
      <c r="II6" s="100"/>
      <c r="IJ6" s="100"/>
      <c r="IK6" s="100"/>
      <c r="IL6" s="100"/>
      <c r="IM6" s="100"/>
      <c r="IN6" s="100"/>
      <c r="IO6" s="100"/>
      <c r="IP6" s="100"/>
      <c r="IQ6" s="100"/>
      <c r="IR6" s="100"/>
      <c r="IS6" s="100"/>
      <c r="IT6" s="100"/>
      <c r="IU6" s="100"/>
      <c r="IV6" s="100"/>
    </row>
    <row r="7" spans="1:256" s="84" customFormat="1" ht="21.95" customHeight="1" thickBot="1">
      <c r="A7" s="77">
        <v>2</v>
      </c>
      <c r="B7" s="81">
        <v>4567</v>
      </c>
      <c r="C7" s="85" t="s">
        <v>108</v>
      </c>
      <c r="D7" s="80">
        <v>677774800</v>
      </c>
      <c r="E7" s="81" t="s">
        <v>109</v>
      </c>
      <c r="F7" s="82">
        <v>36872</v>
      </c>
      <c r="G7" s="79" t="s">
        <v>110</v>
      </c>
      <c r="H7" s="103" t="s">
        <v>111</v>
      </c>
      <c r="I7" s="85" t="s">
        <v>112</v>
      </c>
      <c r="J7" s="106">
        <v>3000</v>
      </c>
      <c r="K7" s="79" t="s">
        <v>113</v>
      </c>
      <c r="L7" s="83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  <c r="Y7" s="100"/>
      <c r="Z7" s="100"/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F7" s="100"/>
      <c r="DG7" s="100"/>
      <c r="DH7" s="100"/>
      <c r="DI7" s="100"/>
      <c r="DJ7" s="100"/>
      <c r="DK7" s="100"/>
      <c r="DL7" s="100"/>
      <c r="DM7" s="100"/>
      <c r="DN7" s="100"/>
      <c r="DO7" s="100"/>
      <c r="DP7" s="100"/>
      <c r="DQ7" s="100"/>
      <c r="DR7" s="100"/>
      <c r="DS7" s="100"/>
      <c r="DT7" s="100"/>
      <c r="DU7" s="100"/>
      <c r="DV7" s="100"/>
      <c r="DW7" s="100"/>
      <c r="DX7" s="100"/>
      <c r="DY7" s="100"/>
      <c r="DZ7" s="100"/>
      <c r="EA7" s="100"/>
      <c r="EB7" s="100"/>
      <c r="EC7" s="100"/>
      <c r="ED7" s="100"/>
      <c r="EE7" s="100"/>
      <c r="EF7" s="100"/>
      <c r="EG7" s="100"/>
      <c r="EH7" s="100"/>
      <c r="EI7" s="100"/>
      <c r="EJ7" s="100"/>
      <c r="EK7" s="100"/>
      <c r="EL7" s="100"/>
      <c r="EM7" s="100"/>
      <c r="EN7" s="100"/>
      <c r="EO7" s="100"/>
      <c r="EP7" s="100"/>
      <c r="EQ7" s="100"/>
      <c r="ER7" s="100"/>
      <c r="ES7" s="100"/>
      <c r="ET7" s="100"/>
      <c r="EU7" s="100"/>
      <c r="EV7" s="100"/>
      <c r="EW7" s="100"/>
      <c r="EX7" s="100"/>
      <c r="EY7" s="100"/>
      <c r="EZ7" s="100"/>
      <c r="FA7" s="100"/>
      <c r="FB7" s="100"/>
      <c r="FC7" s="100"/>
      <c r="FD7" s="100"/>
      <c r="FE7" s="100"/>
      <c r="FF7" s="100"/>
      <c r="FG7" s="100"/>
      <c r="FH7" s="100"/>
      <c r="FI7" s="100"/>
      <c r="FJ7" s="100"/>
      <c r="FK7" s="100"/>
      <c r="FL7" s="100"/>
      <c r="FM7" s="100"/>
      <c r="FN7" s="100"/>
      <c r="FO7" s="100"/>
      <c r="FP7" s="100"/>
      <c r="FQ7" s="100"/>
      <c r="FR7" s="100"/>
      <c r="FS7" s="100"/>
      <c r="FT7" s="100"/>
      <c r="FU7" s="100"/>
      <c r="FV7" s="100"/>
      <c r="FW7" s="100"/>
      <c r="FX7" s="100"/>
      <c r="FY7" s="100"/>
      <c r="FZ7" s="100"/>
      <c r="GA7" s="100"/>
      <c r="GB7" s="100"/>
      <c r="GC7" s="100"/>
      <c r="GD7" s="100"/>
      <c r="GE7" s="100"/>
      <c r="GF7" s="100"/>
      <c r="GG7" s="100"/>
      <c r="GH7" s="100"/>
      <c r="GI7" s="100"/>
      <c r="GJ7" s="100"/>
      <c r="GK7" s="100"/>
      <c r="GL7" s="100"/>
      <c r="GM7" s="100"/>
      <c r="GN7" s="100"/>
      <c r="GO7" s="100"/>
      <c r="GP7" s="100"/>
      <c r="GQ7" s="100"/>
      <c r="GR7" s="100"/>
      <c r="GS7" s="100"/>
      <c r="GT7" s="100"/>
      <c r="GU7" s="100"/>
      <c r="GV7" s="100"/>
      <c r="GW7" s="100"/>
      <c r="GX7" s="100"/>
      <c r="GY7" s="100"/>
      <c r="GZ7" s="100"/>
      <c r="HA7" s="100"/>
      <c r="HB7" s="100"/>
      <c r="HC7" s="100"/>
      <c r="HD7" s="100"/>
      <c r="HE7" s="100"/>
      <c r="HF7" s="100"/>
      <c r="HG7" s="100"/>
      <c r="HH7" s="100"/>
      <c r="HI7" s="100"/>
      <c r="HJ7" s="100"/>
      <c r="HK7" s="100"/>
      <c r="HL7" s="100"/>
      <c r="HM7" s="100"/>
      <c r="HN7" s="100"/>
      <c r="HO7" s="100"/>
      <c r="HP7" s="100"/>
      <c r="HQ7" s="100"/>
      <c r="HR7" s="100"/>
      <c r="HS7" s="100"/>
      <c r="HT7" s="100"/>
      <c r="HU7" s="100"/>
      <c r="HV7" s="100"/>
      <c r="HW7" s="100"/>
      <c r="HX7" s="100"/>
      <c r="HY7" s="100"/>
      <c r="HZ7" s="100"/>
      <c r="IA7" s="100"/>
      <c r="IB7" s="100"/>
      <c r="IC7" s="100"/>
      <c r="ID7" s="100"/>
      <c r="IE7" s="100"/>
      <c r="IF7" s="100"/>
      <c r="IG7" s="100"/>
      <c r="IH7" s="100"/>
      <c r="II7" s="100"/>
      <c r="IJ7" s="100"/>
      <c r="IK7" s="100"/>
      <c r="IL7" s="100"/>
      <c r="IM7" s="100"/>
      <c r="IN7" s="100"/>
      <c r="IO7" s="100"/>
      <c r="IP7" s="100"/>
      <c r="IQ7" s="100"/>
      <c r="IR7" s="100"/>
      <c r="IS7" s="100"/>
      <c r="IT7" s="100"/>
      <c r="IU7" s="100"/>
      <c r="IV7" s="100"/>
    </row>
    <row r="8" spans="1:256" s="71" customFormat="1" ht="21.95" customHeight="1" thickBot="1">
      <c r="A8" s="66">
        <v>3</v>
      </c>
      <c r="B8" s="67">
        <v>777777</v>
      </c>
      <c r="C8" s="68" t="s">
        <v>114</v>
      </c>
      <c r="D8" s="69">
        <v>677777777</v>
      </c>
      <c r="E8" s="67" t="s">
        <v>115</v>
      </c>
      <c r="F8" s="70">
        <v>117955</v>
      </c>
      <c r="G8" s="68" t="s">
        <v>116</v>
      </c>
      <c r="H8" s="104" t="s">
        <v>117</v>
      </c>
      <c r="I8" s="110" t="s">
        <v>118</v>
      </c>
      <c r="J8" s="107">
        <v>4000</v>
      </c>
      <c r="K8" s="68" t="s">
        <v>119</v>
      </c>
      <c r="L8" s="72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  <c r="Y8" s="100"/>
      <c r="Z8" s="100"/>
      <c r="AA8" s="100"/>
      <c r="AB8" s="100"/>
      <c r="AC8" s="100"/>
      <c r="AD8" s="100"/>
      <c r="AE8" s="100"/>
      <c r="AF8" s="100"/>
      <c r="AG8" s="100"/>
      <c r="AH8" s="100"/>
      <c r="AI8" s="100"/>
      <c r="AJ8" s="100"/>
      <c r="AK8" s="100"/>
      <c r="AL8" s="100"/>
      <c r="AM8" s="100"/>
      <c r="AN8" s="100"/>
      <c r="AO8" s="100"/>
      <c r="AP8" s="100"/>
      <c r="AQ8" s="100"/>
      <c r="AR8" s="100"/>
      <c r="AS8" s="100"/>
      <c r="AT8" s="100"/>
      <c r="AU8" s="100"/>
      <c r="AV8" s="100"/>
      <c r="AW8" s="100"/>
      <c r="AX8" s="100"/>
      <c r="AY8" s="100"/>
      <c r="AZ8" s="100"/>
      <c r="BA8" s="100"/>
      <c r="BB8" s="100"/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100"/>
      <c r="BN8" s="100"/>
      <c r="BO8" s="100"/>
      <c r="BP8" s="100"/>
      <c r="BQ8" s="100"/>
      <c r="BR8" s="100"/>
      <c r="BS8" s="100"/>
      <c r="BT8" s="100"/>
      <c r="BU8" s="100"/>
      <c r="BV8" s="100"/>
      <c r="BW8" s="100"/>
      <c r="BX8" s="100"/>
      <c r="BY8" s="100"/>
      <c r="BZ8" s="100"/>
      <c r="CA8" s="100"/>
      <c r="CB8" s="100"/>
      <c r="CC8" s="100"/>
      <c r="CD8" s="100"/>
      <c r="CE8" s="100"/>
      <c r="CF8" s="100"/>
      <c r="CG8" s="100"/>
      <c r="CH8" s="100"/>
      <c r="CI8" s="100"/>
      <c r="CJ8" s="100"/>
      <c r="CK8" s="100"/>
      <c r="CL8" s="100"/>
      <c r="CM8" s="100"/>
      <c r="CN8" s="100"/>
      <c r="CO8" s="100"/>
      <c r="CP8" s="100"/>
      <c r="CQ8" s="100"/>
      <c r="CR8" s="100"/>
      <c r="CS8" s="100"/>
      <c r="CT8" s="100"/>
      <c r="CU8" s="100"/>
      <c r="CV8" s="100"/>
      <c r="CW8" s="100"/>
      <c r="CX8" s="100"/>
      <c r="CY8" s="100"/>
      <c r="CZ8" s="100"/>
      <c r="DA8" s="100"/>
      <c r="DB8" s="100"/>
      <c r="DC8" s="100"/>
      <c r="DD8" s="100"/>
      <c r="DE8" s="100"/>
      <c r="DF8" s="100"/>
      <c r="DG8" s="100"/>
      <c r="DH8" s="100"/>
      <c r="DI8" s="100"/>
      <c r="DJ8" s="100"/>
      <c r="DK8" s="100"/>
      <c r="DL8" s="100"/>
      <c r="DM8" s="100"/>
      <c r="DN8" s="100"/>
      <c r="DO8" s="100"/>
      <c r="DP8" s="100"/>
      <c r="DQ8" s="100"/>
      <c r="DR8" s="100"/>
      <c r="DS8" s="100"/>
      <c r="DT8" s="100"/>
      <c r="DU8" s="100"/>
      <c r="DV8" s="100"/>
      <c r="DW8" s="100"/>
      <c r="DX8" s="100"/>
      <c r="DY8" s="100"/>
      <c r="DZ8" s="100"/>
      <c r="EA8" s="100"/>
      <c r="EB8" s="100"/>
      <c r="EC8" s="100"/>
      <c r="ED8" s="100"/>
      <c r="EE8" s="100"/>
      <c r="EF8" s="100"/>
      <c r="EG8" s="100"/>
      <c r="EH8" s="100"/>
      <c r="EI8" s="100"/>
      <c r="EJ8" s="100"/>
      <c r="EK8" s="100"/>
      <c r="EL8" s="100"/>
      <c r="EM8" s="100"/>
      <c r="EN8" s="100"/>
      <c r="EO8" s="100"/>
      <c r="EP8" s="100"/>
      <c r="EQ8" s="100"/>
      <c r="ER8" s="100"/>
      <c r="ES8" s="100"/>
      <c r="ET8" s="100"/>
      <c r="EU8" s="100"/>
      <c r="EV8" s="100"/>
      <c r="EW8" s="100"/>
      <c r="EX8" s="100"/>
      <c r="EY8" s="100"/>
      <c r="EZ8" s="100"/>
      <c r="FA8" s="100"/>
      <c r="FB8" s="100"/>
      <c r="FC8" s="100"/>
      <c r="FD8" s="100"/>
      <c r="FE8" s="100"/>
      <c r="FF8" s="100"/>
      <c r="FG8" s="100"/>
      <c r="FH8" s="100"/>
      <c r="FI8" s="100"/>
      <c r="FJ8" s="100"/>
      <c r="FK8" s="100"/>
      <c r="FL8" s="100"/>
      <c r="FM8" s="100"/>
      <c r="FN8" s="100"/>
      <c r="FO8" s="100"/>
      <c r="FP8" s="100"/>
      <c r="FQ8" s="100"/>
      <c r="FR8" s="100"/>
      <c r="FS8" s="100"/>
      <c r="FT8" s="100"/>
      <c r="FU8" s="100"/>
      <c r="FV8" s="100"/>
      <c r="FW8" s="100"/>
      <c r="FX8" s="100"/>
      <c r="FY8" s="100"/>
      <c r="FZ8" s="100"/>
      <c r="GA8" s="100"/>
      <c r="GB8" s="100"/>
      <c r="GC8" s="100"/>
      <c r="GD8" s="100"/>
      <c r="GE8" s="100"/>
      <c r="GF8" s="100"/>
      <c r="GG8" s="100"/>
      <c r="GH8" s="100"/>
      <c r="GI8" s="100"/>
      <c r="GJ8" s="100"/>
      <c r="GK8" s="100"/>
      <c r="GL8" s="100"/>
      <c r="GM8" s="100"/>
      <c r="GN8" s="100"/>
      <c r="GO8" s="100"/>
      <c r="GP8" s="100"/>
      <c r="GQ8" s="100"/>
      <c r="GR8" s="100"/>
      <c r="GS8" s="100"/>
      <c r="GT8" s="100"/>
      <c r="GU8" s="100"/>
      <c r="GV8" s="100"/>
      <c r="GW8" s="100"/>
      <c r="GX8" s="100"/>
      <c r="GY8" s="100"/>
      <c r="GZ8" s="100"/>
      <c r="HA8" s="100"/>
      <c r="HB8" s="100"/>
      <c r="HC8" s="100"/>
      <c r="HD8" s="100"/>
      <c r="HE8" s="100"/>
      <c r="HF8" s="100"/>
      <c r="HG8" s="100"/>
      <c r="HH8" s="100"/>
      <c r="HI8" s="100"/>
      <c r="HJ8" s="100"/>
      <c r="HK8" s="100"/>
      <c r="HL8" s="100"/>
      <c r="HM8" s="100"/>
      <c r="HN8" s="100"/>
      <c r="HO8" s="100"/>
      <c r="HP8" s="100"/>
      <c r="HQ8" s="100"/>
      <c r="HR8" s="100"/>
      <c r="HS8" s="100"/>
      <c r="HT8" s="100"/>
      <c r="HU8" s="100"/>
      <c r="HV8" s="100"/>
      <c r="HW8" s="100"/>
      <c r="HX8" s="100"/>
      <c r="HY8" s="100"/>
      <c r="HZ8" s="100"/>
      <c r="IA8" s="100"/>
      <c r="IB8" s="100"/>
      <c r="IC8" s="100"/>
      <c r="ID8" s="100"/>
      <c r="IE8" s="100"/>
      <c r="IF8" s="100"/>
      <c r="IG8" s="100"/>
      <c r="IH8" s="100"/>
      <c r="II8" s="100"/>
      <c r="IJ8" s="100"/>
      <c r="IK8" s="100"/>
      <c r="IL8" s="100"/>
      <c r="IM8" s="100"/>
      <c r="IN8" s="100"/>
      <c r="IO8" s="100"/>
      <c r="IP8" s="100"/>
      <c r="IQ8" s="100"/>
      <c r="IR8" s="100"/>
      <c r="IS8" s="100"/>
      <c r="IT8" s="100"/>
      <c r="IU8" s="100"/>
      <c r="IV8" s="100"/>
    </row>
    <row r="9" spans="1:256" s="84" customFormat="1" ht="21.95" customHeight="1" thickBot="1">
      <c r="A9" s="77">
        <v>4</v>
      </c>
      <c r="B9" s="81">
        <v>1111</v>
      </c>
      <c r="C9" s="85"/>
      <c r="D9" s="86"/>
      <c r="E9" s="81" t="s">
        <v>44</v>
      </c>
      <c r="F9" s="87"/>
      <c r="G9" s="85"/>
      <c r="H9" s="90"/>
      <c r="I9" s="85" t="s">
        <v>44</v>
      </c>
      <c r="J9" s="108">
        <v>20</v>
      </c>
      <c r="K9" s="85"/>
      <c r="L9" s="88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  <c r="Y9" s="100"/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  <c r="DE9" s="100"/>
      <c r="DF9" s="100"/>
      <c r="DG9" s="100"/>
      <c r="DH9" s="100"/>
      <c r="DI9" s="100"/>
      <c r="DJ9" s="100"/>
      <c r="DK9" s="100"/>
      <c r="DL9" s="100"/>
      <c r="DM9" s="100"/>
      <c r="DN9" s="100"/>
      <c r="DO9" s="100"/>
      <c r="DP9" s="100"/>
      <c r="DQ9" s="100"/>
      <c r="DR9" s="100"/>
      <c r="DS9" s="100"/>
      <c r="DT9" s="100"/>
      <c r="DU9" s="100"/>
      <c r="DV9" s="100"/>
      <c r="DW9" s="100"/>
      <c r="DX9" s="100"/>
      <c r="DY9" s="100"/>
      <c r="DZ9" s="100"/>
      <c r="EA9" s="100"/>
      <c r="EB9" s="100"/>
      <c r="EC9" s="100"/>
      <c r="ED9" s="100"/>
      <c r="EE9" s="100"/>
      <c r="EF9" s="100"/>
      <c r="EG9" s="100"/>
      <c r="EH9" s="100"/>
      <c r="EI9" s="100"/>
      <c r="EJ9" s="100"/>
      <c r="EK9" s="100"/>
      <c r="EL9" s="100"/>
      <c r="EM9" s="100"/>
      <c r="EN9" s="100"/>
      <c r="EO9" s="100"/>
      <c r="EP9" s="100"/>
      <c r="EQ9" s="100"/>
      <c r="ER9" s="100"/>
      <c r="ES9" s="100"/>
      <c r="ET9" s="100"/>
      <c r="EU9" s="100"/>
      <c r="EV9" s="100"/>
      <c r="EW9" s="100"/>
      <c r="EX9" s="100"/>
      <c r="EY9" s="100"/>
      <c r="EZ9" s="100"/>
      <c r="FA9" s="100"/>
      <c r="FB9" s="100"/>
      <c r="FC9" s="100"/>
      <c r="FD9" s="100"/>
      <c r="FE9" s="100"/>
      <c r="FF9" s="100"/>
      <c r="FG9" s="100"/>
      <c r="FH9" s="100"/>
      <c r="FI9" s="100"/>
      <c r="FJ9" s="100"/>
      <c r="FK9" s="100"/>
      <c r="FL9" s="100"/>
      <c r="FM9" s="100"/>
      <c r="FN9" s="100"/>
      <c r="FO9" s="100"/>
      <c r="FP9" s="100"/>
      <c r="FQ9" s="100"/>
      <c r="FR9" s="100"/>
      <c r="FS9" s="100"/>
      <c r="FT9" s="100"/>
      <c r="FU9" s="100"/>
      <c r="FV9" s="100"/>
      <c r="FW9" s="100"/>
      <c r="FX9" s="100"/>
      <c r="FY9" s="100"/>
      <c r="FZ9" s="100"/>
      <c r="GA9" s="100"/>
      <c r="GB9" s="100"/>
      <c r="GC9" s="100"/>
      <c r="GD9" s="100"/>
      <c r="GE9" s="100"/>
      <c r="GF9" s="100"/>
      <c r="GG9" s="100"/>
      <c r="GH9" s="100"/>
      <c r="GI9" s="100"/>
      <c r="GJ9" s="100"/>
      <c r="GK9" s="100"/>
      <c r="GL9" s="100"/>
      <c r="GM9" s="100"/>
      <c r="GN9" s="100"/>
      <c r="GO9" s="100"/>
      <c r="GP9" s="100"/>
      <c r="GQ9" s="100"/>
      <c r="GR9" s="100"/>
      <c r="GS9" s="100"/>
      <c r="GT9" s="100"/>
      <c r="GU9" s="100"/>
      <c r="GV9" s="100"/>
      <c r="GW9" s="100"/>
      <c r="GX9" s="100"/>
      <c r="GY9" s="100"/>
      <c r="GZ9" s="100"/>
      <c r="HA9" s="100"/>
      <c r="HB9" s="100"/>
      <c r="HC9" s="100"/>
      <c r="HD9" s="100"/>
      <c r="HE9" s="100"/>
      <c r="HF9" s="100"/>
      <c r="HG9" s="100"/>
      <c r="HH9" s="100"/>
      <c r="HI9" s="100"/>
      <c r="HJ9" s="100"/>
      <c r="HK9" s="100"/>
      <c r="HL9" s="100"/>
      <c r="HM9" s="100"/>
      <c r="HN9" s="100"/>
      <c r="HO9" s="100"/>
      <c r="HP9" s="100"/>
      <c r="HQ9" s="100"/>
      <c r="HR9" s="100"/>
      <c r="HS9" s="100"/>
      <c r="HT9" s="100"/>
      <c r="HU9" s="100"/>
      <c r="HV9" s="100"/>
      <c r="HW9" s="100"/>
      <c r="HX9" s="100"/>
      <c r="HY9" s="100"/>
      <c r="HZ9" s="100"/>
      <c r="IA9" s="100"/>
      <c r="IB9" s="100"/>
      <c r="IC9" s="100"/>
      <c r="ID9" s="100"/>
      <c r="IE9" s="100"/>
      <c r="IF9" s="100"/>
      <c r="IG9" s="100"/>
      <c r="IH9" s="100"/>
      <c r="II9" s="100"/>
      <c r="IJ9" s="100"/>
      <c r="IK9" s="100"/>
      <c r="IL9" s="100"/>
      <c r="IM9" s="100"/>
      <c r="IN9" s="100"/>
      <c r="IO9" s="100"/>
      <c r="IP9" s="100"/>
      <c r="IQ9" s="100"/>
      <c r="IR9" s="100"/>
      <c r="IS9" s="100"/>
      <c r="IT9" s="100"/>
      <c r="IU9" s="100"/>
      <c r="IV9" s="100"/>
    </row>
    <row r="10" spans="1:256" s="71" customFormat="1" ht="21.95" customHeight="1" thickBot="1">
      <c r="A10" s="66">
        <v>5</v>
      </c>
      <c r="B10" s="67"/>
      <c r="C10" s="68"/>
      <c r="D10" s="69"/>
      <c r="E10" s="67" t="s">
        <v>44</v>
      </c>
      <c r="F10" s="70"/>
      <c r="G10" s="68"/>
      <c r="H10" s="104"/>
      <c r="I10" s="110" t="s">
        <v>44</v>
      </c>
      <c r="J10" s="107"/>
      <c r="K10" s="68"/>
      <c r="L10" s="72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F10" s="100"/>
      <c r="DG10" s="100"/>
      <c r="DH10" s="100"/>
      <c r="DI10" s="100"/>
      <c r="DJ10" s="100"/>
      <c r="DK10" s="100"/>
      <c r="DL10" s="100"/>
      <c r="DM10" s="100"/>
      <c r="DN10" s="100"/>
      <c r="DO10" s="100"/>
      <c r="DP10" s="100"/>
      <c r="DQ10" s="100"/>
      <c r="DR10" s="100"/>
      <c r="DS10" s="100"/>
      <c r="DT10" s="100"/>
      <c r="DU10" s="100"/>
      <c r="DV10" s="100"/>
      <c r="DW10" s="100"/>
      <c r="DX10" s="100"/>
      <c r="DY10" s="100"/>
      <c r="DZ10" s="100"/>
      <c r="EA10" s="100"/>
      <c r="EB10" s="100"/>
      <c r="EC10" s="100"/>
      <c r="ED10" s="100"/>
      <c r="EE10" s="100"/>
      <c r="EF10" s="100"/>
      <c r="EG10" s="100"/>
      <c r="EH10" s="100"/>
      <c r="EI10" s="100"/>
      <c r="EJ10" s="100"/>
      <c r="EK10" s="100"/>
      <c r="EL10" s="100"/>
      <c r="EM10" s="100"/>
      <c r="EN10" s="100"/>
      <c r="EO10" s="100"/>
      <c r="EP10" s="100"/>
      <c r="EQ10" s="100"/>
      <c r="ER10" s="100"/>
      <c r="ES10" s="100"/>
      <c r="ET10" s="100"/>
      <c r="EU10" s="100"/>
      <c r="EV10" s="100"/>
      <c r="EW10" s="100"/>
      <c r="EX10" s="100"/>
      <c r="EY10" s="100"/>
      <c r="EZ10" s="100"/>
      <c r="FA10" s="100"/>
      <c r="FB10" s="100"/>
      <c r="FC10" s="100"/>
      <c r="FD10" s="100"/>
      <c r="FE10" s="100"/>
      <c r="FF10" s="100"/>
      <c r="FG10" s="100"/>
      <c r="FH10" s="100"/>
      <c r="FI10" s="100"/>
      <c r="FJ10" s="100"/>
      <c r="FK10" s="100"/>
      <c r="FL10" s="100"/>
      <c r="FM10" s="100"/>
      <c r="FN10" s="100"/>
      <c r="FO10" s="100"/>
      <c r="FP10" s="100"/>
      <c r="FQ10" s="100"/>
      <c r="FR10" s="100"/>
      <c r="FS10" s="100"/>
      <c r="FT10" s="100"/>
      <c r="FU10" s="100"/>
      <c r="FV10" s="100"/>
      <c r="FW10" s="100"/>
      <c r="FX10" s="100"/>
      <c r="FY10" s="100"/>
      <c r="FZ10" s="100"/>
      <c r="GA10" s="100"/>
      <c r="GB10" s="100"/>
      <c r="GC10" s="100"/>
      <c r="GD10" s="100"/>
      <c r="GE10" s="100"/>
      <c r="GF10" s="100"/>
      <c r="GG10" s="100"/>
      <c r="GH10" s="100"/>
      <c r="GI10" s="100"/>
      <c r="GJ10" s="100"/>
      <c r="GK10" s="100"/>
      <c r="GL10" s="100"/>
      <c r="GM10" s="100"/>
      <c r="GN10" s="100"/>
      <c r="GO10" s="100"/>
      <c r="GP10" s="100"/>
      <c r="GQ10" s="100"/>
      <c r="GR10" s="100"/>
      <c r="GS10" s="100"/>
      <c r="GT10" s="100"/>
      <c r="GU10" s="100"/>
      <c r="GV10" s="100"/>
      <c r="GW10" s="100"/>
      <c r="GX10" s="100"/>
      <c r="GY10" s="100"/>
      <c r="GZ10" s="100"/>
      <c r="HA10" s="100"/>
      <c r="HB10" s="100"/>
      <c r="HC10" s="100"/>
      <c r="HD10" s="100"/>
      <c r="HE10" s="100"/>
      <c r="HF10" s="100"/>
      <c r="HG10" s="100"/>
      <c r="HH10" s="100"/>
      <c r="HI10" s="100"/>
      <c r="HJ10" s="100"/>
      <c r="HK10" s="100"/>
      <c r="HL10" s="100"/>
      <c r="HM10" s="100"/>
      <c r="HN10" s="100"/>
      <c r="HO10" s="100"/>
      <c r="HP10" s="100"/>
      <c r="HQ10" s="100"/>
      <c r="HR10" s="100"/>
      <c r="HS10" s="100"/>
      <c r="HT10" s="100"/>
      <c r="HU10" s="100"/>
      <c r="HV10" s="100"/>
      <c r="HW10" s="100"/>
      <c r="HX10" s="100"/>
      <c r="HY10" s="100"/>
      <c r="HZ10" s="100"/>
      <c r="IA10" s="100"/>
      <c r="IB10" s="100"/>
      <c r="IC10" s="100"/>
      <c r="ID10" s="100"/>
      <c r="IE10" s="100"/>
      <c r="IF10" s="100"/>
      <c r="IG10" s="100"/>
      <c r="IH10" s="100"/>
      <c r="II10" s="100"/>
      <c r="IJ10" s="100"/>
      <c r="IK10" s="100"/>
      <c r="IL10" s="100"/>
      <c r="IM10" s="100"/>
      <c r="IN10" s="100"/>
      <c r="IO10" s="100"/>
      <c r="IP10" s="100"/>
      <c r="IQ10" s="100"/>
      <c r="IR10" s="100"/>
      <c r="IS10" s="100"/>
      <c r="IT10" s="100"/>
      <c r="IU10" s="100"/>
      <c r="IV10" s="100"/>
    </row>
    <row r="11" spans="1:256" s="84" customFormat="1" ht="21.95" customHeight="1" thickBot="1">
      <c r="A11" s="77">
        <v>6</v>
      </c>
      <c r="B11" s="81"/>
      <c r="C11" s="85"/>
      <c r="D11" s="86"/>
      <c r="E11" s="81" t="s">
        <v>44</v>
      </c>
      <c r="F11" s="87"/>
      <c r="G11" s="85"/>
      <c r="H11" s="90"/>
      <c r="I11" s="85" t="s">
        <v>44</v>
      </c>
      <c r="J11" s="108"/>
      <c r="K11" s="85"/>
      <c r="L11" s="88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0"/>
      <c r="Z11" s="100"/>
      <c r="AA11" s="100"/>
      <c r="AB11" s="100"/>
      <c r="AC11" s="100"/>
      <c r="AD11" s="100"/>
      <c r="AE11" s="100"/>
      <c r="AF11" s="100"/>
      <c r="AG11" s="100"/>
      <c r="AH11" s="100"/>
      <c r="AI11" s="100"/>
      <c r="AJ11" s="100"/>
      <c r="AK11" s="100"/>
      <c r="AL11" s="100"/>
      <c r="AM11" s="100"/>
      <c r="AN11" s="100"/>
      <c r="AO11" s="100"/>
      <c r="AP11" s="100"/>
      <c r="AQ11" s="100"/>
      <c r="AR11" s="100"/>
      <c r="AS11" s="100"/>
      <c r="AT11" s="100"/>
      <c r="AU11" s="100"/>
      <c r="AV11" s="100"/>
      <c r="AW11" s="100"/>
      <c r="AX11" s="100"/>
      <c r="AY11" s="100"/>
      <c r="AZ11" s="100"/>
      <c r="BA11" s="100"/>
      <c r="BB11" s="100"/>
      <c r="BC11" s="100"/>
      <c r="BD11" s="100"/>
      <c r="BE11" s="100"/>
      <c r="BF11" s="100"/>
      <c r="BG11" s="100"/>
      <c r="BH11" s="100"/>
      <c r="BI11" s="100"/>
      <c r="BJ11" s="100"/>
      <c r="BK11" s="100"/>
      <c r="BL11" s="100"/>
      <c r="BM11" s="100"/>
      <c r="BN11" s="100"/>
      <c r="BO11" s="100"/>
      <c r="BP11" s="100"/>
      <c r="BQ11" s="100"/>
      <c r="BR11" s="100"/>
      <c r="BS11" s="100"/>
      <c r="BT11" s="100"/>
      <c r="BU11" s="100"/>
      <c r="BV11" s="100"/>
      <c r="BW11" s="100"/>
      <c r="BX11" s="100"/>
      <c r="BY11" s="100"/>
      <c r="BZ11" s="100"/>
      <c r="CA11" s="100"/>
      <c r="CB11" s="100"/>
      <c r="CC11" s="100"/>
      <c r="CD11" s="100"/>
      <c r="CE11" s="100"/>
      <c r="CF11" s="100"/>
      <c r="CG11" s="100"/>
      <c r="CH11" s="100"/>
      <c r="CI11" s="100"/>
      <c r="CJ11" s="100"/>
      <c r="CK11" s="100"/>
      <c r="CL11" s="100"/>
      <c r="CM11" s="100"/>
      <c r="CN11" s="100"/>
      <c r="CO11" s="100"/>
      <c r="CP11" s="100"/>
      <c r="CQ11" s="100"/>
      <c r="CR11" s="100"/>
      <c r="CS11" s="100"/>
      <c r="CT11" s="100"/>
      <c r="CU11" s="100"/>
      <c r="CV11" s="100"/>
      <c r="CW11" s="100"/>
      <c r="CX11" s="100"/>
      <c r="CY11" s="100"/>
      <c r="CZ11" s="100"/>
      <c r="DA11" s="100"/>
      <c r="DB11" s="100"/>
      <c r="DC11" s="100"/>
      <c r="DD11" s="100"/>
      <c r="DE11" s="100"/>
      <c r="DF11" s="100"/>
      <c r="DG11" s="100"/>
      <c r="DH11" s="100"/>
      <c r="DI11" s="100"/>
      <c r="DJ11" s="100"/>
      <c r="DK11" s="100"/>
      <c r="DL11" s="100"/>
      <c r="DM11" s="100"/>
      <c r="DN11" s="100"/>
      <c r="DO11" s="100"/>
      <c r="DP11" s="100"/>
      <c r="DQ11" s="100"/>
      <c r="DR11" s="100"/>
      <c r="DS11" s="100"/>
      <c r="DT11" s="100"/>
      <c r="DU11" s="100"/>
      <c r="DV11" s="100"/>
      <c r="DW11" s="100"/>
      <c r="DX11" s="100"/>
      <c r="DY11" s="100"/>
      <c r="DZ11" s="100"/>
      <c r="EA11" s="100"/>
      <c r="EB11" s="100"/>
      <c r="EC11" s="100"/>
      <c r="ED11" s="100"/>
      <c r="EE11" s="100"/>
      <c r="EF11" s="100"/>
      <c r="EG11" s="100"/>
      <c r="EH11" s="100"/>
      <c r="EI11" s="100"/>
      <c r="EJ11" s="100"/>
      <c r="EK11" s="100"/>
      <c r="EL11" s="100"/>
      <c r="EM11" s="100"/>
      <c r="EN11" s="100"/>
      <c r="EO11" s="100"/>
      <c r="EP11" s="100"/>
      <c r="EQ11" s="100"/>
      <c r="ER11" s="100"/>
      <c r="ES11" s="100"/>
      <c r="ET11" s="100"/>
      <c r="EU11" s="100"/>
      <c r="EV11" s="100"/>
      <c r="EW11" s="100"/>
      <c r="EX11" s="100"/>
      <c r="EY11" s="100"/>
      <c r="EZ11" s="100"/>
      <c r="FA11" s="100"/>
      <c r="FB11" s="100"/>
      <c r="FC11" s="100"/>
      <c r="FD11" s="100"/>
      <c r="FE11" s="100"/>
      <c r="FF11" s="100"/>
      <c r="FG11" s="100"/>
      <c r="FH11" s="100"/>
      <c r="FI11" s="100"/>
      <c r="FJ11" s="100"/>
      <c r="FK11" s="100"/>
      <c r="FL11" s="100"/>
      <c r="FM11" s="100"/>
      <c r="FN11" s="100"/>
      <c r="FO11" s="100"/>
      <c r="FP11" s="100"/>
      <c r="FQ11" s="100"/>
      <c r="FR11" s="100"/>
      <c r="FS11" s="100"/>
      <c r="FT11" s="100"/>
      <c r="FU11" s="100"/>
      <c r="FV11" s="100"/>
      <c r="FW11" s="100"/>
      <c r="FX11" s="100"/>
      <c r="FY11" s="100"/>
      <c r="FZ11" s="100"/>
      <c r="GA11" s="100"/>
      <c r="GB11" s="100"/>
      <c r="GC11" s="100"/>
      <c r="GD11" s="100"/>
      <c r="GE11" s="100"/>
      <c r="GF11" s="100"/>
      <c r="GG11" s="100"/>
      <c r="GH11" s="100"/>
      <c r="GI11" s="100"/>
      <c r="GJ11" s="100"/>
      <c r="GK11" s="100"/>
      <c r="GL11" s="100"/>
      <c r="GM11" s="100"/>
      <c r="GN11" s="100"/>
      <c r="GO11" s="100"/>
      <c r="GP11" s="100"/>
      <c r="GQ11" s="100"/>
      <c r="GR11" s="100"/>
      <c r="GS11" s="100"/>
      <c r="GT11" s="100"/>
      <c r="GU11" s="100"/>
      <c r="GV11" s="100"/>
      <c r="GW11" s="100"/>
      <c r="GX11" s="100"/>
      <c r="GY11" s="100"/>
      <c r="GZ11" s="100"/>
      <c r="HA11" s="100"/>
      <c r="HB11" s="100"/>
      <c r="HC11" s="100"/>
      <c r="HD11" s="100"/>
      <c r="HE11" s="100"/>
      <c r="HF11" s="100"/>
      <c r="HG11" s="100"/>
      <c r="HH11" s="100"/>
      <c r="HI11" s="100"/>
      <c r="HJ11" s="100"/>
      <c r="HK11" s="100"/>
      <c r="HL11" s="100"/>
      <c r="HM11" s="100"/>
      <c r="HN11" s="100"/>
      <c r="HO11" s="100"/>
      <c r="HP11" s="100"/>
      <c r="HQ11" s="100"/>
      <c r="HR11" s="100"/>
      <c r="HS11" s="100"/>
      <c r="HT11" s="100"/>
      <c r="HU11" s="100"/>
      <c r="HV11" s="100"/>
      <c r="HW11" s="100"/>
      <c r="HX11" s="100"/>
      <c r="HY11" s="100"/>
      <c r="HZ11" s="100"/>
      <c r="IA11" s="100"/>
      <c r="IB11" s="100"/>
      <c r="IC11" s="100"/>
      <c r="ID11" s="100"/>
      <c r="IE11" s="100"/>
      <c r="IF11" s="100"/>
      <c r="IG11" s="100"/>
      <c r="IH11" s="100"/>
      <c r="II11" s="100"/>
      <c r="IJ11" s="100"/>
      <c r="IK11" s="100"/>
      <c r="IL11" s="100"/>
      <c r="IM11" s="100"/>
      <c r="IN11" s="100"/>
      <c r="IO11" s="100"/>
      <c r="IP11" s="100"/>
      <c r="IQ11" s="100"/>
      <c r="IR11" s="100"/>
      <c r="IS11" s="100"/>
      <c r="IT11" s="100"/>
      <c r="IU11" s="100"/>
      <c r="IV11" s="100"/>
    </row>
    <row r="12" spans="1:256" s="71" customFormat="1" ht="21.95" customHeight="1" thickBot="1">
      <c r="A12" s="66">
        <v>7</v>
      </c>
      <c r="B12" s="67"/>
      <c r="C12" s="68"/>
      <c r="D12" s="69"/>
      <c r="E12" s="67" t="s">
        <v>44</v>
      </c>
      <c r="F12" s="70"/>
      <c r="G12" s="68"/>
      <c r="H12" s="104"/>
      <c r="I12" s="110" t="s">
        <v>44</v>
      </c>
      <c r="J12" s="107"/>
      <c r="K12" s="68"/>
      <c r="L12" s="72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0"/>
      <c r="Z12" s="100"/>
      <c r="AA12" s="100"/>
      <c r="AB12" s="100"/>
      <c r="AC12" s="100"/>
      <c r="AD12" s="100"/>
      <c r="AE12" s="100"/>
      <c r="AF12" s="100"/>
      <c r="AG12" s="100"/>
      <c r="AH12" s="100"/>
      <c r="AI12" s="100"/>
      <c r="AJ12" s="100"/>
      <c r="AK12" s="100"/>
      <c r="AL12" s="100"/>
      <c r="AM12" s="100"/>
      <c r="AN12" s="100"/>
      <c r="AO12" s="100"/>
      <c r="AP12" s="100"/>
      <c r="AQ12" s="100"/>
      <c r="AR12" s="100"/>
      <c r="AS12" s="100"/>
      <c r="AT12" s="100"/>
      <c r="AU12" s="100"/>
      <c r="AV12" s="100"/>
      <c r="AW12" s="100"/>
      <c r="AX12" s="100"/>
      <c r="AY12" s="100"/>
      <c r="AZ12" s="100"/>
      <c r="BA12" s="100"/>
      <c r="BB12" s="100"/>
      <c r="BC12" s="100"/>
      <c r="BD12" s="100"/>
      <c r="BE12" s="100"/>
      <c r="BF12" s="100"/>
      <c r="BG12" s="100"/>
      <c r="BH12" s="100"/>
      <c r="BI12" s="100"/>
      <c r="BJ12" s="100"/>
      <c r="BK12" s="100"/>
      <c r="BL12" s="100"/>
      <c r="BM12" s="100"/>
      <c r="BN12" s="100"/>
      <c r="BO12" s="100"/>
      <c r="BP12" s="100"/>
      <c r="BQ12" s="100"/>
      <c r="BR12" s="100"/>
      <c r="BS12" s="100"/>
      <c r="BT12" s="100"/>
      <c r="BU12" s="100"/>
      <c r="BV12" s="100"/>
      <c r="BW12" s="100"/>
      <c r="BX12" s="100"/>
      <c r="BY12" s="100"/>
      <c r="BZ12" s="100"/>
      <c r="CA12" s="100"/>
      <c r="CB12" s="100"/>
      <c r="CC12" s="100"/>
      <c r="CD12" s="100"/>
      <c r="CE12" s="100"/>
      <c r="CF12" s="100"/>
      <c r="CG12" s="100"/>
      <c r="CH12" s="100"/>
      <c r="CI12" s="100"/>
      <c r="CJ12" s="100"/>
      <c r="CK12" s="100"/>
      <c r="CL12" s="100"/>
      <c r="CM12" s="100"/>
      <c r="CN12" s="100"/>
      <c r="CO12" s="100"/>
      <c r="CP12" s="100"/>
      <c r="CQ12" s="100"/>
      <c r="CR12" s="100"/>
      <c r="CS12" s="100"/>
      <c r="CT12" s="100"/>
      <c r="CU12" s="100"/>
      <c r="CV12" s="100"/>
      <c r="CW12" s="100"/>
      <c r="CX12" s="100"/>
      <c r="CY12" s="100"/>
      <c r="CZ12" s="100"/>
      <c r="DA12" s="100"/>
      <c r="DB12" s="100"/>
      <c r="DC12" s="100"/>
      <c r="DD12" s="100"/>
      <c r="DE12" s="100"/>
      <c r="DF12" s="100"/>
      <c r="DG12" s="100"/>
      <c r="DH12" s="100"/>
      <c r="DI12" s="100"/>
      <c r="DJ12" s="100"/>
      <c r="DK12" s="100"/>
      <c r="DL12" s="100"/>
      <c r="DM12" s="100"/>
      <c r="DN12" s="100"/>
      <c r="DO12" s="100"/>
      <c r="DP12" s="100"/>
      <c r="DQ12" s="100"/>
      <c r="DR12" s="100"/>
      <c r="DS12" s="100"/>
      <c r="DT12" s="100"/>
      <c r="DU12" s="100"/>
      <c r="DV12" s="100"/>
      <c r="DW12" s="100"/>
      <c r="DX12" s="100"/>
      <c r="DY12" s="100"/>
      <c r="DZ12" s="100"/>
      <c r="EA12" s="100"/>
      <c r="EB12" s="100"/>
      <c r="EC12" s="100"/>
      <c r="ED12" s="100"/>
      <c r="EE12" s="100"/>
      <c r="EF12" s="100"/>
      <c r="EG12" s="100"/>
      <c r="EH12" s="100"/>
      <c r="EI12" s="100"/>
      <c r="EJ12" s="100"/>
      <c r="EK12" s="100"/>
      <c r="EL12" s="100"/>
      <c r="EM12" s="100"/>
      <c r="EN12" s="100"/>
      <c r="EO12" s="100"/>
      <c r="EP12" s="100"/>
      <c r="EQ12" s="100"/>
      <c r="ER12" s="100"/>
      <c r="ES12" s="100"/>
      <c r="ET12" s="100"/>
      <c r="EU12" s="100"/>
      <c r="EV12" s="100"/>
      <c r="EW12" s="100"/>
      <c r="EX12" s="100"/>
      <c r="EY12" s="100"/>
      <c r="EZ12" s="100"/>
      <c r="FA12" s="100"/>
      <c r="FB12" s="100"/>
      <c r="FC12" s="100"/>
      <c r="FD12" s="100"/>
      <c r="FE12" s="100"/>
      <c r="FF12" s="100"/>
      <c r="FG12" s="100"/>
      <c r="FH12" s="100"/>
      <c r="FI12" s="100"/>
      <c r="FJ12" s="100"/>
      <c r="FK12" s="100"/>
      <c r="FL12" s="100"/>
      <c r="FM12" s="100"/>
      <c r="FN12" s="100"/>
      <c r="FO12" s="100"/>
      <c r="FP12" s="100"/>
      <c r="FQ12" s="100"/>
      <c r="FR12" s="100"/>
      <c r="FS12" s="100"/>
      <c r="FT12" s="100"/>
      <c r="FU12" s="100"/>
      <c r="FV12" s="100"/>
      <c r="FW12" s="100"/>
      <c r="FX12" s="100"/>
      <c r="FY12" s="100"/>
      <c r="FZ12" s="100"/>
      <c r="GA12" s="100"/>
      <c r="GB12" s="100"/>
      <c r="GC12" s="100"/>
      <c r="GD12" s="100"/>
      <c r="GE12" s="100"/>
      <c r="GF12" s="100"/>
      <c r="GG12" s="100"/>
      <c r="GH12" s="100"/>
      <c r="GI12" s="100"/>
      <c r="GJ12" s="100"/>
      <c r="GK12" s="100"/>
      <c r="GL12" s="100"/>
      <c r="GM12" s="100"/>
      <c r="GN12" s="100"/>
      <c r="GO12" s="100"/>
      <c r="GP12" s="100"/>
      <c r="GQ12" s="100"/>
      <c r="GR12" s="100"/>
      <c r="GS12" s="100"/>
      <c r="GT12" s="100"/>
      <c r="GU12" s="100"/>
      <c r="GV12" s="100"/>
      <c r="GW12" s="100"/>
      <c r="GX12" s="100"/>
      <c r="GY12" s="100"/>
      <c r="GZ12" s="100"/>
      <c r="HA12" s="100"/>
      <c r="HB12" s="100"/>
      <c r="HC12" s="100"/>
      <c r="HD12" s="100"/>
      <c r="HE12" s="100"/>
      <c r="HF12" s="100"/>
      <c r="HG12" s="100"/>
      <c r="HH12" s="100"/>
      <c r="HI12" s="100"/>
      <c r="HJ12" s="100"/>
      <c r="HK12" s="100"/>
      <c r="HL12" s="100"/>
      <c r="HM12" s="100"/>
      <c r="HN12" s="100"/>
      <c r="HO12" s="100"/>
      <c r="HP12" s="100"/>
      <c r="HQ12" s="100"/>
      <c r="HR12" s="100"/>
      <c r="HS12" s="100"/>
      <c r="HT12" s="100"/>
      <c r="HU12" s="100"/>
      <c r="HV12" s="100"/>
      <c r="HW12" s="100"/>
      <c r="HX12" s="100"/>
      <c r="HY12" s="100"/>
      <c r="HZ12" s="100"/>
      <c r="IA12" s="100"/>
      <c r="IB12" s="100"/>
      <c r="IC12" s="100"/>
      <c r="ID12" s="100"/>
      <c r="IE12" s="100"/>
      <c r="IF12" s="100"/>
      <c r="IG12" s="100"/>
      <c r="IH12" s="100"/>
      <c r="II12" s="100"/>
      <c r="IJ12" s="100"/>
      <c r="IK12" s="100"/>
      <c r="IL12" s="100"/>
      <c r="IM12" s="100"/>
      <c r="IN12" s="100"/>
      <c r="IO12" s="100"/>
      <c r="IP12" s="100"/>
      <c r="IQ12" s="100"/>
      <c r="IR12" s="100"/>
      <c r="IS12" s="100"/>
      <c r="IT12" s="100"/>
      <c r="IU12" s="100"/>
      <c r="IV12" s="100"/>
    </row>
    <row r="13" spans="1:256" s="84" customFormat="1" ht="21.95" customHeight="1" thickBot="1">
      <c r="A13" s="77">
        <v>8</v>
      </c>
      <c r="B13" s="81"/>
      <c r="C13" s="85"/>
      <c r="D13" s="86"/>
      <c r="E13" s="81" t="s">
        <v>44</v>
      </c>
      <c r="F13" s="87"/>
      <c r="G13" s="85"/>
      <c r="H13" s="90"/>
      <c r="I13" s="85" t="s">
        <v>44</v>
      </c>
      <c r="J13" s="108"/>
      <c r="K13" s="85"/>
      <c r="L13" s="88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0"/>
      <c r="Z13" s="100"/>
      <c r="AA13" s="100"/>
      <c r="AB13" s="100"/>
      <c r="AC13" s="100"/>
      <c r="AD13" s="100"/>
      <c r="AE13" s="100"/>
      <c r="AF13" s="100"/>
      <c r="AG13" s="100"/>
      <c r="AH13" s="100"/>
      <c r="AI13" s="100"/>
      <c r="AJ13" s="100"/>
      <c r="AK13" s="100"/>
      <c r="AL13" s="100"/>
      <c r="AM13" s="100"/>
      <c r="AN13" s="100"/>
      <c r="AO13" s="100"/>
      <c r="AP13" s="100"/>
      <c r="AQ13" s="100"/>
      <c r="AR13" s="100"/>
      <c r="AS13" s="100"/>
      <c r="AT13" s="100"/>
      <c r="AU13" s="100"/>
      <c r="AV13" s="100"/>
      <c r="AW13" s="100"/>
      <c r="AX13" s="100"/>
      <c r="AY13" s="100"/>
      <c r="AZ13" s="100"/>
      <c r="BA13" s="100"/>
      <c r="BB13" s="100"/>
      <c r="BC13" s="100"/>
      <c r="BD13" s="100"/>
      <c r="BE13" s="100"/>
      <c r="BF13" s="100"/>
      <c r="BG13" s="100"/>
      <c r="BH13" s="100"/>
      <c r="BI13" s="100"/>
      <c r="BJ13" s="100"/>
      <c r="BK13" s="100"/>
      <c r="BL13" s="100"/>
      <c r="BM13" s="100"/>
      <c r="BN13" s="100"/>
      <c r="BO13" s="100"/>
      <c r="BP13" s="100"/>
      <c r="BQ13" s="100"/>
      <c r="BR13" s="100"/>
      <c r="BS13" s="100"/>
      <c r="BT13" s="100"/>
      <c r="BU13" s="100"/>
      <c r="BV13" s="100"/>
      <c r="BW13" s="100"/>
      <c r="BX13" s="100"/>
      <c r="BY13" s="100"/>
      <c r="BZ13" s="100"/>
      <c r="CA13" s="100"/>
      <c r="CB13" s="100"/>
      <c r="CC13" s="100"/>
      <c r="CD13" s="100"/>
      <c r="CE13" s="100"/>
      <c r="CF13" s="100"/>
      <c r="CG13" s="100"/>
      <c r="CH13" s="100"/>
      <c r="CI13" s="100"/>
      <c r="CJ13" s="100"/>
      <c r="CK13" s="100"/>
      <c r="CL13" s="100"/>
      <c r="CM13" s="100"/>
      <c r="CN13" s="100"/>
      <c r="CO13" s="100"/>
      <c r="CP13" s="100"/>
      <c r="CQ13" s="100"/>
      <c r="CR13" s="100"/>
      <c r="CS13" s="100"/>
      <c r="CT13" s="100"/>
      <c r="CU13" s="100"/>
      <c r="CV13" s="100"/>
      <c r="CW13" s="100"/>
      <c r="CX13" s="100"/>
      <c r="CY13" s="100"/>
      <c r="CZ13" s="100"/>
      <c r="DA13" s="100"/>
      <c r="DB13" s="100"/>
      <c r="DC13" s="100"/>
      <c r="DD13" s="100"/>
      <c r="DE13" s="100"/>
      <c r="DF13" s="100"/>
      <c r="DG13" s="100"/>
      <c r="DH13" s="100"/>
      <c r="DI13" s="100"/>
      <c r="DJ13" s="100"/>
      <c r="DK13" s="100"/>
      <c r="DL13" s="100"/>
      <c r="DM13" s="100"/>
      <c r="DN13" s="100"/>
      <c r="DO13" s="100"/>
      <c r="DP13" s="100"/>
      <c r="DQ13" s="100"/>
      <c r="DR13" s="100"/>
      <c r="DS13" s="100"/>
      <c r="DT13" s="100"/>
      <c r="DU13" s="100"/>
      <c r="DV13" s="100"/>
      <c r="DW13" s="100"/>
      <c r="DX13" s="100"/>
      <c r="DY13" s="100"/>
      <c r="DZ13" s="100"/>
      <c r="EA13" s="100"/>
      <c r="EB13" s="100"/>
      <c r="EC13" s="100"/>
      <c r="ED13" s="100"/>
      <c r="EE13" s="100"/>
      <c r="EF13" s="100"/>
      <c r="EG13" s="100"/>
      <c r="EH13" s="100"/>
      <c r="EI13" s="100"/>
      <c r="EJ13" s="100"/>
      <c r="EK13" s="100"/>
      <c r="EL13" s="100"/>
      <c r="EM13" s="100"/>
      <c r="EN13" s="100"/>
      <c r="EO13" s="100"/>
      <c r="EP13" s="100"/>
      <c r="EQ13" s="100"/>
      <c r="ER13" s="100"/>
      <c r="ES13" s="100"/>
      <c r="ET13" s="100"/>
      <c r="EU13" s="100"/>
      <c r="EV13" s="100"/>
      <c r="EW13" s="100"/>
      <c r="EX13" s="100"/>
      <c r="EY13" s="100"/>
      <c r="EZ13" s="100"/>
      <c r="FA13" s="100"/>
      <c r="FB13" s="100"/>
      <c r="FC13" s="100"/>
      <c r="FD13" s="100"/>
      <c r="FE13" s="100"/>
      <c r="FF13" s="100"/>
      <c r="FG13" s="100"/>
      <c r="FH13" s="100"/>
      <c r="FI13" s="100"/>
      <c r="FJ13" s="100"/>
      <c r="FK13" s="100"/>
      <c r="FL13" s="100"/>
      <c r="FM13" s="100"/>
      <c r="FN13" s="100"/>
      <c r="FO13" s="100"/>
      <c r="FP13" s="100"/>
      <c r="FQ13" s="100"/>
      <c r="FR13" s="100"/>
      <c r="FS13" s="100"/>
      <c r="FT13" s="100"/>
      <c r="FU13" s="100"/>
      <c r="FV13" s="100"/>
      <c r="FW13" s="100"/>
      <c r="FX13" s="100"/>
      <c r="FY13" s="100"/>
      <c r="FZ13" s="100"/>
      <c r="GA13" s="100"/>
      <c r="GB13" s="100"/>
      <c r="GC13" s="100"/>
      <c r="GD13" s="100"/>
      <c r="GE13" s="100"/>
      <c r="GF13" s="100"/>
      <c r="GG13" s="100"/>
      <c r="GH13" s="100"/>
      <c r="GI13" s="100"/>
      <c r="GJ13" s="100"/>
      <c r="GK13" s="100"/>
      <c r="GL13" s="100"/>
      <c r="GM13" s="100"/>
      <c r="GN13" s="100"/>
      <c r="GO13" s="100"/>
      <c r="GP13" s="100"/>
      <c r="GQ13" s="100"/>
      <c r="GR13" s="100"/>
      <c r="GS13" s="100"/>
      <c r="GT13" s="100"/>
      <c r="GU13" s="100"/>
      <c r="GV13" s="100"/>
      <c r="GW13" s="100"/>
      <c r="GX13" s="100"/>
      <c r="GY13" s="100"/>
      <c r="GZ13" s="100"/>
      <c r="HA13" s="100"/>
      <c r="HB13" s="100"/>
      <c r="HC13" s="100"/>
      <c r="HD13" s="100"/>
      <c r="HE13" s="100"/>
      <c r="HF13" s="100"/>
      <c r="HG13" s="100"/>
      <c r="HH13" s="100"/>
      <c r="HI13" s="100"/>
      <c r="HJ13" s="100"/>
      <c r="HK13" s="100"/>
      <c r="HL13" s="100"/>
      <c r="HM13" s="100"/>
      <c r="HN13" s="100"/>
      <c r="HO13" s="100"/>
      <c r="HP13" s="100"/>
      <c r="HQ13" s="100"/>
      <c r="HR13" s="100"/>
      <c r="HS13" s="100"/>
      <c r="HT13" s="100"/>
      <c r="HU13" s="100"/>
      <c r="HV13" s="100"/>
      <c r="HW13" s="100"/>
      <c r="HX13" s="100"/>
      <c r="HY13" s="100"/>
      <c r="HZ13" s="100"/>
      <c r="IA13" s="100"/>
      <c r="IB13" s="100"/>
      <c r="IC13" s="100"/>
      <c r="ID13" s="100"/>
      <c r="IE13" s="100"/>
      <c r="IF13" s="100"/>
      <c r="IG13" s="100"/>
      <c r="IH13" s="100"/>
      <c r="II13" s="100"/>
      <c r="IJ13" s="100"/>
      <c r="IK13" s="100"/>
      <c r="IL13" s="100"/>
      <c r="IM13" s="100"/>
      <c r="IN13" s="100"/>
      <c r="IO13" s="100"/>
      <c r="IP13" s="100"/>
      <c r="IQ13" s="100"/>
      <c r="IR13" s="100"/>
      <c r="IS13" s="100"/>
      <c r="IT13" s="100"/>
      <c r="IU13" s="100"/>
      <c r="IV13" s="100"/>
    </row>
    <row r="14" spans="1:256" s="71" customFormat="1" ht="21.95" customHeight="1" thickBot="1">
      <c r="A14" s="66">
        <v>9</v>
      </c>
      <c r="B14" s="73"/>
      <c r="C14" s="74"/>
      <c r="D14" s="75"/>
      <c r="E14" s="67" t="s">
        <v>44</v>
      </c>
      <c r="F14" s="76"/>
      <c r="G14" s="74"/>
      <c r="H14" s="102"/>
      <c r="I14" s="110" t="s">
        <v>44</v>
      </c>
      <c r="J14" s="105"/>
      <c r="K14" s="68"/>
      <c r="L14" s="72"/>
      <c r="M14" s="100"/>
      <c r="N14" s="100"/>
      <c r="O14" s="100"/>
      <c r="P14" s="100"/>
      <c r="Q14" s="100"/>
      <c r="R14" s="100"/>
      <c r="S14" s="100"/>
      <c r="T14" s="100"/>
      <c r="U14" s="100"/>
      <c r="V14" s="100"/>
      <c r="W14" s="100"/>
      <c r="X14" s="100"/>
      <c r="Y14" s="100"/>
      <c r="Z14" s="100"/>
      <c r="AA14" s="100"/>
      <c r="AB14" s="100"/>
      <c r="AC14" s="100"/>
      <c r="AD14" s="100"/>
      <c r="AE14" s="100"/>
      <c r="AF14" s="100"/>
      <c r="AG14" s="100"/>
      <c r="AH14" s="100"/>
      <c r="AI14" s="100"/>
      <c r="AJ14" s="100"/>
      <c r="AK14" s="100"/>
      <c r="AL14" s="100"/>
      <c r="AM14" s="100"/>
      <c r="AN14" s="100"/>
      <c r="AO14" s="100"/>
      <c r="AP14" s="100"/>
      <c r="AQ14" s="100"/>
      <c r="AR14" s="100"/>
      <c r="AS14" s="100"/>
      <c r="AT14" s="100"/>
      <c r="AU14" s="100"/>
      <c r="AV14" s="100"/>
      <c r="AW14" s="100"/>
      <c r="AX14" s="100"/>
      <c r="AY14" s="100"/>
      <c r="AZ14" s="100"/>
      <c r="BA14" s="100"/>
      <c r="BB14" s="100"/>
      <c r="BC14" s="100"/>
      <c r="BD14" s="100"/>
      <c r="BE14" s="100"/>
      <c r="BF14" s="100"/>
      <c r="BG14" s="100"/>
      <c r="BH14" s="100"/>
      <c r="BI14" s="100"/>
      <c r="BJ14" s="100"/>
      <c r="BK14" s="100"/>
      <c r="BL14" s="100"/>
      <c r="BM14" s="100"/>
      <c r="BN14" s="100"/>
      <c r="BO14" s="100"/>
      <c r="BP14" s="100"/>
      <c r="BQ14" s="100"/>
      <c r="BR14" s="100"/>
      <c r="BS14" s="100"/>
      <c r="BT14" s="100"/>
      <c r="BU14" s="100"/>
      <c r="BV14" s="100"/>
      <c r="BW14" s="100"/>
      <c r="BX14" s="100"/>
      <c r="BY14" s="100"/>
      <c r="BZ14" s="100"/>
      <c r="CA14" s="100"/>
      <c r="CB14" s="100"/>
      <c r="CC14" s="100"/>
      <c r="CD14" s="100"/>
      <c r="CE14" s="100"/>
      <c r="CF14" s="100"/>
      <c r="CG14" s="100"/>
      <c r="CH14" s="100"/>
      <c r="CI14" s="100"/>
      <c r="CJ14" s="100"/>
      <c r="CK14" s="100"/>
      <c r="CL14" s="100"/>
      <c r="CM14" s="100"/>
      <c r="CN14" s="100"/>
      <c r="CO14" s="100"/>
      <c r="CP14" s="100"/>
      <c r="CQ14" s="100"/>
      <c r="CR14" s="100"/>
      <c r="CS14" s="100"/>
      <c r="CT14" s="100"/>
      <c r="CU14" s="100"/>
      <c r="CV14" s="100"/>
      <c r="CW14" s="100"/>
      <c r="CX14" s="100"/>
      <c r="CY14" s="100"/>
      <c r="CZ14" s="100"/>
      <c r="DA14" s="100"/>
      <c r="DB14" s="100"/>
      <c r="DC14" s="100"/>
      <c r="DD14" s="100"/>
      <c r="DE14" s="100"/>
      <c r="DF14" s="100"/>
      <c r="DG14" s="100"/>
      <c r="DH14" s="100"/>
      <c r="DI14" s="100"/>
      <c r="DJ14" s="100"/>
      <c r="DK14" s="100"/>
      <c r="DL14" s="100"/>
      <c r="DM14" s="100"/>
      <c r="DN14" s="100"/>
      <c r="DO14" s="100"/>
      <c r="DP14" s="100"/>
      <c r="DQ14" s="100"/>
      <c r="DR14" s="100"/>
      <c r="DS14" s="100"/>
      <c r="DT14" s="100"/>
      <c r="DU14" s="100"/>
      <c r="DV14" s="100"/>
      <c r="DW14" s="100"/>
      <c r="DX14" s="100"/>
      <c r="DY14" s="100"/>
      <c r="DZ14" s="100"/>
      <c r="EA14" s="100"/>
      <c r="EB14" s="100"/>
      <c r="EC14" s="100"/>
      <c r="ED14" s="100"/>
      <c r="EE14" s="100"/>
      <c r="EF14" s="100"/>
      <c r="EG14" s="100"/>
      <c r="EH14" s="100"/>
      <c r="EI14" s="100"/>
      <c r="EJ14" s="100"/>
      <c r="EK14" s="100"/>
      <c r="EL14" s="100"/>
      <c r="EM14" s="100"/>
      <c r="EN14" s="100"/>
      <c r="EO14" s="100"/>
      <c r="EP14" s="100"/>
      <c r="EQ14" s="100"/>
      <c r="ER14" s="100"/>
      <c r="ES14" s="100"/>
      <c r="ET14" s="100"/>
      <c r="EU14" s="100"/>
      <c r="EV14" s="100"/>
      <c r="EW14" s="100"/>
      <c r="EX14" s="100"/>
      <c r="EY14" s="100"/>
      <c r="EZ14" s="100"/>
      <c r="FA14" s="100"/>
      <c r="FB14" s="100"/>
      <c r="FC14" s="100"/>
      <c r="FD14" s="100"/>
      <c r="FE14" s="100"/>
      <c r="FF14" s="100"/>
      <c r="FG14" s="100"/>
      <c r="FH14" s="100"/>
      <c r="FI14" s="100"/>
      <c r="FJ14" s="100"/>
      <c r="FK14" s="100"/>
      <c r="FL14" s="100"/>
      <c r="FM14" s="100"/>
      <c r="FN14" s="100"/>
      <c r="FO14" s="100"/>
      <c r="FP14" s="100"/>
      <c r="FQ14" s="100"/>
      <c r="FR14" s="100"/>
      <c r="FS14" s="100"/>
      <c r="FT14" s="100"/>
      <c r="FU14" s="100"/>
      <c r="FV14" s="100"/>
      <c r="FW14" s="100"/>
      <c r="FX14" s="100"/>
      <c r="FY14" s="100"/>
      <c r="FZ14" s="100"/>
      <c r="GA14" s="100"/>
      <c r="GB14" s="100"/>
      <c r="GC14" s="100"/>
      <c r="GD14" s="100"/>
      <c r="GE14" s="100"/>
      <c r="GF14" s="100"/>
      <c r="GG14" s="100"/>
      <c r="GH14" s="100"/>
      <c r="GI14" s="100"/>
      <c r="GJ14" s="100"/>
      <c r="GK14" s="100"/>
      <c r="GL14" s="100"/>
      <c r="GM14" s="100"/>
      <c r="GN14" s="100"/>
      <c r="GO14" s="100"/>
      <c r="GP14" s="100"/>
      <c r="GQ14" s="100"/>
      <c r="GR14" s="100"/>
      <c r="GS14" s="100"/>
      <c r="GT14" s="100"/>
      <c r="GU14" s="100"/>
      <c r="GV14" s="100"/>
      <c r="GW14" s="100"/>
      <c r="GX14" s="100"/>
      <c r="GY14" s="100"/>
      <c r="GZ14" s="100"/>
      <c r="HA14" s="100"/>
      <c r="HB14" s="100"/>
      <c r="HC14" s="100"/>
      <c r="HD14" s="100"/>
      <c r="HE14" s="100"/>
      <c r="HF14" s="100"/>
      <c r="HG14" s="100"/>
      <c r="HH14" s="100"/>
      <c r="HI14" s="100"/>
      <c r="HJ14" s="100"/>
      <c r="HK14" s="100"/>
      <c r="HL14" s="100"/>
      <c r="HM14" s="100"/>
      <c r="HN14" s="100"/>
      <c r="HO14" s="100"/>
      <c r="HP14" s="100"/>
      <c r="HQ14" s="100"/>
      <c r="HR14" s="100"/>
      <c r="HS14" s="100"/>
      <c r="HT14" s="100"/>
      <c r="HU14" s="100"/>
      <c r="HV14" s="100"/>
      <c r="HW14" s="100"/>
      <c r="HX14" s="100"/>
      <c r="HY14" s="100"/>
      <c r="HZ14" s="100"/>
      <c r="IA14" s="100"/>
      <c r="IB14" s="100"/>
      <c r="IC14" s="100"/>
      <c r="ID14" s="100"/>
      <c r="IE14" s="100"/>
      <c r="IF14" s="100"/>
      <c r="IG14" s="100"/>
      <c r="IH14" s="100"/>
      <c r="II14" s="100"/>
      <c r="IJ14" s="100"/>
      <c r="IK14" s="100"/>
      <c r="IL14" s="100"/>
      <c r="IM14" s="100"/>
      <c r="IN14" s="100"/>
      <c r="IO14" s="100"/>
      <c r="IP14" s="100"/>
      <c r="IQ14" s="100"/>
      <c r="IR14" s="100"/>
      <c r="IS14" s="100"/>
      <c r="IT14" s="100"/>
      <c r="IU14" s="100"/>
      <c r="IV14" s="100"/>
    </row>
    <row r="15" spans="1:256" s="84" customFormat="1" ht="21.95" customHeight="1" thickBot="1">
      <c r="A15" s="77">
        <v>10</v>
      </c>
      <c r="B15" s="78"/>
      <c r="C15" s="79"/>
      <c r="D15" s="80"/>
      <c r="E15" s="81" t="s">
        <v>44</v>
      </c>
      <c r="F15" s="82"/>
      <c r="G15" s="79"/>
      <c r="H15" s="103"/>
      <c r="I15" s="85" t="s">
        <v>44</v>
      </c>
      <c r="J15" s="106"/>
      <c r="K15" s="85"/>
      <c r="L15" s="88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0"/>
      <c r="AG15" s="100"/>
      <c r="AH15" s="100"/>
      <c r="AI15" s="100"/>
      <c r="AJ15" s="100"/>
      <c r="AK15" s="100"/>
      <c r="AL15" s="100"/>
      <c r="AM15" s="100"/>
      <c r="AN15" s="100"/>
      <c r="AO15" s="100"/>
      <c r="AP15" s="100"/>
      <c r="AQ15" s="100"/>
      <c r="AR15" s="100"/>
      <c r="AS15" s="100"/>
      <c r="AT15" s="100"/>
      <c r="AU15" s="100"/>
      <c r="AV15" s="100"/>
      <c r="AW15" s="100"/>
      <c r="AX15" s="100"/>
      <c r="AY15" s="100"/>
      <c r="AZ15" s="100"/>
      <c r="BA15" s="100"/>
      <c r="BB15" s="100"/>
      <c r="BC15" s="100"/>
      <c r="BD15" s="100"/>
      <c r="BE15" s="100"/>
      <c r="BF15" s="100"/>
      <c r="BG15" s="100"/>
      <c r="BH15" s="100"/>
      <c r="BI15" s="100"/>
      <c r="BJ15" s="100"/>
      <c r="BK15" s="100"/>
      <c r="BL15" s="100"/>
      <c r="BM15" s="100"/>
      <c r="BN15" s="100"/>
      <c r="BO15" s="100"/>
      <c r="BP15" s="100"/>
      <c r="BQ15" s="100"/>
      <c r="BR15" s="100"/>
      <c r="BS15" s="100"/>
      <c r="BT15" s="100"/>
      <c r="BU15" s="100"/>
      <c r="BV15" s="100"/>
      <c r="BW15" s="100"/>
      <c r="BX15" s="100"/>
      <c r="BY15" s="100"/>
      <c r="BZ15" s="100"/>
      <c r="CA15" s="100"/>
      <c r="CB15" s="100"/>
      <c r="CC15" s="100"/>
      <c r="CD15" s="100"/>
      <c r="CE15" s="100"/>
      <c r="CF15" s="100"/>
      <c r="CG15" s="100"/>
      <c r="CH15" s="100"/>
      <c r="CI15" s="100"/>
      <c r="CJ15" s="100"/>
      <c r="CK15" s="100"/>
      <c r="CL15" s="100"/>
      <c r="CM15" s="100"/>
      <c r="CN15" s="100"/>
      <c r="CO15" s="100"/>
      <c r="CP15" s="100"/>
      <c r="CQ15" s="100"/>
      <c r="CR15" s="100"/>
      <c r="CS15" s="100"/>
      <c r="CT15" s="100"/>
      <c r="CU15" s="100"/>
      <c r="CV15" s="100"/>
      <c r="CW15" s="100"/>
      <c r="CX15" s="100"/>
      <c r="CY15" s="100"/>
      <c r="CZ15" s="100"/>
      <c r="DA15" s="100"/>
      <c r="DB15" s="100"/>
      <c r="DC15" s="100"/>
      <c r="DD15" s="100"/>
      <c r="DE15" s="100"/>
      <c r="DF15" s="100"/>
      <c r="DG15" s="100"/>
      <c r="DH15" s="100"/>
      <c r="DI15" s="100"/>
      <c r="DJ15" s="100"/>
      <c r="DK15" s="100"/>
      <c r="DL15" s="100"/>
      <c r="DM15" s="100"/>
      <c r="DN15" s="100"/>
      <c r="DO15" s="100"/>
      <c r="DP15" s="100"/>
      <c r="DQ15" s="100"/>
      <c r="DR15" s="100"/>
      <c r="DS15" s="100"/>
      <c r="DT15" s="100"/>
      <c r="DU15" s="100"/>
      <c r="DV15" s="100"/>
      <c r="DW15" s="100"/>
      <c r="DX15" s="100"/>
      <c r="DY15" s="100"/>
      <c r="DZ15" s="100"/>
      <c r="EA15" s="100"/>
      <c r="EB15" s="100"/>
      <c r="EC15" s="100"/>
      <c r="ED15" s="100"/>
      <c r="EE15" s="100"/>
      <c r="EF15" s="100"/>
      <c r="EG15" s="100"/>
      <c r="EH15" s="100"/>
      <c r="EI15" s="100"/>
      <c r="EJ15" s="100"/>
      <c r="EK15" s="100"/>
      <c r="EL15" s="100"/>
      <c r="EM15" s="100"/>
      <c r="EN15" s="100"/>
      <c r="EO15" s="100"/>
      <c r="EP15" s="100"/>
      <c r="EQ15" s="100"/>
      <c r="ER15" s="100"/>
      <c r="ES15" s="100"/>
      <c r="ET15" s="100"/>
      <c r="EU15" s="100"/>
      <c r="EV15" s="100"/>
      <c r="EW15" s="100"/>
      <c r="EX15" s="100"/>
      <c r="EY15" s="100"/>
      <c r="EZ15" s="100"/>
      <c r="FA15" s="100"/>
      <c r="FB15" s="100"/>
      <c r="FC15" s="100"/>
      <c r="FD15" s="100"/>
      <c r="FE15" s="100"/>
      <c r="FF15" s="100"/>
      <c r="FG15" s="100"/>
      <c r="FH15" s="100"/>
      <c r="FI15" s="100"/>
      <c r="FJ15" s="100"/>
      <c r="FK15" s="100"/>
      <c r="FL15" s="100"/>
      <c r="FM15" s="100"/>
      <c r="FN15" s="100"/>
      <c r="FO15" s="100"/>
      <c r="FP15" s="100"/>
      <c r="FQ15" s="100"/>
      <c r="FR15" s="100"/>
      <c r="FS15" s="100"/>
      <c r="FT15" s="100"/>
      <c r="FU15" s="100"/>
      <c r="FV15" s="100"/>
      <c r="FW15" s="100"/>
      <c r="FX15" s="100"/>
      <c r="FY15" s="100"/>
      <c r="FZ15" s="100"/>
      <c r="GA15" s="100"/>
      <c r="GB15" s="100"/>
      <c r="GC15" s="100"/>
      <c r="GD15" s="100"/>
      <c r="GE15" s="100"/>
      <c r="GF15" s="100"/>
      <c r="GG15" s="100"/>
      <c r="GH15" s="100"/>
      <c r="GI15" s="100"/>
      <c r="GJ15" s="100"/>
      <c r="GK15" s="100"/>
      <c r="GL15" s="100"/>
      <c r="GM15" s="100"/>
      <c r="GN15" s="100"/>
      <c r="GO15" s="100"/>
      <c r="GP15" s="100"/>
      <c r="GQ15" s="100"/>
      <c r="GR15" s="100"/>
      <c r="GS15" s="100"/>
      <c r="GT15" s="100"/>
      <c r="GU15" s="100"/>
      <c r="GV15" s="100"/>
      <c r="GW15" s="100"/>
      <c r="GX15" s="100"/>
      <c r="GY15" s="100"/>
      <c r="GZ15" s="100"/>
      <c r="HA15" s="100"/>
      <c r="HB15" s="100"/>
      <c r="HC15" s="100"/>
      <c r="HD15" s="100"/>
      <c r="HE15" s="100"/>
      <c r="HF15" s="100"/>
      <c r="HG15" s="100"/>
      <c r="HH15" s="100"/>
      <c r="HI15" s="100"/>
      <c r="HJ15" s="100"/>
      <c r="HK15" s="100"/>
      <c r="HL15" s="100"/>
      <c r="HM15" s="100"/>
      <c r="HN15" s="100"/>
      <c r="HO15" s="100"/>
      <c r="HP15" s="100"/>
      <c r="HQ15" s="100"/>
      <c r="HR15" s="100"/>
      <c r="HS15" s="100"/>
      <c r="HT15" s="100"/>
      <c r="HU15" s="100"/>
      <c r="HV15" s="100"/>
      <c r="HW15" s="100"/>
      <c r="HX15" s="100"/>
      <c r="HY15" s="100"/>
      <c r="HZ15" s="100"/>
      <c r="IA15" s="100"/>
      <c r="IB15" s="100"/>
      <c r="IC15" s="100"/>
      <c r="ID15" s="100"/>
      <c r="IE15" s="100"/>
      <c r="IF15" s="100"/>
      <c r="IG15" s="100"/>
      <c r="IH15" s="100"/>
      <c r="II15" s="100"/>
      <c r="IJ15" s="100"/>
      <c r="IK15" s="100"/>
      <c r="IL15" s="100"/>
      <c r="IM15" s="100"/>
      <c r="IN15" s="100"/>
      <c r="IO15" s="100"/>
      <c r="IP15" s="100"/>
      <c r="IQ15" s="100"/>
      <c r="IR15" s="100"/>
      <c r="IS15" s="100"/>
      <c r="IT15" s="100"/>
      <c r="IU15" s="100"/>
      <c r="IV15" s="100"/>
    </row>
    <row r="16" spans="1:256" s="71" customFormat="1" ht="21.95" customHeight="1" thickBot="1">
      <c r="A16" s="66">
        <v>11</v>
      </c>
      <c r="B16" s="67"/>
      <c r="C16" s="68"/>
      <c r="D16" s="69"/>
      <c r="E16" s="67" t="s">
        <v>44</v>
      </c>
      <c r="F16" s="70"/>
      <c r="G16" s="68"/>
      <c r="H16" s="104"/>
      <c r="I16" s="110" t="s">
        <v>44</v>
      </c>
      <c r="J16" s="107"/>
      <c r="K16" s="68"/>
      <c r="L16" s="72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  <c r="AH16" s="100"/>
      <c r="AI16" s="100"/>
      <c r="AJ16" s="100"/>
      <c r="AK16" s="100"/>
      <c r="AL16" s="100"/>
      <c r="AM16" s="100"/>
      <c r="AN16" s="100"/>
      <c r="AO16" s="100"/>
      <c r="AP16" s="100"/>
      <c r="AQ16" s="100"/>
      <c r="AR16" s="100"/>
      <c r="AS16" s="100"/>
      <c r="AT16" s="100"/>
      <c r="AU16" s="100"/>
      <c r="AV16" s="100"/>
      <c r="AW16" s="100"/>
      <c r="AX16" s="100"/>
      <c r="AY16" s="100"/>
      <c r="AZ16" s="100"/>
      <c r="BA16" s="100"/>
      <c r="BB16" s="100"/>
      <c r="BC16" s="100"/>
      <c r="BD16" s="100"/>
      <c r="BE16" s="100"/>
      <c r="BF16" s="100"/>
      <c r="BG16" s="100"/>
      <c r="BH16" s="100"/>
      <c r="BI16" s="100"/>
      <c r="BJ16" s="100"/>
      <c r="BK16" s="100"/>
      <c r="BL16" s="100"/>
      <c r="BM16" s="100"/>
      <c r="BN16" s="100"/>
      <c r="BO16" s="100"/>
      <c r="BP16" s="100"/>
      <c r="BQ16" s="100"/>
      <c r="BR16" s="100"/>
      <c r="BS16" s="100"/>
      <c r="BT16" s="100"/>
      <c r="BU16" s="100"/>
      <c r="BV16" s="100"/>
      <c r="BW16" s="100"/>
      <c r="BX16" s="100"/>
      <c r="BY16" s="100"/>
      <c r="BZ16" s="100"/>
      <c r="CA16" s="100"/>
      <c r="CB16" s="100"/>
      <c r="CC16" s="100"/>
      <c r="CD16" s="100"/>
      <c r="CE16" s="100"/>
      <c r="CF16" s="100"/>
      <c r="CG16" s="100"/>
      <c r="CH16" s="100"/>
      <c r="CI16" s="100"/>
      <c r="CJ16" s="100"/>
      <c r="CK16" s="100"/>
      <c r="CL16" s="100"/>
      <c r="CM16" s="100"/>
      <c r="CN16" s="100"/>
      <c r="CO16" s="100"/>
      <c r="CP16" s="100"/>
      <c r="CQ16" s="100"/>
      <c r="CR16" s="100"/>
      <c r="CS16" s="100"/>
      <c r="CT16" s="100"/>
      <c r="CU16" s="100"/>
      <c r="CV16" s="100"/>
      <c r="CW16" s="100"/>
      <c r="CX16" s="100"/>
      <c r="CY16" s="100"/>
      <c r="CZ16" s="100"/>
      <c r="DA16" s="100"/>
      <c r="DB16" s="100"/>
      <c r="DC16" s="100"/>
      <c r="DD16" s="100"/>
      <c r="DE16" s="100"/>
      <c r="DF16" s="100"/>
      <c r="DG16" s="100"/>
      <c r="DH16" s="100"/>
      <c r="DI16" s="100"/>
      <c r="DJ16" s="100"/>
      <c r="DK16" s="100"/>
      <c r="DL16" s="100"/>
      <c r="DM16" s="100"/>
      <c r="DN16" s="100"/>
      <c r="DO16" s="100"/>
      <c r="DP16" s="100"/>
      <c r="DQ16" s="100"/>
      <c r="DR16" s="100"/>
      <c r="DS16" s="100"/>
      <c r="DT16" s="100"/>
      <c r="DU16" s="100"/>
      <c r="DV16" s="100"/>
      <c r="DW16" s="100"/>
      <c r="DX16" s="100"/>
      <c r="DY16" s="100"/>
      <c r="DZ16" s="100"/>
      <c r="EA16" s="100"/>
      <c r="EB16" s="100"/>
      <c r="EC16" s="100"/>
      <c r="ED16" s="100"/>
      <c r="EE16" s="100"/>
      <c r="EF16" s="100"/>
      <c r="EG16" s="100"/>
      <c r="EH16" s="100"/>
      <c r="EI16" s="100"/>
      <c r="EJ16" s="100"/>
      <c r="EK16" s="100"/>
      <c r="EL16" s="100"/>
      <c r="EM16" s="100"/>
      <c r="EN16" s="100"/>
      <c r="EO16" s="100"/>
      <c r="EP16" s="100"/>
      <c r="EQ16" s="100"/>
      <c r="ER16" s="100"/>
      <c r="ES16" s="100"/>
      <c r="ET16" s="100"/>
      <c r="EU16" s="100"/>
      <c r="EV16" s="100"/>
      <c r="EW16" s="100"/>
      <c r="EX16" s="100"/>
      <c r="EY16" s="100"/>
      <c r="EZ16" s="100"/>
      <c r="FA16" s="100"/>
      <c r="FB16" s="100"/>
      <c r="FC16" s="100"/>
      <c r="FD16" s="100"/>
      <c r="FE16" s="100"/>
      <c r="FF16" s="100"/>
      <c r="FG16" s="100"/>
      <c r="FH16" s="100"/>
      <c r="FI16" s="100"/>
      <c r="FJ16" s="100"/>
      <c r="FK16" s="100"/>
      <c r="FL16" s="100"/>
      <c r="FM16" s="100"/>
      <c r="FN16" s="100"/>
      <c r="FO16" s="100"/>
      <c r="FP16" s="100"/>
      <c r="FQ16" s="100"/>
      <c r="FR16" s="100"/>
      <c r="FS16" s="100"/>
      <c r="FT16" s="100"/>
      <c r="FU16" s="100"/>
      <c r="FV16" s="100"/>
      <c r="FW16" s="100"/>
      <c r="FX16" s="100"/>
      <c r="FY16" s="100"/>
      <c r="FZ16" s="100"/>
      <c r="GA16" s="100"/>
      <c r="GB16" s="100"/>
      <c r="GC16" s="100"/>
      <c r="GD16" s="100"/>
      <c r="GE16" s="100"/>
      <c r="GF16" s="100"/>
      <c r="GG16" s="100"/>
      <c r="GH16" s="100"/>
      <c r="GI16" s="100"/>
      <c r="GJ16" s="100"/>
      <c r="GK16" s="100"/>
      <c r="GL16" s="100"/>
      <c r="GM16" s="100"/>
      <c r="GN16" s="100"/>
      <c r="GO16" s="100"/>
      <c r="GP16" s="100"/>
      <c r="GQ16" s="100"/>
      <c r="GR16" s="100"/>
      <c r="GS16" s="100"/>
      <c r="GT16" s="100"/>
      <c r="GU16" s="100"/>
      <c r="GV16" s="100"/>
      <c r="GW16" s="100"/>
      <c r="GX16" s="100"/>
      <c r="GY16" s="100"/>
      <c r="GZ16" s="100"/>
      <c r="HA16" s="100"/>
      <c r="HB16" s="100"/>
      <c r="HC16" s="100"/>
      <c r="HD16" s="100"/>
      <c r="HE16" s="100"/>
      <c r="HF16" s="100"/>
      <c r="HG16" s="100"/>
      <c r="HH16" s="100"/>
      <c r="HI16" s="100"/>
      <c r="HJ16" s="100"/>
      <c r="HK16" s="100"/>
      <c r="HL16" s="100"/>
      <c r="HM16" s="100"/>
      <c r="HN16" s="100"/>
      <c r="HO16" s="100"/>
      <c r="HP16" s="100"/>
      <c r="HQ16" s="100"/>
      <c r="HR16" s="100"/>
      <c r="HS16" s="100"/>
      <c r="HT16" s="100"/>
      <c r="HU16" s="100"/>
      <c r="HV16" s="100"/>
      <c r="HW16" s="100"/>
      <c r="HX16" s="100"/>
      <c r="HY16" s="100"/>
      <c r="HZ16" s="100"/>
      <c r="IA16" s="100"/>
      <c r="IB16" s="100"/>
      <c r="IC16" s="100"/>
      <c r="ID16" s="100"/>
      <c r="IE16" s="100"/>
      <c r="IF16" s="100"/>
      <c r="IG16" s="100"/>
      <c r="IH16" s="100"/>
      <c r="II16" s="100"/>
      <c r="IJ16" s="100"/>
      <c r="IK16" s="100"/>
      <c r="IL16" s="100"/>
      <c r="IM16" s="100"/>
      <c r="IN16" s="100"/>
      <c r="IO16" s="100"/>
      <c r="IP16" s="100"/>
      <c r="IQ16" s="100"/>
      <c r="IR16" s="100"/>
      <c r="IS16" s="100"/>
      <c r="IT16" s="100"/>
      <c r="IU16" s="100"/>
      <c r="IV16" s="100"/>
    </row>
    <row r="17" spans="1:256" s="84" customFormat="1" ht="21.95" customHeight="1" thickBot="1">
      <c r="A17" s="77">
        <v>12</v>
      </c>
      <c r="B17" s="81"/>
      <c r="C17" s="85"/>
      <c r="D17" s="86"/>
      <c r="E17" s="81" t="s">
        <v>44</v>
      </c>
      <c r="F17" s="87"/>
      <c r="G17" s="85"/>
      <c r="H17" s="90"/>
      <c r="I17" s="85" t="s">
        <v>44</v>
      </c>
      <c r="J17" s="108"/>
      <c r="K17" s="85"/>
      <c r="L17" s="88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0"/>
      <c r="Z17" s="100"/>
      <c r="AA17" s="100"/>
      <c r="AB17" s="100"/>
      <c r="AC17" s="100"/>
      <c r="AD17" s="100"/>
      <c r="AE17" s="100"/>
      <c r="AF17" s="100"/>
      <c r="AG17" s="100"/>
      <c r="AH17" s="100"/>
      <c r="AI17" s="100"/>
      <c r="AJ17" s="100"/>
      <c r="AK17" s="100"/>
      <c r="AL17" s="100"/>
      <c r="AM17" s="100"/>
      <c r="AN17" s="100"/>
      <c r="AO17" s="100"/>
      <c r="AP17" s="100"/>
      <c r="AQ17" s="100"/>
      <c r="AR17" s="100"/>
      <c r="AS17" s="100"/>
      <c r="AT17" s="100"/>
      <c r="AU17" s="100"/>
      <c r="AV17" s="100"/>
      <c r="AW17" s="100"/>
      <c r="AX17" s="100"/>
      <c r="AY17" s="100"/>
      <c r="AZ17" s="100"/>
      <c r="BA17" s="100"/>
      <c r="BB17" s="100"/>
      <c r="BC17" s="100"/>
      <c r="BD17" s="100"/>
      <c r="BE17" s="100"/>
      <c r="BF17" s="100"/>
      <c r="BG17" s="100"/>
      <c r="BH17" s="100"/>
      <c r="BI17" s="100"/>
      <c r="BJ17" s="100"/>
      <c r="BK17" s="100"/>
      <c r="BL17" s="100"/>
      <c r="BM17" s="100"/>
      <c r="BN17" s="100"/>
      <c r="BO17" s="100"/>
      <c r="BP17" s="100"/>
      <c r="BQ17" s="100"/>
      <c r="BR17" s="100"/>
      <c r="BS17" s="100"/>
      <c r="BT17" s="100"/>
      <c r="BU17" s="100"/>
      <c r="BV17" s="100"/>
      <c r="BW17" s="100"/>
      <c r="BX17" s="100"/>
      <c r="BY17" s="100"/>
      <c r="BZ17" s="100"/>
      <c r="CA17" s="100"/>
      <c r="CB17" s="100"/>
      <c r="CC17" s="100"/>
      <c r="CD17" s="100"/>
      <c r="CE17" s="100"/>
      <c r="CF17" s="100"/>
      <c r="CG17" s="100"/>
      <c r="CH17" s="100"/>
      <c r="CI17" s="100"/>
      <c r="CJ17" s="100"/>
      <c r="CK17" s="100"/>
      <c r="CL17" s="100"/>
      <c r="CM17" s="100"/>
      <c r="CN17" s="100"/>
      <c r="CO17" s="100"/>
      <c r="CP17" s="100"/>
      <c r="CQ17" s="100"/>
      <c r="CR17" s="100"/>
      <c r="CS17" s="100"/>
      <c r="CT17" s="100"/>
      <c r="CU17" s="100"/>
      <c r="CV17" s="100"/>
      <c r="CW17" s="100"/>
      <c r="CX17" s="100"/>
      <c r="CY17" s="100"/>
      <c r="CZ17" s="100"/>
      <c r="DA17" s="100"/>
      <c r="DB17" s="100"/>
      <c r="DC17" s="100"/>
      <c r="DD17" s="100"/>
      <c r="DE17" s="100"/>
      <c r="DF17" s="100"/>
      <c r="DG17" s="100"/>
      <c r="DH17" s="100"/>
      <c r="DI17" s="100"/>
      <c r="DJ17" s="100"/>
      <c r="DK17" s="100"/>
      <c r="DL17" s="100"/>
      <c r="DM17" s="100"/>
      <c r="DN17" s="100"/>
      <c r="DO17" s="100"/>
      <c r="DP17" s="100"/>
      <c r="DQ17" s="100"/>
      <c r="DR17" s="100"/>
      <c r="DS17" s="100"/>
      <c r="DT17" s="100"/>
      <c r="DU17" s="100"/>
      <c r="DV17" s="100"/>
      <c r="DW17" s="100"/>
      <c r="DX17" s="100"/>
      <c r="DY17" s="100"/>
      <c r="DZ17" s="100"/>
      <c r="EA17" s="100"/>
      <c r="EB17" s="100"/>
      <c r="EC17" s="100"/>
      <c r="ED17" s="100"/>
      <c r="EE17" s="100"/>
      <c r="EF17" s="100"/>
      <c r="EG17" s="100"/>
      <c r="EH17" s="100"/>
      <c r="EI17" s="100"/>
      <c r="EJ17" s="100"/>
      <c r="EK17" s="100"/>
      <c r="EL17" s="100"/>
      <c r="EM17" s="100"/>
      <c r="EN17" s="100"/>
      <c r="EO17" s="100"/>
      <c r="EP17" s="100"/>
      <c r="EQ17" s="100"/>
      <c r="ER17" s="100"/>
      <c r="ES17" s="100"/>
      <c r="ET17" s="100"/>
      <c r="EU17" s="100"/>
      <c r="EV17" s="100"/>
      <c r="EW17" s="100"/>
      <c r="EX17" s="100"/>
      <c r="EY17" s="100"/>
      <c r="EZ17" s="100"/>
      <c r="FA17" s="100"/>
      <c r="FB17" s="100"/>
      <c r="FC17" s="100"/>
      <c r="FD17" s="100"/>
      <c r="FE17" s="100"/>
      <c r="FF17" s="100"/>
      <c r="FG17" s="100"/>
      <c r="FH17" s="100"/>
      <c r="FI17" s="100"/>
      <c r="FJ17" s="100"/>
      <c r="FK17" s="100"/>
      <c r="FL17" s="100"/>
      <c r="FM17" s="100"/>
      <c r="FN17" s="100"/>
      <c r="FO17" s="100"/>
      <c r="FP17" s="100"/>
      <c r="FQ17" s="100"/>
      <c r="FR17" s="100"/>
      <c r="FS17" s="100"/>
      <c r="FT17" s="100"/>
      <c r="FU17" s="100"/>
      <c r="FV17" s="100"/>
      <c r="FW17" s="100"/>
      <c r="FX17" s="100"/>
      <c r="FY17" s="100"/>
      <c r="FZ17" s="100"/>
      <c r="GA17" s="100"/>
      <c r="GB17" s="100"/>
      <c r="GC17" s="100"/>
      <c r="GD17" s="100"/>
      <c r="GE17" s="100"/>
      <c r="GF17" s="100"/>
      <c r="GG17" s="100"/>
      <c r="GH17" s="100"/>
      <c r="GI17" s="100"/>
      <c r="GJ17" s="100"/>
      <c r="GK17" s="100"/>
      <c r="GL17" s="100"/>
      <c r="GM17" s="100"/>
      <c r="GN17" s="100"/>
      <c r="GO17" s="100"/>
      <c r="GP17" s="100"/>
      <c r="GQ17" s="100"/>
      <c r="GR17" s="100"/>
      <c r="GS17" s="100"/>
      <c r="GT17" s="100"/>
      <c r="GU17" s="100"/>
      <c r="GV17" s="100"/>
      <c r="GW17" s="100"/>
      <c r="GX17" s="100"/>
      <c r="GY17" s="100"/>
      <c r="GZ17" s="100"/>
      <c r="HA17" s="100"/>
      <c r="HB17" s="100"/>
      <c r="HC17" s="100"/>
      <c r="HD17" s="100"/>
      <c r="HE17" s="100"/>
      <c r="HF17" s="100"/>
      <c r="HG17" s="100"/>
      <c r="HH17" s="100"/>
      <c r="HI17" s="100"/>
      <c r="HJ17" s="100"/>
      <c r="HK17" s="100"/>
      <c r="HL17" s="100"/>
      <c r="HM17" s="100"/>
      <c r="HN17" s="100"/>
      <c r="HO17" s="100"/>
      <c r="HP17" s="100"/>
      <c r="HQ17" s="100"/>
      <c r="HR17" s="100"/>
      <c r="HS17" s="100"/>
      <c r="HT17" s="100"/>
      <c r="HU17" s="100"/>
      <c r="HV17" s="100"/>
      <c r="HW17" s="100"/>
      <c r="HX17" s="100"/>
      <c r="HY17" s="100"/>
      <c r="HZ17" s="100"/>
      <c r="IA17" s="100"/>
      <c r="IB17" s="100"/>
      <c r="IC17" s="100"/>
      <c r="ID17" s="100"/>
      <c r="IE17" s="100"/>
      <c r="IF17" s="100"/>
      <c r="IG17" s="100"/>
      <c r="IH17" s="100"/>
      <c r="II17" s="100"/>
      <c r="IJ17" s="100"/>
      <c r="IK17" s="100"/>
      <c r="IL17" s="100"/>
      <c r="IM17" s="100"/>
      <c r="IN17" s="100"/>
      <c r="IO17" s="100"/>
      <c r="IP17" s="100"/>
      <c r="IQ17" s="100"/>
      <c r="IR17" s="100"/>
      <c r="IS17" s="100"/>
      <c r="IT17" s="100"/>
      <c r="IU17" s="100"/>
      <c r="IV17" s="100"/>
    </row>
    <row r="18" spans="1:256" s="71" customFormat="1" ht="21.95" customHeight="1" thickBot="1">
      <c r="A18" s="66">
        <v>13</v>
      </c>
      <c r="B18" s="67"/>
      <c r="C18" s="68"/>
      <c r="D18" s="69"/>
      <c r="E18" s="67" t="s">
        <v>44</v>
      </c>
      <c r="F18" s="70"/>
      <c r="G18" s="68"/>
      <c r="H18" s="104"/>
      <c r="I18" s="110" t="s">
        <v>44</v>
      </c>
      <c r="J18" s="107"/>
      <c r="K18" s="68"/>
      <c r="L18" s="72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0"/>
      <c r="Z18" s="100"/>
      <c r="AA18" s="100"/>
      <c r="AB18" s="100"/>
      <c r="AC18" s="100"/>
      <c r="AD18" s="100"/>
      <c r="AE18" s="100"/>
      <c r="AF18" s="100"/>
      <c r="AG18" s="100"/>
      <c r="AH18" s="100"/>
      <c r="AI18" s="100"/>
      <c r="AJ18" s="100"/>
      <c r="AK18" s="100"/>
      <c r="AL18" s="100"/>
      <c r="AM18" s="100"/>
      <c r="AN18" s="100"/>
      <c r="AO18" s="100"/>
      <c r="AP18" s="100"/>
      <c r="AQ18" s="100"/>
      <c r="AR18" s="100"/>
      <c r="AS18" s="100"/>
      <c r="AT18" s="100"/>
      <c r="AU18" s="100"/>
      <c r="AV18" s="100"/>
      <c r="AW18" s="100"/>
      <c r="AX18" s="100"/>
      <c r="AY18" s="100"/>
      <c r="AZ18" s="100"/>
      <c r="BA18" s="100"/>
      <c r="BB18" s="100"/>
      <c r="BC18" s="100"/>
      <c r="BD18" s="100"/>
      <c r="BE18" s="100"/>
      <c r="BF18" s="100"/>
      <c r="BG18" s="100"/>
      <c r="BH18" s="100"/>
      <c r="BI18" s="100"/>
      <c r="BJ18" s="100"/>
      <c r="BK18" s="100"/>
      <c r="BL18" s="100"/>
      <c r="BM18" s="100"/>
      <c r="BN18" s="100"/>
      <c r="BO18" s="100"/>
      <c r="BP18" s="100"/>
      <c r="BQ18" s="100"/>
      <c r="BR18" s="100"/>
      <c r="BS18" s="100"/>
      <c r="BT18" s="100"/>
      <c r="BU18" s="100"/>
      <c r="BV18" s="100"/>
      <c r="BW18" s="100"/>
      <c r="BX18" s="100"/>
      <c r="BY18" s="100"/>
      <c r="BZ18" s="100"/>
      <c r="CA18" s="100"/>
      <c r="CB18" s="100"/>
      <c r="CC18" s="100"/>
      <c r="CD18" s="100"/>
      <c r="CE18" s="100"/>
      <c r="CF18" s="100"/>
      <c r="CG18" s="100"/>
      <c r="CH18" s="100"/>
      <c r="CI18" s="100"/>
      <c r="CJ18" s="100"/>
      <c r="CK18" s="100"/>
      <c r="CL18" s="100"/>
      <c r="CM18" s="100"/>
      <c r="CN18" s="100"/>
      <c r="CO18" s="100"/>
      <c r="CP18" s="100"/>
      <c r="CQ18" s="100"/>
      <c r="CR18" s="100"/>
      <c r="CS18" s="100"/>
      <c r="CT18" s="100"/>
      <c r="CU18" s="100"/>
      <c r="CV18" s="100"/>
      <c r="CW18" s="100"/>
      <c r="CX18" s="100"/>
      <c r="CY18" s="100"/>
      <c r="CZ18" s="100"/>
      <c r="DA18" s="100"/>
      <c r="DB18" s="100"/>
      <c r="DC18" s="100"/>
      <c r="DD18" s="100"/>
      <c r="DE18" s="100"/>
      <c r="DF18" s="100"/>
      <c r="DG18" s="100"/>
      <c r="DH18" s="100"/>
      <c r="DI18" s="100"/>
      <c r="DJ18" s="100"/>
      <c r="DK18" s="100"/>
      <c r="DL18" s="100"/>
      <c r="DM18" s="100"/>
      <c r="DN18" s="100"/>
      <c r="DO18" s="100"/>
      <c r="DP18" s="100"/>
      <c r="DQ18" s="100"/>
      <c r="DR18" s="100"/>
      <c r="DS18" s="100"/>
      <c r="DT18" s="100"/>
      <c r="DU18" s="100"/>
      <c r="DV18" s="100"/>
      <c r="DW18" s="100"/>
      <c r="DX18" s="100"/>
      <c r="DY18" s="100"/>
      <c r="DZ18" s="100"/>
      <c r="EA18" s="100"/>
      <c r="EB18" s="100"/>
      <c r="EC18" s="100"/>
      <c r="ED18" s="100"/>
      <c r="EE18" s="100"/>
      <c r="EF18" s="100"/>
      <c r="EG18" s="100"/>
      <c r="EH18" s="100"/>
      <c r="EI18" s="100"/>
      <c r="EJ18" s="100"/>
      <c r="EK18" s="100"/>
      <c r="EL18" s="100"/>
      <c r="EM18" s="100"/>
      <c r="EN18" s="100"/>
      <c r="EO18" s="100"/>
      <c r="EP18" s="100"/>
      <c r="EQ18" s="100"/>
      <c r="ER18" s="100"/>
      <c r="ES18" s="100"/>
      <c r="ET18" s="100"/>
      <c r="EU18" s="100"/>
      <c r="EV18" s="100"/>
      <c r="EW18" s="100"/>
      <c r="EX18" s="100"/>
      <c r="EY18" s="100"/>
      <c r="EZ18" s="100"/>
      <c r="FA18" s="100"/>
      <c r="FB18" s="100"/>
      <c r="FC18" s="100"/>
      <c r="FD18" s="100"/>
      <c r="FE18" s="100"/>
      <c r="FF18" s="100"/>
      <c r="FG18" s="100"/>
      <c r="FH18" s="100"/>
      <c r="FI18" s="100"/>
      <c r="FJ18" s="100"/>
      <c r="FK18" s="100"/>
      <c r="FL18" s="100"/>
      <c r="FM18" s="100"/>
      <c r="FN18" s="100"/>
      <c r="FO18" s="100"/>
      <c r="FP18" s="100"/>
      <c r="FQ18" s="100"/>
      <c r="FR18" s="100"/>
      <c r="FS18" s="100"/>
      <c r="FT18" s="100"/>
      <c r="FU18" s="100"/>
      <c r="FV18" s="100"/>
      <c r="FW18" s="100"/>
      <c r="FX18" s="100"/>
      <c r="FY18" s="100"/>
      <c r="FZ18" s="100"/>
      <c r="GA18" s="100"/>
      <c r="GB18" s="100"/>
      <c r="GC18" s="100"/>
      <c r="GD18" s="100"/>
      <c r="GE18" s="100"/>
      <c r="GF18" s="100"/>
      <c r="GG18" s="100"/>
      <c r="GH18" s="100"/>
      <c r="GI18" s="100"/>
      <c r="GJ18" s="100"/>
      <c r="GK18" s="100"/>
      <c r="GL18" s="100"/>
      <c r="GM18" s="100"/>
      <c r="GN18" s="100"/>
      <c r="GO18" s="100"/>
      <c r="GP18" s="100"/>
      <c r="GQ18" s="100"/>
      <c r="GR18" s="100"/>
      <c r="GS18" s="100"/>
      <c r="GT18" s="100"/>
      <c r="GU18" s="100"/>
      <c r="GV18" s="100"/>
      <c r="GW18" s="100"/>
      <c r="GX18" s="100"/>
      <c r="GY18" s="100"/>
      <c r="GZ18" s="100"/>
      <c r="HA18" s="100"/>
      <c r="HB18" s="100"/>
      <c r="HC18" s="100"/>
      <c r="HD18" s="100"/>
      <c r="HE18" s="100"/>
      <c r="HF18" s="100"/>
      <c r="HG18" s="100"/>
      <c r="HH18" s="100"/>
      <c r="HI18" s="100"/>
      <c r="HJ18" s="100"/>
      <c r="HK18" s="100"/>
      <c r="HL18" s="100"/>
      <c r="HM18" s="100"/>
      <c r="HN18" s="100"/>
      <c r="HO18" s="100"/>
      <c r="HP18" s="100"/>
      <c r="HQ18" s="100"/>
      <c r="HR18" s="100"/>
      <c r="HS18" s="100"/>
      <c r="HT18" s="100"/>
      <c r="HU18" s="100"/>
      <c r="HV18" s="100"/>
      <c r="HW18" s="100"/>
      <c r="HX18" s="100"/>
      <c r="HY18" s="100"/>
      <c r="HZ18" s="100"/>
      <c r="IA18" s="100"/>
      <c r="IB18" s="100"/>
      <c r="IC18" s="100"/>
      <c r="ID18" s="100"/>
      <c r="IE18" s="100"/>
      <c r="IF18" s="100"/>
      <c r="IG18" s="100"/>
      <c r="IH18" s="100"/>
      <c r="II18" s="100"/>
      <c r="IJ18" s="100"/>
      <c r="IK18" s="100"/>
      <c r="IL18" s="100"/>
      <c r="IM18" s="100"/>
      <c r="IN18" s="100"/>
      <c r="IO18" s="100"/>
      <c r="IP18" s="100"/>
      <c r="IQ18" s="100"/>
      <c r="IR18" s="100"/>
      <c r="IS18" s="100"/>
      <c r="IT18" s="100"/>
      <c r="IU18" s="100"/>
      <c r="IV18" s="100"/>
    </row>
    <row r="19" spans="1:256" s="84" customFormat="1" ht="21.95" customHeight="1" thickBot="1">
      <c r="A19" s="77">
        <v>14</v>
      </c>
      <c r="B19" s="81"/>
      <c r="C19" s="85"/>
      <c r="D19" s="86"/>
      <c r="E19" s="81" t="s">
        <v>44</v>
      </c>
      <c r="F19" s="87"/>
      <c r="G19" s="85"/>
      <c r="H19" s="90"/>
      <c r="I19" s="85" t="s">
        <v>44</v>
      </c>
      <c r="J19" s="108"/>
      <c r="K19" s="85"/>
      <c r="L19" s="88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0"/>
      <c r="Z19" s="100"/>
      <c r="AA19" s="100"/>
      <c r="AB19" s="100"/>
      <c r="AC19" s="100"/>
      <c r="AD19" s="100"/>
      <c r="AE19" s="100"/>
      <c r="AF19" s="100"/>
      <c r="AG19" s="100"/>
      <c r="AH19" s="100"/>
      <c r="AI19" s="100"/>
      <c r="AJ19" s="100"/>
      <c r="AK19" s="100"/>
      <c r="AL19" s="100"/>
      <c r="AM19" s="100"/>
      <c r="AN19" s="100"/>
      <c r="AO19" s="100"/>
      <c r="AP19" s="100"/>
      <c r="AQ19" s="100"/>
      <c r="AR19" s="100"/>
      <c r="AS19" s="100"/>
      <c r="AT19" s="100"/>
      <c r="AU19" s="100"/>
      <c r="AV19" s="100"/>
      <c r="AW19" s="100"/>
      <c r="AX19" s="100"/>
      <c r="AY19" s="100"/>
      <c r="AZ19" s="100"/>
      <c r="BA19" s="100"/>
      <c r="BB19" s="100"/>
      <c r="BC19" s="100"/>
      <c r="BD19" s="100"/>
      <c r="BE19" s="100"/>
      <c r="BF19" s="100"/>
      <c r="BG19" s="100"/>
      <c r="BH19" s="100"/>
      <c r="BI19" s="100"/>
      <c r="BJ19" s="100"/>
      <c r="BK19" s="100"/>
      <c r="BL19" s="100"/>
      <c r="BM19" s="100"/>
      <c r="BN19" s="100"/>
      <c r="BO19" s="100"/>
      <c r="BP19" s="100"/>
      <c r="BQ19" s="100"/>
      <c r="BR19" s="100"/>
      <c r="BS19" s="100"/>
      <c r="BT19" s="100"/>
      <c r="BU19" s="100"/>
      <c r="BV19" s="100"/>
      <c r="BW19" s="100"/>
      <c r="BX19" s="100"/>
      <c r="BY19" s="100"/>
      <c r="BZ19" s="100"/>
      <c r="CA19" s="100"/>
      <c r="CB19" s="100"/>
      <c r="CC19" s="100"/>
      <c r="CD19" s="100"/>
      <c r="CE19" s="100"/>
      <c r="CF19" s="100"/>
      <c r="CG19" s="100"/>
      <c r="CH19" s="100"/>
      <c r="CI19" s="100"/>
      <c r="CJ19" s="100"/>
      <c r="CK19" s="100"/>
      <c r="CL19" s="100"/>
      <c r="CM19" s="100"/>
      <c r="CN19" s="100"/>
      <c r="CO19" s="100"/>
      <c r="CP19" s="100"/>
      <c r="CQ19" s="100"/>
      <c r="CR19" s="100"/>
      <c r="CS19" s="100"/>
      <c r="CT19" s="100"/>
      <c r="CU19" s="100"/>
      <c r="CV19" s="100"/>
      <c r="CW19" s="100"/>
      <c r="CX19" s="100"/>
      <c r="CY19" s="100"/>
      <c r="CZ19" s="100"/>
      <c r="DA19" s="100"/>
      <c r="DB19" s="100"/>
      <c r="DC19" s="100"/>
      <c r="DD19" s="100"/>
      <c r="DE19" s="100"/>
      <c r="DF19" s="100"/>
      <c r="DG19" s="100"/>
      <c r="DH19" s="100"/>
      <c r="DI19" s="100"/>
      <c r="DJ19" s="100"/>
      <c r="DK19" s="100"/>
      <c r="DL19" s="100"/>
      <c r="DM19" s="100"/>
      <c r="DN19" s="100"/>
      <c r="DO19" s="100"/>
      <c r="DP19" s="100"/>
      <c r="DQ19" s="100"/>
      <c r="DR19" s="100"/>
      <c r="DS19" s="100"/>
      <c r="DT19" s="100"/>
      <c r="DU19" s="100"/>
      <c r="DV19" s="100"/>
      <c r="DW19" s="100"/>
      <c r="DX19" s="100"/>
      <c r="DY19" s="100"/>
      <c r="DZ19" s="100"/>
      <c r="EA19" s="100"/>
      <c r="EB19" s="100"/>
      <c r="EC19" s="100"/>
      <c r="ED19" s="100"/>
      <c r="EE19" s="100"/>
      <c r="EF19" s="100"/>
      <c r="EG19" s="100"/>
      <c r="EH19" s="100"/>
      <c r="EI19" s="100"/>
      <c r="EJ19" s="100"/>
      <c r="EK19" s="100"/>
      <c r="EL19" s="100"/>
      <c r="EM19" s="100"/>
      <c r="EN19" s="100"/>
      <c r="EO19" s="100"/>
      <c r="EP19" s="100"/>
      <c r="EQ19" s="100"/>
      <c r="ER19" s="100"/>
      <c r="ES19" s="100"/>
      <c r="ET19" s="100"/>
      <c r="EU19" s="100"/>
      <c r="EV19" s="100"/>
      <c r="EW19" s="100"/>
      <c r="EX19" s="100"/>
      <c r="EY19" s="100"/>
      <c r="EZ19" s="100"/>
      <c r="FA19" s="100"/>
      <c r="FB19" s="100"/>
      <c r="FC19" s="100"/>
      <c r="FD19" s="100"/>
      <c r="FE19" s="100"/>
      <c r="FF19" s="100"/>
      <c r="FG19" s="100"/>
      <c r="FH19" s="100"/>
      <c r="FI19" s="100"/>
      <c r="FJ19" s="100"/>
      <c r="FK19" s="100"/>
      <c r="FL19" s="100"/>
      <c r="FM19" s="100"/>
      <c r="FN19" s="100"/>
      <c r="FO19" s="100"/>
      <c r="FP19" s="100"/>
      <c r="FQ19" s="100"/>
      <c r="FR19" s="100"/>
      <c r="FS19" s="100"/>
      <c r="FT19" s="100"/>
      <c r="FU19" s="100"/>
      <c r="FV19" s="100"/>
      <c r="FW19" s="100"/>
      <c r="FX19" s="100"/>
      <c r="FY19" s="100"/>
      <c r="FZ19" s="100"/>
      <c r="GA19" s="100"/>
      <c r="GB19" s="100"/>
      <c r="GC19" s="100"/>
      <c r="GD19" s="100"/>
      <c r="GE19" s="100"/>
      <c r="GF19" s="100"/>
      <c r="GG19" s="100"/>
      <c r="GH19" s="100"/>
      <c r="GI19" s="100"/>
      <c r="GJ19" s="100"/>
      <c r="GK19" s="100"/>
      <c r="GL19" s="100"/>
      <c r="GM19" s="100"/>
      <c r="GN19" s="100"/>
      <c r="GO19" s="100"/>
      <c r="GP19" s="100"/>
      <c r="GQ19" s="100"/>
      <c r="GR19" s="100"/>
      <c r="GS19" s="100"/>
      <c r="GT19" s="100"/>
      <c r="GU19" s="100"/>
      <c r="GV19" s="100"/>
      <c r="GW19" s="100"/>
      <c r="GX19" s="100"/>
      <c r="GY19" s="100"/>
      <c r="GZ19" s="100"/>
      <c r="HA19" s="100"/>
      <c r="HB19" s="100"/>
      <c r="HC19" s="100"/>
      <c r="HD19" s="100"/>
      <c r="HE19" s="100"/>
      <c r="HF19" s="100"/>
      <c r="HG19" s="100"/>
      <c r="HH19" s="100"/>
      <c r="HI19" s="100"/>
      <c r="HJ19" s="100"/>
      <c r="HK19" s="100"/>
      <c r="HL19" s="100"/>
      <c r="HM19" s="100"/>
      <c r="HN19" s="100"/>
      <c r="HO19" s="100"/>
      <c r="HP19" s="100"/>
      <c r="HQ19" s="100"/>
      <c r="HR19" s="100"/>
      <c r="HS19" s="100"/>
      <c r="HT19" s="100"/>
      <c r="HU19" s="100"/>
      <c r="HV19" s="100"/>
      <c r="HW19" s="100"/>
      <c r="HX19" s="100"/>
      <c r="HY19" s="100"/>
      <c r="HZ19" s="100"/>
      <c r="IA19" s="100"/>
      <c r="IB19" s="100"/>
      <c r="IC19" s="100"/>
      <c r="ID19" s="100"/>
      <c r="IE19" s="100"/>
      <c r="IF19" s="100"/>
      <c r="IG19" s="100"/>
      <c r="IH19" s="100"/>
      <c r="II19" s="100"/>
      <c r="IJ19" s="100"/>
      <c r="IK19" s="100"/>
      <c r="IL19" s="100"/>
      <c r="IM19" s="100"/>
      <c r="IN19" s="100"/>
      <c r="IO19" s="100"/>
      <c r="IP19" s="100"/>
      <c r="IQ19" s="100"/>
      <c r="IR19" s="100"/>
      <c r="IS19" s="100"/>
      <c r="IT19" s="100"/>
      <c r="IU19" s="100"/>
      <c r="IV19" s="100"/>
    </row>
    <row r="20" spans="1:256" s="71" customFormat="1" ht="21.95" customHeight="1" thickBot="1">
      <c r="A20" s="66">
        <v>15</v>
      </c>
      <c r="B20" s="67"/>
      <c r="C20" s="68"/>
      <c r="D20" s="69"/>
      <c r="E20" s="67" t="s">
        <v>44</v>
      </c>
      <c r="F20" s="70"/>
      <c r="G20" s="68"/>
      <c r="H20" s="104"/>
      <c r="I20" s="110" t="s">
        <v>44</v>
      </c>
      <c r="J20" s="107"/>
      <c r="K20" s="68"/>
      <c r="L20" s="72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0"/>
      <c r="Z20" s="100"/>
      <c r="AA20" s="100"/>
      <c r="AB20" s="100"/>
      <c r="AC20" s="100"/>
      <c r="AD20" s="100"/>
      <c r="AE20" s="100"/>
      <c r="AF20" s="100"/>
      <c r="AG20" s="100"/>
      <c r="AH20" s="100"/>
      <c r="AI20" s="100"/>
      <c r="AJ20" s="100"/>
      <c r="AK20" s="100"/>
      <c r="AL20" s="100"/>
      <c r="AM20" s="100"/>
      <c r="AN20" s="100"/>
      <c r="AO20" s="100"/>
      <c r="AP20" s="100"/>
      <c r="AQ20" s="100"/>
      <c r="AR20" s="100"/>
      <c r="AS20" s="100"/>
      <c r="AT20" s="100"/>
      <c r="AU20" s="100"/>
      <c r="AV20" s="100"/>
      <c r="AW20" s="100"/>
      <c r="AX20" s="100"/>
      <c r="AY20" s="100"/>
      <c r="AZ20" s="100"/>
      <c r="BA20" s="100"/>
      <c r="BB20" s="100"/>
      <c r="BC20" s="100"/>
      <c r="BD20" s="100"/>
      <c r="BE20" s="100"/>
      <c r="BF20" s="100"/>
      <c r="BG20" s="100"/>
      <c r="BH20" s="100"/>
      <c r="BI20" s="100"/>
      <c r="BJ20" s="100"/>
      <c r="BK20" s="100"/>
      <c r="BL20" s="100"/>
      <c r="BM20" s="100"/>
      <c r="BN20" s="100"/>
      <c r="BO20" s="100"/>
      <c r="BP20" s="100"/>
      <c r="BQ20" s="100"/>
      <c r="BR20" s="100"/>
      <c r="BS20" s="100"/>
      <c r="BT20" s="100"/>
      <c r="BU20" s="100"/>
      <c r="BV20" s="100"/>
      <c r="BW20" s="100"/>
      <c r="BX20" s="100"/>
      <c r="BY20" s="100"/>
      <c r="BZ20" s="100"/>
      <c r="CA20" s="100"/>
      <c r="CB20" s="100"/>
      <c r="CC20" s="100"/>
      <c r="CD20" s="100"/>
      <c r="CE20" s="100"/>
      <c r="CF20" s="100"/>
      <c r="CG20" s="100"/>
      <c r="CH20" s="100"/>
      <c r="CI20" s="100"/>
      <c r="CJ20" s="100"/>
      <c r="CK20" s="100"/>
      <c r="CL20" s="100"/>
      <c r="CM20" s="100"/>
      <c r="CN20" s="100"/>
      <c r="CO20" s="100"/>
      <c r="CP20" s="100"/>
      <c r="CQ20" s="100"/>
      <c r="CR20" s="100"/>
      <c r="CS20" s="100"/>
      <c r="CT20" s="100"/>
      <c r="CU20" s="100"/>
      <c r="CV20" s="100"/>
      <c r="CW20" s="100"/>
      <c r="CX20" s="100"/>
      <c r="CY20" s="100"/>
      <c r="CZ20" s="100"/>
      <c r="DA20" s="100"/>
      <c r="DB20" s="100"/>
      <c r="DC20" s="100"/>
      <c r="DD20" s="100"/>
      <c r="DE20" s="100"/>
      <c r="DF20" s="100"/>
      <c r="DG20" s="100"/>
      <c r="DH20" s="100"/>
      <c r="DI20" s="100"/>
      <c r="DJ20" s="100"/>
      <c r="DK20" s="100"/>
      <c r="DL20" s="100"/>
      <c r="DM20" s="100"/>
      <c r="DN20" s="100"/>
      <c r="DO20" s="100"/>
      <c r="DP20" s="100"/>
      <c r="DQ20" s="100"/>
      <c r="DR20" s="100"/>
      <c r="DS20" s="100"/>
      <c r="DT20" s="100"/>
      <c r="DU20" s="100"/>
      <c r="DV20" s="100"/>
      <c r="DW20" s="100"/>
      <c r="DX20" s="100"/>
      <c r="DY20" s="100"/>
      <c r="DZ20" s="100"/>
      <c r="EA20" s="100"/>
      <c r="EB20" s="100"/>
      <c r="EC20" s="100"/>
      <c r="ED20" s="100"/>
      <c r="EE20" s="100"/>
      <c r="EF20" s="100"/>
      <c r="EG20" s="100"/>
      <c r="EH20" s="100"/>
      <c r="EI20" s="100"/>
      <c r="EJ20" s="100"/>
      <c r="EK20" s="100"/>
      <c r="EL20" s="100"/>
      <c r="EM20" s="100"/>
      <c r="EN20" s="100"/>
      <c r="EO20" s="100"/>
      <c r="EP20" s="100"/>
      <c r="EQ20" s="100"/>
      <c r="ER20" s="100"/>
      <c r="ES20" s="100"/>
      <c r="ET20" s="100"/>
      <c r="EU20" s="100"/>
      <c r="EV20" s="100"/>
      <c r="EW20" s="100"/>
      <c r="EX20" s="100"/>
      <c r="EY20" s="100"/>
      <c r="EZ20" s="100"/>
      <c r="FA20" s="100"/>
      <c r="FB20" s="100"/>
      <c r="FC20" s="100"/>
      <c r="FD20" s="100"/>
      <c r="FE20" s="100"/>
      <c r="FF20" s="100"/>
      <c r="FG20" s="100"/>
      <c r="FH20" s="100"/>
      <c r="FI20" s="100"/>
      <c r="FJ20" s="100"/>
      <c r="FK20" s="100"/>
      <c r="FL20" s="100"/>
      <c r="FM20" s="100"/>
      <c r="FN20" s="100"/>
      <c r="FO20" s="100"/>
      <c r="FP20" s="100"/>
      <c r="FQ20" s="100"/>
      <c r="FR20" s="100"/>
      <c r="FS20" s="100"/>
      <c r="FT20" s="100"/>
      <c r="FU20" s="100"/>
      <c r="FV20" s="100"/>
      <c r="FW20" s="100"/>
      <c r="FX20" s="100"/>
      <c r="FY20" s="100"/>
      <c r="FZ20" s="100"/>
      <c r="GA20" s="100"/>
      <c r="GB20" s="100"/>
      <c r="GC20" s="100"/>
      <c r="GD20" s="100"/>
      <c r="GE20" s="100"/>
      <c r="GF20" s="100"/>
      <c r="GG20" s="100"/>
      <c r="GH20" s="100"/>
      <c r="GI20" s="100"/>
      <c r="GJ20" s="100"/>
      <c r="GK20" s="100"/>
      <c r="GL20" s="100"/>
      <c r="GM20" s="100"/>
      <c r="GN20" s="100"/>
      <c r="GO20" s="100"/>
      <c r="GP20" s="100"/>
      <c r="GQ20" s="100"/>
      <c r="GR20" s="100"/>
      <c r="GS20" s="100"/>
      <c r="GT20" s="100"/>
      <c r="GU20" s="100"/>
      <c r="GV20" s="100"/>
      <c r="GW20" s="100"/>
      <c r="GX20" s="100"/>
      <c r="GY20" s="100"/>
      <c r="GZ20" s="100"/>
      <c r="HA20" s="100"/>
      <c r="HB20" s="100"/>
      <c r="HC20" s="100"/>
      <c r="HD20" s="100"/>
      <c r="HE20" s="100"/>
      <c r="HF20" s="100"/>
      <c r="HG20" s="100"/>
      <c r="HH20" s="100"/>
      <c r="HI20" s="100"/>
      <c r="HJ20" s="100"/>
      <c r="HK20" s="100"/>
      <c r="HL20" s="100"/>
      <c r="HM20" s="100"/>
      <c r="HN20" s="100"/>
      <c r="HO20" s="100"/>
      <c r="HP20" s="100"/>
      <c r="HQ20" s="100"/>
      <c r="HR20" s="100"/>
      <c r="HS20" s="100"/>
      <c r="HT20" s="100"/>
      <c r="HU20" s="100"/>
      <c r="HV20" s="100"/>
      <c r="HW20" s="100"/>
      <c r="HX20" s="100"/>
      <c r="HY20" s="100"/>
      <c r="HZ20" s="100"/>
      <c r="IA20" s="100"/>
      <c r="IB20" s="100"/>
      <c r="IC20" s="100"/>
      <c r="ID20" s="100"/>
      <c r="IE20" s="100"/>
      <c r="IF20" s="100"/>
      <c r="IG20" s="100"/>
      <c r="IH20" s="100"/>
      <c r="II20" s="100"/>
      <c r="IJ20" s="100"/>
      <c r="IK20" s="100"/>
      <c r="IL20" s="100"/>
      <c r="IM20" s="100"/>
      <c r="IN20" s="100"/>
      <c r="IO20" s="100"/>
      <c r="IP20" s="100"/>
      <c r="IQ20" s="100"/>
      <c r="IR20" s="100"/>
      <c r="IS20" s="100"/>
      <c r="IT20" s="100"/>
      <c r="IU20" s="100"/>
      <c r="IV20" s="100"/>
    </row>
    <row r="21" spans="1:256" s="84" customFormat="1" ht="21.95" customHeight="1" thickBot="1">
      <c r="A21" s="77">
        <v>16</v>
      </c>
      <c r="B21" s="81"/>
      <c r="C21" s="85"/>
      <c r="D21" s="86"/>
      <c r="E21" s="81" t="s">
        <v>44</v>
      </c>
      <c r="F21" s="87"/>
      <c r="G21" s="85"/>
      <c r="H21" s="90"/>
      <c r="I21" s="85" t="s">
        <v>44</v>
      </c>
      <c r="J21" s="108"/>
      <c r="K21" s="85"/>
      <c r="L21" s="88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0"/>
      <c r="Z21" s="100"/>
      <c r="AA21" s="100"/>
      <c r="AB21" s="100"/>
      <c r="AC21" s="100"/>
      <c r="AD21" s="100"/>
      <c r="AE21" s="100"/>
      <c r="AF21" s="100"/>
      <c r="AG21" s="100"/>
      <c r="AH21" s="100"/>
      <c r="AI21" s="100"/>
      <c r="AJ21" s="100"/>
      <c r="AK21" s="100"/>
      <c r="AL21" s="100"/>
      <c r="AM21" s="100"/>
      <c r="AN21" s="100"/>
      <c r="AO21" s="100"/>
      <c r="AP21" s="100"/>
      <c r="AQ21" s="100"/>
      <c r="AR21" s="100"/>
      <c r="AS21" s="100"/>
      <c r="AT21" s="100"/>
      <c r="AU21" s="100"/>
      <c r="AV21" s="100"/>
      <c r="AW21" s="100"/>
      <c r="AX21" s="100"/>
      <c r="AY21" s="100"/>
      <c r="AZ21" s="100"/>
      <c r="BA21" s="100"/>
      <c r="BB21" s="100"/>
      <c r="BC21" s="100"/>
      <c r="BD21" s="100"/>
      <c r="BE21" s="100"/>
      <c r="BF21" s="100"/>
      <c r="BG21" s="100"/>
      <c r="BH21" s="100"/>
      <c r="BI21" s="100"/>
      <c r="BJ21" s="100"/>
      <c r="BK21" s="100"/>
      <c r="BL21" s="100"/>
      <c r="BM21" s="100"/>
      <c r="BN21" s="100"/>
      <c r="BO21" s="100"/>
      <c r="BP21" s="100"/>
      <c r="BQ21" s="100"/>
      <c r="BR21" s="100"/>
      <c r="BS21" s="100"/>
      <c r="BT21" s="100"/>
      <c r="BU21" s="100"/>
      <c r="BV21" s="100"/>
      <c r="BW21" s="100"/>
      <c r="BX21" s="100"/>
      <c r="BY21" s="100"/>
      <c r="BZ21" s="100"/>
      <c r="CA21" s="100"/>
      <c r="CB21" s="100"/>
      <c r="CC21" s="100"/>
      <c r="CD21" s="100"/>
      <c r="CE21" s="100"/>
      <c r="CF21" s="100"/>
      <c r="CG21" s="100"/>
      <c r="CH21" s="100"/>
      <c r="CI21" s="100"/>
      <c r="CJ21" s="100"/>
      <c r="CK21" s="100"/>
      <c r="CL21" s="100"/>
      <c r="CM21" s="100"/>
      <c r="CN21" s="100"/>
      <c r="CO21" s="100"/>
      <c r="CP21" s="100"/>
      <c r="CQ21" s="100"/>
      <c r="CR21" s="100"/>
      <c r="CS21" s="100"/>
      <c r="CT21" s="100"/>
      <c r="CU21" s="100"/>
      <c r="CV21" s="100"/>
      <c r="CW21" s="100"/>
      <c r="CX21" s="100"/>
      <c r="CY21" s="100"/>
      <c r="CZ21" s="100"/>
      <c r="DA21" s="100"/>
      <c r="DB21" s="100"/>
      <c r="DC21" s="100"/>
      <c r="DD21" s="100"/>
      <c r="DE21" s="100"/>
      <c r="DF21" s="100"/>
      <c r="DG21" s="100"/>
      <c r="DH21" s="100"/>
      <c r="DI21" s="100"/>
      <c r="DJ21" s="100"/>
      <c r="DK21" s="100"/>
      <c r="DL21" s="100"/>
      <c r="DM21" s="100"/>
      <c r="DN21" s="100"/>
      <c r="DO21" s="100"/>
      <c r="DP21" s="100"/>
      <c r="DQ21" s="100"/>
      <c r="DR21" s="100"/>
      <c r="DS21" s="100"/>
      <c r="DT21" s="100"/>
      <c r="DU21" s="100"/>
      <c r="DV21" s="100"/>
      <c r="DW21" s="100"/>
      <c r="DX21" s="100"/>
      <c r="DY21" s="100"/>
      <c r="DZ21" s="100"/>
      <c r="EA21" s="100"/>
      <c r="EB21" s="100"/>
      <c r="EC21" s="100"/>
      <c r="ED21" s="100"/>
      <c r="EE21" s="100"/>
      <c r="EF21" s="100"/>
      <c r="EG21" s="100"/>
      <c r="EH21" s="100"/>
      <c r="EI21" s="100"/>
      <c r="EJ21" s="100"/>
      <c r="EK21" s="100"/>
      <c r="EL21" s="100"/>
      <c r="EM21" s="100"/>
      <c r="EN21" s="100"/>
      <c r="EO21" s="100"/>
      <c r="EP21" s="100"/>
      <c r="EQ21" s="100"/>
      <c r="ER21" s="100"/>
      <c r="ES21" s="100"/>
      <c r="ET21" s="100"/>
      <c r="EU21" s="100"/>
      <c r="EV21" s="100"/>
      <c r="EW21" s="100"/>
      <c r="EX21" s="100"/>
      <c r="EY21" s="100"/>
      <c r="EZ21" s="100"/>
      <c r="FA21" s="100"/>
      <c r="FB21" s="100"/>
      <c r="FC21" s="100"/>
      <c r="FD21" s="100"/>
      <c r="FE21" s="100"/>
      <c r="FF21" s="100"/>
      <c r="FG21" s="100"/>
      <c r="FH21" s="100"/>
      <c r="FI21" s="100"/>
      <c r="FJ21" s="100"/>
      <c r="FK21" s="100"/>
      <c r="FL21" s="100"/>
      <c r="FM21" s="100"/>
      <c r="FN21" s="100"/>
      <c r="FO21" s="100"/>
      <c r="FP21" s="100"/>
      <c r="FQ21" s="100"/>
      <c r="FR21" s="100"/>
      <c r="FS21" s="100"/>
      <c r="FT21" s="100"/>
      <c r="FU21" s="100"/>
      <c r="FV21" s="100"/>
      <c r="FW21" s="100"/>
      <c r="FX21" s="100"/>
      <c r="FY21" s="100"/>
      <c r="FZ21" s="100"/>
      <c r="GA21" s="100"/>
      <c r="GB21" s="100"/>
      <c r="GC21" s="100"/>
      <c r="GD21" s="100"/>
      <c r="GE21" s="100"/>
      <c r="GF21" s="100"/>
      <c r="GG21" s="100"/>
      <c r="GH21" s="100"/>
      <c r="GI21" s="100"/>
      <c r="GJ21" s="100"/>
      <c r="GK21" s="100"/>
      <c r="GL21" s="100"/>
      <c r="GM21" s="100"/>
      <c r="GN21" s="100"/>
      <c r="GO21" s="100"/>
      <c r="GP21" s="100"/>
      <c r="GQ21" s="100"/>
      <c r="GR21" s="100"/>
      <c r="GS21" s="100"/>
      <c r="GT21" s="100"/>
      <c r="GU21" s="100"/>
      <c r="GV21" s="100"/>
      <c r="GW21" s="100"/>
      <c r="GX21" s="100"/>
      <c r="GY21" s="100"/>
      <c r="GZ21" s="100"/>
      <c r="HA21" s="100"/>
      <c r="HB21" s="100"/>
      <c r="HC21" s="100"/>
      <c r="HD21" s="100"/>
      <c r="HE21" s="100"/>
      <c r="HF21" s="100"/>
      <c r="HG21" s="100"/>
      <c r="HH21" s="100"/>
      <c r="HI21" s="100"/>
      <c r="HJ21" s="100"/>
      <c r="HK21" s="100"/>
      <c r="HL21" s="100"/>
      <c r="HM21" s="100"/>
      <c r="HN21" s="100"/>
      <c r="HO21" s="100"/>
      <c r="HP21" s="100"/>
      <c r="HQ21" s="100"/>
      <c r="HR21" s="100"/>
      <c r="HS21" s="100"/>
      <c r="HT21" s="100"/>
      <c r="HU21" s="100"/>
      <c r="HV21" s="100"/>
      <c r="HW21" s="100"/>
      <c r="HX21" s="100"/>
      <c r="HY21" s="100"/>
      <c r="HZ21" s="100"/>
      <c r="IA21" s="100"/>
      <c r="IB21" s="100"/>
      <c r="IC21" s="100"/>
      <c r="ID21" s="100"/>
      <c r="IE21" s="100"/>
      <c r="IF21" s="100"/>
      <c r="IG21" s="100"/>
      <c r="IH21" s="100"/>
      <c r="II21" s="100"/>
      <c r="IJ21" s="100"/>
      <c r="IK21" s="100"/>
      <c r="IL21" s="100"/>
      <c r="IM21" s="100"/>
      <c r="IN21" s="100"/>
      <c r="IO21" s="100"/>
      <c r="IP21" s="100"/>
      <c r="IQ21" s="100"/>
      <c r="IR21" s="100"/>
      <c r="IS21" s="100"/>
      <c r="IT21" s="100"/>
      <c r="IU21" s="100"/>
      <c r="IV21" s="100"/>
    </row>
    <row r="22" spans="1:256" s="71" customFormat="1" ht="21.95" customHeight="1" thickBot="1">
      <c r="A22" s="66">
        <v>17</v>
      </c>
      <c r="B22" s="73"/>
      <c r="C22" s="74"/>
      <c r="D22" s="75"/>
      <c r="E22" s="67" t="s">
        <v>44</v>
      </c>
      <c r="F22" s="76"/>
      <c r="G22" s="74"/>
      <c r="H22" s="102"/>
      <c r="I22" s="110" t="s">
        <v>44</v>
      </c>
      <c r="J22" s="105"/>
      <c r="K22" s="68"/>
      <c r="L22" s="72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00"/>
      <c r="AI22" s="100"/>
      <c r="AJ22" s="100"/>
      <c r="AK22" s="100"/>
      <c r="AL22" s="100"/>
      <c r="AM22" s="100"/>
      <c r="AN22" s="100"/>
      <c r="AO22" s="100"/>
      <c r="AP22" s="100"/>
      <c r="AQ22" s="100"/>
      <c r="AR22" s="100"/>
      <c r="AS22" s="100"/>
      <c r="AT22" s="100"/>
      <c r="AU22" s="100"/>
      <c r="AV22" s="100"/>
      <c r="AW22" s="100"/>
      <c r="AX22" s="100"/>
      <c r="AY22" s="100"/>
      <c r="AZ22" s="100"/>
      <c r="BA22" s="100"/>
      <c r="BB22" s="100"/>
      <c r="BC22" s="100"/>
      <c r="BD22" s="100"/>
      <c r="BE22" s="100"/>
      <c r="BF22" s="100"/>
      <c r="BG22" s="100"/>
      <c r="BH22" s="100"/>
      <c r="BI22" s="100"/>
      <c r="BJ22" s="100"/>
      <c r="BK22" s="100"/>
      <c r="BL22" s="100"/>
      <c r="BM22" s="100"/>
      <c r="BN22" s="100"/>
      <c r="BO22" s="100"/>
      <c r="BP22" s="100"/>
      <c r="BQ22" s="100"/>
      <c r="BR22" s="100"/>
      <c r="BS22" s="100"/>
      <c r="BT22" s="100"/>
      <c r="BU22" s="100"/>
      <c r="BV22" s="100"/>
      <c r="BW22" s="100"/>
      <c r="BX22" s="100"/>
      <c r="BY22" s="100"/>
      <c r="BZ22" s="100"/>
      <c r="CA22" s="100"/>
      <c r="CB22" s="100"/>
      <c r="CC22" s="100"/>
      <c r="CD22" s="100"/>
      <c r="CE22" s="100"/>
      <c r="CF22" s="100"/>
      <c r="CG22" s="100"/>
      <c r="CH22" s="100"/>
      <c r="CI22" s="100"/>
      <c r="CJ22" s="100"/>
      <c r="CK22" s="100"/>
      <c r="CL22" s="100"/>
      <c r="CM22" s="100"/>
      <c r="CN22" s="100"/>
      <c r="CO22" s="100"/>
      <c r="CP22" s="100"/>
      <c r="CQ22" s="100"/>
      <c r="CR22" s="100"/>
      <c r="CS22" s="100"/>
      <c r="CT22" s="100"/>
      <c r="CU22" s="100"/>
      <c r="CV22" s="100"/>
      <c r="CW22" s="100"/>
      <c r="CX22" s="100"/>
      <c r="CY22" s="100"/>
      <c r="CZ22" s="100"/>
      <c r="DA22" s="100"/>
      <c r="DB22" s="100"/>
      <c r="DC22" s="100"/>
      <c r="DD22" s="100"/>
      <c r="DE22" s="100"/>
      <c r="DF22" s="100"/>
      <c r="DG22" s="100"/>
      <c r="DH22" s="100"/>
      <c r="DI22" s="100"/>
      <c r="DJ22" s="100"/>
      <c r="DK22" s="100"/>
      <c r="DL22" s="100"/>
      <c r="DM22" s="100"/>
      <c r="DN22" s="100"/>
      <c r="DO22" s="100"/>
      <c r="DP22" s="100"/>
      <c r="DQ22" s="100"/>
      <c r="DR22" s="100"/>
      <c r="DS22" s="100"/>
      <c r="DT22" s="100"/>
      <c r="DU22" s="100"/>
      <c r="DV22" s="100"/>
      <c r="DW22" s="100"/>
      <c r="DX22" s="100"/>
      <c r="DY22" s="100"/>
      <c r="DZ22" s="100"/>
      <c r="EA22" s="100"/>
      <c r="EB22" s="100"/>
      <c r="EC22" s="100"/>
      <c r="ED22" s="100"/>
      <c r="EE22" s="100"/>
      <c r="EF22" s="100"/>
      <c r="EG22" s="100"/>
      <c r="EH22" s="100"/>
      <c r="EI22" s="100"/>
      <c r="EJ22" s="100"/>
      <c r="EK22" s="100"/>
      <c r="EL22" s="100"/>
      <c r="EM22" s="100"/>
      <c r="EN22" s="100"/>
      <c r="EO22" s="100"/>
      <c r="EP22" s="100"/>
      <c r="EQ22" s="100"/>
      <c r="ER22" s="100"/>
      <c r="ES22" s="100"/>
      <c r="ET22" s="100"/>
      <c r="EU22" s="100"/>
      <c r="EV22" s="100"/>
      <c r="EW22" s="100"/>
      <c r="EX22" s="100"/>
      <c r="EY22" s="100"/>
      <c r="EZ22" s="100"/>
      <c r="FA22" s="100"/>
      <c r="FB22" s="100"/>
      <c r="FC22" s="100"/>
      <c r="FD22" s="100"/>
      <c r="FE22" s="100"/>
      <c r="FF22" s="100"/>
      <c r="FG22" s="100"/>
      <c r="FH22" s="100"/>
      <c r="FI22" s="100"/>
      <c r="FJ22" s="100"/>
      <c r="FK22" s="100"/>
      <c r="FL22" s="100"/>
      <c r="FM22" s="100"/>
      <c r="FN22" s="100"/>
      <c r="FO22" s="100"/>
      <c r="FP22" s="100"/>
      <c r="FQ22" s="100"/>
      <c r="FR22" s="100"/>
      <c r="FS22" s="100"/>
      <c r="FT22" s="100"/>
      <c r="FU22" s="100"/>
      <c r="FV22" s="100"/>
      <c r="FW22" s="100"/>
      <c r="FX22" s="100"/>
      <c r="FY22" s="100"/>
      <c r="FZ22" s="100"/>
      <c r="GA22" s="100"/>
      <c r="GB22" s="100"/>
      <c r="GC22" s="100"/>
      <c r="GD22" s="100"/>
      <c r="GE22" s="100"/>
      <c r="GF22" s="100"/>
      <c r="GG22" s="100"/>
      <c r="GH22" s="100"/>
      <c r="GI22" s="100"/>
      <c r="GJ22" s="100"/>
      <c r="GK22" s="100"/>
      <c r="GL22" s="100"/>
      <c r="GM22" s="100"/>
      <c r="GN22" s="100"/>
      <c r="GO22" s="100"/>
      <c r="GP22" s="100"/>
      <c r="GQ22" s="100"/>
      <c r="GR22" s="100"/>
      <c r="GS22" s="100"/>
      <c r="GT22" s="100"/>
      <c r="GU22" s="100"/>
      <c r="GV22" s="100"/>
      <c r="GW22" s="100"/>
      <c r="GX22" s="100"/>
      <c r="GY22" s="100"/>
      <c r="GZ22" s="100"/>
      <c r="HA22" s="100"/>
      <c r="HB22" s="100"/>
      <c r="HC22" s="100"/>
      <c r="HD22" s="100"/>
      <c r="HE22" s="100"/>
      <c r="HF22" s="100"/>
      <c r="HG22" s="100"/>
      <c r="HH22" s="100"/>
      <c r="HI22" s="100"/>
      <c r="HJ22" s="100"/>
      <c r="HK22" s="100"/>
      <c r="HL22" s="100"/>
      <c r="HM22" s="100"/>
      <c r="HN22" s="100"/>
      <c r="HO22" s="100"/>
      <c r="HP22" s="100"/>
      <c r="HQ22" s="100"/>
      <c r="HR22" s="100"/>
      <c r="HS22" s="100"/>
      <c r="HT22" s="100"/>
      <c r="HU22" s="100"/>
      <c r="HV22" s="100"/>
      <c r="HW22" s="100"/>
      <c r="HX22" s="100"/>
      <c r="HY22" s="100"/>
      <c r="HZ22" s="100"/>
      <c r="IA22" s="100"/>
      <c r="IB22" s="100"/>
      <c r="IC22" s="100"/>
      <c r="ID22" s="100"/>
      <c r="IE22" s="100"/>
      <c r="IF22" s="100"/>
      <c r="IG22" s="100"/>
      <c r="IH22" s="100"/>
      <c r="II22" s="100"/>
      <c r="IJ22" s="100"/>
      <c r="IK22" s="100"/>
      <c r="IL22" s="100"/>
      <c r="IM22" s="100"/>
      <c r="IN22" s="100"/>
      <c r="IO22" s="100"/>
      <c r="IP22" s="100"/>
      <c r="IQ22" s="100"/>
      <c r="IR22" s="100"/>
      <c r="IS22" s="100"/>
      <c r="IT22" s="100"/>
      <c r="IU22" s="100"/>
      <c r="IV22" s="100"/>
    </row>
    <row r="23" spans="1:256" s="84" customFormat="1" ht="21.95" customHeight="1" thickBot="1">
      <c r="A23" s="77">
        <v>18</v>
      </c>
      <c r="B23" s="78"/>
      <c r="C23" s="79"/>
      <c r="D23" s="80"/>
      <c r="E23" s="81" t="s">
        <v>44</v>
      </c>
      <c r="F23" s="82"/>
      <c r="G23" s="79"/>
      <c r="H23" s="103"/>
      <c r="I23" s="85" t="s">
        <v>44</v>
      </c>
      <c r="J23" s="106"/>
      <c r="K23" s="85"/>
      <c r="L23" s="88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00"/>
      <c r="AD23" s="100"/>
      <c r="AE23" s="100"/>
      <c r="AF23" s="100"/>
      <c r="AG23" s="100"/>
      <c r="AH23" s="100"/>
      <c r="AI23" s="100"/>
      <c r="AJ23" s="100"/>
      <c r="AK23" s="100"/>
      <c r="AL23" s="100"/>
      <c r="AM23" s="100"/>
      <c r="AN23" s="100"/>
      <c r="AO23" s="100"/>
      <c r="AP23" s="100"/>
      <c r="AQ23" s="100"/>
      <c r="AR23" s="100"/>
      <c r="AS23" s="100"/>
      <c r="AT23" s="100"/>
      <c r="AU23" s="100"/>
      <c r="AV23" s="100"/>
      <c r="AW23" s="100"/>
      <c r="AX23" s="100"/>
      <c r="AY23" s="100"/>
      <c r="AZ23" s="100"/>
      <c r="BA23" s="100"/>
      <c r="BB23" s="100"/>
      <c r="BC23" s="100"/>
      <c r="BD23" s="100"/>
      <c r="BE23" s="100"/>
      <c r="BF23" s="100"/>
      <c r="BG23" s="100"/>
      <c r="BH23" s="100"/>
      <c r="BI23" s="100"/>
      <c r="BJ23" s="100"/>
      <c r="BK23" s="100"/>
      <c r="BL23" s="100"/>
      <c r="BM23" s="100"/>
      <c r="BN23" s="100"/>
      <c r="BO23" s="100"/>
      <c r="BP23" s="100"/>
      <c r="BQ23" s="100"/>
      <c r="BR23" s="100"/>
      <c r="BS23" s="100"/>
      <c r="BT23" s="100"/>
      <c r="BU23" s="100"/>
      <c r="BV23" s="100"/>
      <c r="BW23" s="100"/>
      <c r="BX23" s="100"/>
      <c r="BY23" s="100"/>
      <c r="BZ23" s="100"/>
      <c r="CA23" s="100"/>
      <c r="CB23" s="100"/>
      <c r="CC23" s="100"/>
      <c r="CD23" s="100"/>
      <c r="CE23" s="100"/>
      <c r="CF23" s="100"/>
      <c r="CG23" s="100"/>
      <c r="CH23" s="100"/>
      <c r="CI23" s="100"/>
      <c r="CJ23" s="100"/>
      <c r="CK23" s="100"/>
      <c r="CL23" s="100"/>
      <c r="CM23" s="100"/>
      <c r="CN23" s="100"/>
      <c r="CO23" s="100"/>
      <c r="CP23" s="100"/>
      <c r="CQ23" s="100"/>
      <c r="CR23" s="100"/>
      <c r="CS23" s="100"/>
      <c r="CT23" s="100"/>
      <c r="CU23" s="100"/>
      <c r="CV23" s="100"/>
      <c r="CW23" s="100"/>
      <c r="CX23" s="100"/>
      <c r="CY23" s="100"/>
      <c r="CZ23" s="100"/>
      <c r="DA23" s="100"/>
      <c r="DB23" s="100"/>
      <c r="DC23" s="100"/>
      <c r="DD23" s="100"/>
      <c r="DE23" s="100"/>
      <c r="DF23" s="100"/>
      <c r="DG23" s="100"/>
      <c r="DH23" s="100"/>
      <c r="DI23" s="100"/>
      <c r="DJ23" s="100"/>
      <c r="DK23" s="100"/>
      <c r="DL23" s="100"/>
      <c r="DM23" s="100"/>
      <c r="DN23" s="100"/>
      <c r="DO23" s="100"/>
      <c r="DP23" s="100"/>
      <c r="DQ23" s="100"/>
      <c r="DR23" s="100"/>
      <c r="DS23" s="100"/>
      <c r="DT23" s="100"/>
      <c r="DU23" s="100"/>
      <c r="DV23" s="100"/>
      <c r="DW23" s="100"/>
      <c r="DX23" s="100"/>
      <c r="DY23" s="100"/>
      <c r="DZ23" s="100"/>
      <c r="EA23" s="100"/>
      <c r="EB23" s="100"/>
      <c r="EC23" s="100"/>
      <c r="ED23" s="100"/>
      <c r="EE23" s="100"/>
      <c r="EF23" s="100"/>
      <c r="EG23" s="100"/>
      <c r="EH23" s="100"/>
      <c r="EI23" s="100"/>
      <c r="EJ23" s="100"/>
      <c r="EK23" s="100"/>
      <c r="EL23" s="100"/>
      <c r="EM23" s="100"/>
      <c r="EN23" s="100"/>
      <c r="EO23" s="100"/>
      <c r="EP23" s="100"/>
      <c r="EQ23" s="100"/>
      <c r="ER23" s="100"/>
      <c r="ES23" s="100"/>
      <c r="ET23" s="100"/>
      <c r="EU23" s="100"/>
      <c r="EV23" s="100"/>
      <c r="EW23" s="100"/>
      <c r="EX23" s="100"/>
      <c r="EY23" s="100"/>
      <c r="EZ23" s="100"/>
      <c r="FA23" s="100"/>
      <c r="FB23" s="100"/>
      <c r="FC23" s="100"/>
      <c r="FD23" s="100"/>
      <c r="FE23" s="100"/>
      <c r="FF23" s="100"/>
      <c r="FG23" s="100"/>
      <c r="FH23" s="100"/>
      <c r="FI23" s="100"/>
      <c r="FJ23" s="100"/>
      <c r="FK23" s="100"/>
      <c r="FL23" s="100"/>
      <c r="FM23" s="100"/>
      <c r="FN23" s="100"/>
      <c r="FO23" s="100"/>
      <c r="FP23" s="100"/>
      <c r="FQ23" s="100"/>
      <c r="FR23" s="100"/>
      <c r="FS23" s="100"/>
      <c r="FT23" s="100"/>
      <c r="FU23" s="100"/>
      <c r="FV23" s="100"/>
      <c r="FW23" s="100"/>
      <c r="FX23" s="100"/>
      <c r="FY23" s="100"/>
      <c r="FZ23" s="100"/>
      <c r="GA23" s="100"/>
      <c r="GB23" s="100"/>
      <c r="GC23" s="100"/>
      <c r="GD23" s="100"/>
      <c r="GE23" s="100"/>
      <c r="GF23" s="100"/>
      <c r="GG23" s="100"/>
      <c r="GH23" s="100"/>
      <c r="GI23" s="100"/>
      <c r="GJ23" s="100"/>
      <c r="GK23" s="100"/>
      <c r="GL23" s="100"/>
      <c r="GM23" s="100"/>
      <c r="GN23" s="100"/>
      <c r="GO23" s="100"/>
      <c r="GP23" s="100"/>
      <c r="GQ23" s="100"/>
      <c r="GR23" s="100"/>
      <c r="GS23" s="100"/>
      <c r="GT23" s="100"/>
      <c r="GU23" s="100"/>
      <c r="GV23" s="100"/>
      <c r="GW23" s="100"/>
      <c r="GX23" s="100"/>
      <c r="GY23" s="100"/>
      <c r="GZ23" s="100"/>
      <c r="HA23" s="100"/>
      <c r="HB23" s="100"/>
      <c r="HC23" s="100"/>
      <c r="HD23" s="100"/>
      <c r="HE23" s="100"/>
      <c r="HF23" s="100"/>
      <c r="HG23" s="100"/>
      <c r="HH23" s="100"/>
      <c r="HI23" s="100"/>
      <c r="HJ23" s="100"/>
      <c r="HK23" s="100"/>
      <c r="HL23" s="100"/>
      <c r="HM23" s="100"/>
      <c r="HN23" s="100"/>
      <c r="HO23" s="100"/>
      <c r="HP23" s="100"/>
      <c r="HQ23" s="100"/>
      <c r="HR23" s="100"/>
      <c r="HS23" s="100"/>
      <c r="HT23" s="100"/>
      <c r="HU23" s="100"/>
      <c r="HV23" s="100"/>
      <c r="HW23" s="100"/>
      <c r="HX23" s="100"/>
      <c r="HY23" s="100"/>
      <c r="HZ23" s="100"/>
      <c r="IA23" s="100"/>
      <c r="IB23" s="100"/>
      <c r="IC23" s="100"/>
      <c r="ID23" s="100"/>
      <c r="IE23" s="100"/>
      <c r="IF23" s="100"/>
      <c r="IG23" s="100"/>
      <c r="IH23" s="100"/>
      <c r="II23" s="100"/>
      <c r="IJ23" s="100"/>
      <c r="IK23" s="100"/>
      <c r="IL23" s="100"/>
      <c r="IM23" s="100"/>
      <c r="IN23" s="100"/>
      <c r="IO23" s="100"/>
      <c r="IP23" s="100"/>
      <c r="IQ23" s="100"/>
      <c r="IR23" s="100"/>
      <c r="IS23" s="100"/>
      <c r="IT23" s="100"/>
      <c r="IU23" s="100"/>
      <c r="IV23" s="100"/>
    </row>
    <row r="24" spans="1:256" s="71" customFormat="1" ht="21.95" customHeight="1" thickBot="1">
      <c r="A24" s="66">
        <v>19</v>
      </c>
      <c r="B24" s="67"/>
      <c r="C24" s="68"/>
      <c r="D24" s="69"/>
      <c r="E24" s="67" t="s">
        <v>44</v>
      </c>
      <c r="F24" s="70"/>
      <c r="G24" s="68"/>
      <c r="H24" s="104"/>
      <c r="I24" s="110" t="s">
        <v>44</v>
      </c>
      <c r="J24" s="107"/>
      <c r="K24" s="68"/>
      <c r="L24" s="72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0"/>
      <c r="AJ24" s="100"/>
      <c r="AK24" s="100"/>
      <c r="AL24" s="100"/>
      <c r="AM24" s="100"/>
      <c r="AN24" s="100"/>
      <c r="AO24" s="100"/>
      <c r="AP24" s="100"/>
      <c r="AQ24" s="100"/>
      <c r="AR24" s="100"/>
      <c r="AS24" s="100"/>
      <c r="AT24" s="100"/>
      <c r="AU24" s="100"/>
      <c r="AV24" s="100"/>
      <c r="AW24" s="100"/>
      <c r="AX24" s="100"/>
      <c r="AY24" s="100"/>
      <c r="AZ24" s="100"/>
      <c r="BA24" s="100"/>
      <c r="BB24" s="100"/>
      <c r="BC24" s="100"/>
      <c r="BD24" s="100"/>
      <c r="BE24" s="100"/>
      <c r="BF24" s="100"/>
      <c r="BG24" s="100"/>
      <c r="BH24" s="100"/>
      <c r="BI24" s="100"/>
      <c r="BJ24" s="100"/>
      <c r="BK24" s="100"/>
      <c r="BL24" s="100"/>
      <c r="BM24" s="100"/>
      <c r="BN24" s="100"/>
      <c r="BO24" s="100"/>
      <c r="BP24" s="100"/>
      <c r="BQ24" s="100"/>
      <c r="BR24" s="100"/>
      <c r="BS24" s="100"/>
      <c r="BT24" s="100"/>
      <c r="BU24" s="100"/>
      <c r="BV24" s="100"/>
      <c r="BW24" s="100"/>
      <c r="BX24" s="100"/>
      <c r="BY24" s="100"/>
      <c r="BZ24" s="100"/>
      <c r="CA24" s="100"/>
      <c r="CB24" s="100"/>
      <c r="CC24" s="100"/>
      <c r="CD24" s="100"/>
      <c r="CE24" s="100"/>
      <c r="CF24" s="100"/>
      <c r="CG24" s="100"/>
      <c r="CH24" s="100"/>
      <c r="CI24" s="100"/>
      <c r="CJ24" s="100"/>
      <c r="CK24" s="100"/>
      <c r="CL24" s="100"/>
      <c r="CM24" s="100"/>
      <c r="CN24" s="100"/>
      <c r="CO24" s="100"/>
      <c r="CP24" s="100"/>
      <c r="CQ24" s="100"/>
      <c r="CR24" s="100"/>
      <c r="CS24" s="100"/>
      <c r="CT24" s="100"/>
      <c r="CU24" s="100"/>
      <c r="CV24" s="100"/>
      <c r="CW24" s="100"/>
      <c r="CX24" s="100"/>
      <c r="CY24" s="100"/>
      <c r="CZ24" s="100"/>
      <c r="DA24" s="100"/>
      <c r="DB24" s="100"/>
      <c r="DC24" s="100"/>
      <c r="DD24" s="100"/>
      <c r="DE24" s="100"/>
      <c r="DF24" s="100"/>
      <c r="DG24" s="100"/>
      <c r="DH24" s="100"/>
      <c r="DI24" s="100"/>
      <c r="DJ24" s="100"/>
      <c r="DK24" s="100"/>
      <c r="DL24" s="100"/>
      <c r="DM24" s="100"/>
      <c r="DN24" s="100"/>
      <c r="DO24" s="100"/>
      <c r="DP24" s="100"/>
      <c r="DQ24" s="100"/>
      <c r="DR24" s="100"/>
      <c r="DS24" s="100"/>
      <c r="DT24" s="100"/>
      <c r="DU24" s="100"/>
      <c r="DV24" s="100"/>
      <c r="DW24" s="100"/>
      <c r="DX24" s="100"/>
      <c r="DY24" s="100"/>
      <c r="DZ24" s="100"/>
      <c r="EA24" s="100"/>
      <c r="EB24" s="100"/>
      <c r="EC24" s="100"/>
      <c r="ED24" s="100"/>
      <c r="EE24" s="100"/>
      <c r="EF24" s="100"/>
      <c r="EG24" s="100"/>
      <c r="EH24" s="100"/>
      <c r="EI24" s="100"/>
      <c r="EJ24" s="100"/>
      <c r="EK24" s="100"/>
      <c r="EL24" s="100"/>
      <c r="EM24" s="100"/>
      <c r="EN24" s="100"/>
      <c r="EO24" s="100"/>
      <c r="EP24" s="100"/>
      <c r="EQ24" s="100"/>
      <c r="ER24" s="100"/>
      <c r="ES24" s="100"/>
      <c r="ET24" s="100"/>
      <c r="EU24" s="100"/>
      <c r="EV24" s="100"/>
      <c r="EW24" s="100"/>
      <c r="EX24" s="100"/>
      <c r="EY24" s="100"/>
      <c r="EZ24" s="100"/>
      <c r="FA24" s="100"/>
      <c r="FB24" s="100"/>
      <c r="FC24" s="100"/>
      <c r="FD24" s="100"/>
      <c r="FE24" s="100"/>
      <c r="FF24" s="100"/>
      <c r="FG24" s="100"/>
      <c r="FH24" s="100"/>
      <c r="FI24" s="100"/>
      <c r="FJ24" s="100"/>
      <c r="FK24" s="100"/>
      <c r="FL24" s="100"/>
      <c r="FM24" s="100"/>
      <c r="FN24" s="100"/>
      <c r="FO24" s="100"/>
      <c r="FP24" s="100"/>
      <c r="FQ24" s="100"/>
      <c r="FR24" s="100"/>
      <c r="FS24" s="100"/>
      <c r="FT24" s="100"/>
      <c r="FU24" s="100"/>
      <c r="FV24" s="100"/>
      <c r="FW24" s="100"/>
      <c r="FX24" s="100"/>
      <c r="FY24" s="100"/>
      <c r="FZ24" s="100"/>
      <c r="GA24" s="100"/>
      <c r="GB24" s="100"/>
      <c r="GC24" s="100"/>
      <c r="GD24" s="100"/>
      <c r="GE24" s="100"/>
      <c r="GF24" s="100"/>
      <c r="GG24" s="100"/>
      <c r="GH24" s="100"/>
      <c r="GI24" s="100"/>
      <c r="GJ24" s="100"/>
      <c r="GK24" s="100"/>
      <c r="GL24" s="100"/>
      <c r="GM24" s="100"/>
      <c r="GN24" s="100"/>
      <c r="GO24" s="100"/>
      <c r="GP24" s="100"/>
      <c r="GQ24" s="100"/>
      <c r="GR24" s="100"/>
      <c r="GS24" s="100"/>
      <c r="GT24" s="100"/>
      <c r="GU24" s="100"/>
      <c r="GV24" s="100"/>
      <c r="GW24" s="100"/>
      <c r="GX24" s="100"/>
      <c r="GY24" s="100"/>
      <c r="GZ24" s="100"/>
      <c r="HA24" s="100"/>
      <c r="HB24" s="100"/>
      <c r="HC24" s="100"/>
      <c r="HD24" s="100"/>
      <c r="HE24" s="100"/>
      <c r="HF24" s="100"/>
      <c r="HG24" s="100"/>
      <c r="HH24" s="100"/>
      <c r="HI24" s="100"/>
      <c r="HJ24" s="100"/>
      <c r="HK24" s="100"/>
      <c r="HL24" s="100"/>
      <c r="HM24" s="100"/>
      <c r="HN24" s="100"/>
      <c r="HO24" s="100"/>
      <c r="HP24" s="100"/>
      <c r="HQ24" s="100"/>
      <c r="HR24" s="100"/>
      <c r="HS24" s="100"/>
      <c r="HT24" s="100"/>
      <c r="HU24" s="100"/>
      <c r="HV24" s="100"/>
      <c r="HW24" s="100"/>
      <c r="HX24" s="100"/>
      <c r="HY24" s="100"/>
      <c r="HZ24" s="100"/>
      <c r="IA24" s="100"/>
      <c r="IB24" s="100"/>
      <c r="IC24" s="100"/>
      <c r="ID24" s="100"/>
      <c r="IE24" s="100"/>
      <c r="IF24" s="100"/>
      <c r="IG24" s="100"/>
      <c r="IH24" s="100"/>
      <c r="II24" s="100"/>
      <c r="IJ24" s="100"/>
      <c r="IK24" s="100"/>
      <c r="IL24" s="100"/>
      <c r="IM24" s="100"/>
      <c r="IN24" s="100"/>
      <c r="IO24" s="100"/>
      <c r="IP24" s="100"/>
      <c r="IQ24" s="100"/>
      <c r="IR24" s="100"/>
      <c r="IS24" s="100"/>
      <c r="IT24" s="100"/>
      <c r="IU24" s="100"/>
      <c r="IV24" s="100"/>
    </row>
    <row r="25" spans="1:256" s="84" customFormat="1" ht="21.95" customHeight="1" thickBot="1">
      <c r="A25" s="89">
        <v>20</v>
      </c>
      <c r="B25" s="81"/>
      <c r="C25" s="85"/>
      <c r="D25" s="86"/>
      <c r="E25" s="81" t="s">
        <v>44</v>
      </c>
      <c r="F25" s="87"/>
      <c r="G25" s="85"/>
      <c r="H25" s="90"/>
      <c r="I25" s="85" t="s">
        <v>44</v>
      </c>
      <c r="J25" s="109"/>
      <c r="K25" s="91"/>
      <c r="L25" s="92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G25" s="100"/>
      <c r="AH25" s="100"/>
      <c r="AI25" s="100"/>
      <c r="AJ25" s="100"/>
      <c r="AK25" s="100"/>
      <c r="AL25" s="100"/>
      <c r="AM25" s="100"/>
      <c r="AN25" s="100"/>
      <c r="AO25" s="100"/>
      <c r="AP25" s="100"/>
      <c r="AQ25" s="100"/>
      <c r="AR25" s="100"/>
      <c r="AS25" s="100"/>
      <c r="AT25" s="100"/>
      <c r="AU25" s="100"/>
      <c r="AV25" s="100"/>
      <c r="AW25" s="100"/>
      <c r="AX25" s="100"/>
      <c r="AY25" s="100"/>
      <c r="AZ25" s="100"/>
      <c r="BA25" s="100"/>
      <c r="BB25" s="100"/>
      <c r="BC25" s="100"/>
      <c r="BD25" s="100"/>
      <c r="BE25" s="100"/>
      <c r="BF25" s="100"/>
      <c r="BG25" s="100"/>
      <c r="BH25" s="100"/>
      <c r="BI25" s="100"/>
      <c r="BJ25" s="100"/>
      <c r="BK25" s="100"/>
      <c r="BL25" s="100"/>
      <c r="BM25" s="100"/>
      <c r="BN25" s="100"/>
      <c r="BO25" s="100"/>
      <c r="BP25" s="100"/>
      <c r="BQ25" s="100"/>
      <c r="BR25" s="100"/>
      <c r="BS25" s="100"/>
      <c r="BT25" s="100"/>
      <c r="BU25" s="100"/>
      <c r="BV25" s="100"/>
      <c r="BW25" s="100"/>
      <c r="BX25" s="100"/>
      <c r="BY25" s="100"/>
      <c r="BZ25" s="100"/>
      <c r="CA25" s="100"/>
      <c r="CB25" s="100"/>
      <c r="CC25" s="100"/>
      <c r="CD25" s="100"/>
      <c r="CE25" s="100"/>
      <c r="CF25" s="100"/>
      <c r="CG25" s="100"/>
      <c r="CH25" s="100"/>
      <c r="CI25" s="100"/>
      <c r="CJ25" s="100"/>
      <c r="CK25" s="100"/>
      <c r="CL25" s="100"/>
      <c r="CM25" s="100"/>
      <c r="CN25" s="100"/>
      <c r="CO25" s="100"/>
      <c r="CP25" s="100"/>
      <c r="CQ25" s="100"/>
      <c r="CR25" s="100"/>
      <c r="CS25" s="100"/>
      <c r="CT25" s="100"/>
      <c r="CU25" s="100"/>
      <c r="CV25" s="100"/>
      <c r="CW25" s="100"/>
      <c r="CX25" s="100"/>
      <c r="CY25" s="100"/>
      <c r="CZ25" s="100"/>
      <c r="DA25" s="100"/>
      <c r="DB25" s="100"/>
      <c r="DC25" s="100"/>
      <c r="DD25" s="100"/>
      <c r="DE25" s="100"/>
      <c r="DF25" s="100"/>
      <c r="DG25" s="100"/>
      <c r="DH25" s="100"/>
      <c r="DI25" s="100"/>
      <c r="DJ25" s="100"/>
      <c r="DK25" s="100"/>
      <c r="DL25" s="100"/>
      <c r="DM25" s="100"/>
      <c r="DN25" s="100"/>
      <c r="DO25" s="100"/>
      <c r="DP25" s="100"/>
      <c r="DQ25" s="100"/>
      <c r="DR25" s="100"/>
      <c r="DS25" s="100"/>
      <c r="DT25" s="100"/>
      <c r="DU25" s="100"/>
      <c r="DV25" s="100"/>
      <c r="DW25" s="100"/>
      <c r="DX25" s="100"/>
      <c r="DY25" s="100"/>
      <c r="DZ25" s="100"/>
      <c r="EA25" s="100"/>
      <c r="EB25" s="100"/>
      <c r="EC25" s="100"/>
      <c r="ED25" s="100"/>
      <c r="EE25" s="100"/>
      <c r="EF25" s="100"/>
      <c r="EG25" s="100"/>
      <c r="EH25" s="100"/>
      <c r="EI25" s="100"/>
      <c r="EJ25" s="100"/>
      <c r="EK25" s="100"/>
      <c r="EL25" s="100"/>
      <c r="EM25" s="100"/>
      <c r="EN25" s="100"/>
      <c r="EO25" s="100"/>
      <c r="EP25" s="100"/>
      <c r="EQ25" s="100"/>
      <c r="ER25" s="100"/>
      <c r="ES25" s="100"/>
      <c r="ET25" s="100"/>
      <c r="EU25" s="100"/>
      <c r="EV25" s="100"/>
      <c r="EW25" s="100"/>
      <c r="EX25" s="100"/>
      <c r="EY25" s="100"/>
      <c r="EZ25" s="100"/>
      <c r="FA25" s="100"/>
      <c r="FB25" s="100"/>
      <c r="FC25" s="100"/>
      <c r="FD25" s="100"/>
      <c r="FE25" s="100"/>
      <c r="FF25" s="100"/>
      <c r="FG25" s="100"/>
      <c r="FH25" s="100"/>
      <c r="FI25" s="100"/>
      <c r="FJ25" s="100"/>
      <c r="FK25" s="100"/>
      <c r="FL25" s="100"/>
      <c r="FM25" s="100"/>
      <c r="FN25" s="100"/>
      <c r="FO25" s="100"/>
      <c r="FP25" s="100"/>
      <c r="FQ25" s="100"/>
      <c r="FR25" s="100"/>
      <c r="FS25" s="100"/>
      <c r="FT25" s="100"/>
      <c r="FU25" s="100"/>
      <c r="FV25" s="100"/>
      <c r="FW25" s="100"/>
      <c r="FX25" s="100"/>
      <c r="FY25" s="100"/>
      <c r="FZ25" s="100"/>
      <c r="GA25" s="100"/>
      <c r="GB25" s="100"/>
      <c r="GC25" s="100"/>
      <c r="GD25" s="100"/>
      <c r="GE25" s="100"/>
      <c r="GF25" s="100"/>
      <c r="GG25" s="100"/>
      <c r="GH25" s="100"/>
      <c r="GI25" s="100"/>
      <c r="GJ25" s="100"/>
      <c r="GK25" s="100"/>
      <c r="GL25" s="100"/>
      <c r="GM25" s="100"/>
      <c r="GN25" s="100"/>
      <c r="GO25" s="100"/>
      <c r="GP25" s="100"/>
      <c r="GQ25" s="100"/>
      <c r="GR25" s="100"/>
      <c r="GS25" s="100"/>
      <c r="GT25" s="100"/>
      <c r="GU25" s="100"/>
      <c r="GV25" s="100"/>
      <c r="GW25" s="100"/>
      <c r="GX25" s="100"/>
      <c r="GY25" s="100"/>
      <c r="GZ25" s="100"/>
      <c r="HA25" s="100"/>
      <c r="HB25" s="100"/>
      <c r="HC25" s="100"/>
      <c r="HD25" s="100"/>
      <c r="HE25" s="100"/>
      <c r="HF25" s="100"/>
      <c r="HG25" s="100"/>
      <c r="HH25" s="100"/>
      <c r="HI25" s="100"/>
      <c r="HJ25" s="100"/>
      <c r="HK25" s="100"/>
      <c r="HL25" s="100"/>
      <c r="HM25" s="100"/>
      <c r="HN25" s="100"/>
      <c r="HO25" s="100"/>
      <c r="HP25" s="100"/>
      <c r="HQ25" s="100"/>
      <c r="HR25" s="100"/>
      <c r="HS25" s="100"/>
      <c r="HT25" s="100"/>
      <c r="HU25" s="100"/>
      <c r="HV25" s="100"/>
      <c r="HW25" s="100"/>
      <c r="HX25" s="100"/>
      <c r="HY25" s="100"/>
      <c r="HZ25" s="100"/>
      <c r="IA25" s="100"/>
      <c r="IB25" s="100"/>
      <c r="IC25" s="100"/>
      <c r="ID25" s="100"/>
      <c r="IE25" s="100"/>
      <c r="IF25" s="100"/>
      <c r="IG25" s="100"/>
      <c r="IH25" s="100"/>
      <c r="II25" s="100"/>
      <c r="IJ25" s="100"/>
      <c r="IK25" s="100"/>
      <c r="IL25" s="100"/>
      <c r="IM25" s="100"/>
      <c r="IN25" s="100"/>
      <c r="IO25" s="100"/>
      <c r="IP25" s="100"/>
      <c r="IQ25" s="100"/>
      <c r="IR25" s="100"/>
      <c r="IS25" s="100"/>
      <c r="IT25" s="100"/>
      <c r="IU25" s="100"/>
      <c r="IV25" s="100"/>
    </row>
  </sheetData>
  <mergeCells count="3">
    <mergeCell ref="A1:B1"/>
    <mergeCell ref="A2:B2"/>
    <mergeCell ref="A3:C3"/>
  </mergeCells>
  <dataValidations count="6">
    <dataValidation type="list" allowBlank="1" showInputMessage="1" showErrorMessage="1" sqref="M4:N4">
      <formula1>$C$6</formula1>
    </dataValidation>
    <dataValidation type="list" allowBlank="1" showInputMessage="1" showErrorMessage="1" sqref="E6:E25">
      <formula1>"***, FONDATEUR , DIRECTEUR , DIRECTRICE, GERENT , SURVEILLANT, CONTABLE, RECEPTION, PROF"</formula1>
    </dataValidation>
    <dataValidation type="whole" allowBlank="1" showInputMessage="1" showErrorMessage="1" errorTitle="Info" error="Cette cellule doit contenir que les chiffres." sqref="D6:D25">
      <formula1>0</formula1>
      <formula2>999999999999</formula2>
    </dataValidation>
    <dataValidation type="date" allowBlank="1" showInputMessage="1" showErrorMessage="1" sqref="F6:F25">
      <formula1>36161</formula1>
      <formula2>2958464</formula2>
    </dataValidation>
    <dataValidation type="list" allowBlank="1" showInputMessage="1" showErrorMessage="1" sqref="I6:I25">
      <formula1>"*** ,Espece ,Cheque ,Virement"</formula1>
    </dataValidation>
    <dataValidation allowBlank="1" showInputMessage="1" errorTitle="Info" error="Cette cellule doit contenir que les chiffres." sqref="C6:C25"/>
  </dataValidations>
  <pageMargins left="0.19685039370078741" right="0.19685039370078741" top="0.39370078740157483" bottom="0.19685039370078741" header="0.19685039370078741" footer="0.31496062992125984"/>
  <pageSetup paperSize="9" scale="81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22" r:id="rId4" name="Button 2">
              <controlPr defaultSize="0" print="0" autoFill="0" autoPict="0" macro="[0]!Bouton1_Cliquer">
                <anchor moveWithCells="1" sizeWithCells="1">
                  <from>
                    <xdr:col>8</xdr:col>
                    <xdr:colOff>209550</xdr:colOff>
                    <xdr:row>2</xdr:row>
                    <xdr:rowOff>28575</xdr:rowOff>
                  </from>
                  <to>
                    <xdr:col>9</xdr:col>
                    <xdr:colOff>428625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3" r:id="rId5" name="Button 3">
              <controlPr defaultSize="0" print="0" autoFill="0" autoPict="0" macro="[0]!DONNEEADMIN_Bouton3_Cliquer">
                <anchor moveWithCells="1" sizeWithCells="1">
                  <from>
                    <xdr:col>11</xdr:col>
                    <xdr:colOff>28575</xdr:colOff>
                    <xdr:row>5</xdr:row>
                    <xdr:rowOff>28575</xdr:rowOff>
                  </from>
                  <to>
                    <xdr:col>11</xdr:col>
                    <xdr:colOff>676275</xdr:colOff>
                    <xdr:row>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4" r:id="rId6" name="Button 4">
              <controlPr defaultSize="0" print="0" autoFill="0" autoPict="0" macro="[0]!DONNEEADMIN_Bouton4_Cliquer">
                <anchor moveWithCells="1" sizeWithCells="1">
                  <from>
                    <xdr:col>11</xdr:col>
                    <xdr:colOff>28575</xdr:colOff>
                    <xdr:row>6</xdr:row>
                    <xdr:rowOff>28575</xdr:rowOff>
                  </from>
                  <to>
                    <xdr:col>11</xdr:col>
                    <xdr:colOff>676275</xdr:colOff>
                    <xdr:row>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5" r:id="rId7" name="Button 5">
              <controlPr defaultSize="0" print="0" autoFill="0" autoPict="0" macro="[0]!DONNEEADMIN_Bouton5_Cliquer">
                <anchor moveWithCells="1" sizeWithCells="1">
                  <from>
                    <xdr:col>11</xdr:col>
                    <xdr:colOff>28575</xdr:colOff>
                    <xdr:row>7</xdr:row>
                    <xdr:rowOff>28575</xdr:rowOff>
                  </from>
                  <to>
                    <xdr:col>11</xdr:col>
                    <xdr:colOff>676275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6" r:id="rId8" name="Button 6">
              <controlPr defaultSize="0" print="0" autoFill="0" autoPict="0" macro="[0]!DONNEEADMIN_Bouton6_Cliquer">
                <anchor moveWithCells="1" sizeWithCells="1">
                  <from>
                    <xdr:col>11</xdr:col>
                    <xdr:colOff>38100</xdr:colOff>
                    <xdr:row>8</xdr:row>
                    <xdr:rowOff>28575</xdr:rowOff>
                  </from>
                  <to>
                    <xdr:col>11</xdr:col>
                    <xdr:colOff>685800</xdr:colOff>
                    <xdr:row>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7" r:id="rId9" name="Button 7">
              <controlPr defaultSize="0" print="0" autoFill="0" autoPict="0" macro="[0]!DONNEEADMIN_Bouton7_Cliquer">
                <anchor moveWithCells="1" sizeWithCells="1">
                  <from>
                    <xdr:col>11</xdr:col>
                    <xdr:colOff>28575</xdr:colOff>
                    <xdr:row>9</xdr:row>
                    <xdr:rowOff>28575</xdr:rowOff>
                  </from>
                  <to>
                    <xdr:col>11</xdr:col>
                    <xdr:colOff>676275</xdr:colOff>
                    <xdr:row>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8" r:id="rId10" name="Button 8">
              <controlPr defaultSize="0" print="0" autoFill="0" autoPict="0" macro="[0]!DONNEEADMIN_Bouton8_Cliquer">
                <anchor moveWithCells="1" sizeWithCells="1">
                  <from>
                    <xdr:col>11</xdr:col>
                    <xdr:colOff>38100</xdr:colOff>
                    <xdr:row>10</xdr:row>
                    <xdr:rowOff>28575</xdr:rowOff>
                  </from>
                  <to>
                    <xdr:col>11</xdr:col>
                    <xdr:colOff>685800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9" r:id="rId11" name="Button 9">
              <controlPr defaultSize="0" print="0" autoFill="0" autoPict="0" macro="[0]!DONNEEADMIN_Bouton9_Cliquer">
                <anchor moveWithCells="1" sizeWithCells="1">
                  <from>
                    <xdr:col>11</xdr:col>
                    <xdr:colOff>28575</xdr:colOff>
                    <xdr:row>11</xdr:row>
                    <xdr:rowOff>28575</xdr:rowOff>
                  </from>
                  <to>
                    <xdr:col>11</xdr:col>
                    <xdr:colOff>676275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0" r:id="rId12" name="Button 10">
              <controlPr defaultSize="0" print="0" autoFill="0" autoPict="0" macro="[0]!DONNEEADMIN_Bouton10_Cliquer">
                <anchor moveWithCells="1" sizeWithCells="1">
                  <from>
                    <xdr:col>11</xdr:col>
                    <xdr:colOff>38100</xdr:colOff>
                    <xdr:row>12</xdr:row>
                    <xdr:rowOff>28575</xdr:rowOff>
                  </from>
                  <to>
                    <xdr:col>11</xdr:col>
                    <xdr:colOff>685800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1" r:id="rId13" name="Button 11">
              <controlPr defaultSize="0" print="0" autoFill="0" autoPict="0" macro="[0]!DONNEEADMIN_Bouton11_Cliquer">
                <anchor moveWithCells="1" sizeWithCells="1">
                  <from>
                    <xdr:col>11</xdr:col>
                    <xdr:colOff>28575</xdr:colOff>
                    <xdr:row>13</xdr:row>
                    <xdr:rowOff>38100</xdr:rowOff>
                  </from>
                  <to>
                    <xdr:col>11</xdr:col>
                    <xdr:colOff>676275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2" r:id="rId14" name="Button 12">
              <controlPr defaultSize="0" print="0" autoFill="0" autoPict="0" macro="[0]!DONNEEADMIN_Bouton12_Cliquer">
                <anchor moveWithCells="1" sizeWithCells="1">
                  <from>
                    <xdr:col>11</xdr:col>
                    <xdr:colOff>38100</xdr:colOff>
                    <xdr:row>14</xdr:row>
                    <xdr:rowOff>28575</xdr:rowOff>
                  </from>
                  <to>
                    <xdr:col>11</xdr:col>
                    <xdr:colOff>685800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3" r:id="rId15" name="Button 13">
              <controlPr defaultSize="0" print="0" autoFill="0" autoPict="0" macro="[0]!DONNEEADMIN_Bouton13_Cliquer">
                <anchor moveWithCells="1" sizeWithCells="1">
                  <from>
                    <xdr:col>11</xdr:col>
                    <xdr:colOff>38100</xdr:colOff>
                    <xdr:row>15</xdr:row>
                    <xdr:rowOff>28575</xdr:rowOff>
                  </from>
                  <to>
                    <xdr:col>11</xdr:col>
                    <xdr:colOff>685800</xdr:colOff>
                    <xdr:row>15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4" r:id="rId16" name="Button 14">
              <controlPr defaultSize="0" print="0" autoFill="0" autoPict="0" macro="[0]!DONNEEADMIN_Bouton14_Cliquer">
                <anchor moveWithCells="1" sizeWithCells="1">
                  <from>
                    <xdr:col>11</xdr:col>
                    <xdr:colOff>38100</xdr:colOff>
                    <xdr:row>16</xdr:row>
                    <xdr:rowOff>28575</xdr:rowOff>
                  </from>
                  <to>
                    <xdr:col>11</xdr:col>
                    <xdr:colOff>685800</xdr:colOff>
                    <xdr:row>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5" r:id="rId17" name="Button 15">
              <controlPr defaultSize="0" print="0" autoFill="0" autoPict="0" macro="[0]!DONNEEADMIN_Bouton15_Cliquer">
                <anchor moveWithCells="1" sizeWithCells="1">
                  <from>
                    <xdr:col>11</xdr:col>
                    <xdr:colOff>38100</xdr:colOff>
                    <xdr:row>17</xdr:row>
                    <xdr:rowOff>28575</xdr:rowOff>
                  </from>
                  <to>
                    <xdr:col>11</xdr:col>
                    <xdr:colOff>685800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6" r:id="rId18" name="Button 16">
              <controlPr defaultSize="0" print="0" autoFill="0" autoPict="0" macro="[0]!DONNEEADMIN_Bouton16_Cliquer">
                <anchor moveWithCells="1" sizeWithCells="1">
                  <from>
                    <xdr:col>11</xdr:col>
                    <xdr:colOff>38100</xdr:colOff>
                    <xdr:row>18</xdr:row>
                    <xdr:rowOff>28575</xdr:rowOff>
                  </from>
                  <to>
                    <xdr:col>11</xdr:col>
                    <xdr:colOff>685800</xdr:colOff>
                    <xdr:row>18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7" r:id="rId19" name="Button 17">
              <controlPr defaultSize="0" print="0" autoFill="0" autoPict="0" macro="[0]!DONNEEADMIN_Bouton17_Cliquer">
                <anchor moveWithCells="1" sizeWithCells="1">
                  <from>
                    <xdr:col>11</xdr:col>
                    <xdr:colOff>38100</xdr:colOff>
                    <xdr:row>19</xdr:row>
                    <xdr:rowOff>28575</xdr:rowOff>
                  </from>
                  <to>
                    <xdr:col>11</xdr:col>
                    <xdr:colOff>685800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8" r:id="rId20" name="Button 18">
              <controlPr defaultSize="0" print="0" autoFill="0" autoPict="0" macro="[0]!DONNEEADMIN_Bouton18_Cliquer">
                <anchor moveWithCells="1" sizeWithCells="1">
                  <from>
                    <xdr:col>11</xdr:col>
                    <xdr:colOff>28575</xdr:colOff>
                    <xdr:row>20</xdr:row>
                    <xdr:rowOff>28575</xdr:rowOff>
                  </from>
                  <to>
                    <xdr:col>11</xdr:col>
                    <xdr:colOff>676275</xdr:colOff>
                    <xdr:row>20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9" r:id="rId21" name="Button 19">
              <controlPr defaultSize="0" print="0" autoFill="0" autoPict="0" macro="[0]!DONNEEADMIN_Bouton19_Cliquer">
                <anchor moveWithCells="1" sizeWithCells="1">
                  <from>
                    <xdr:col>11</xdr:col>
                    <xdr:colOff>28575</xdr:colOff>
                    <xdr:row>21</xdr:row>
                    <xdr:rowOff>28575</xdr:rowOff>
                  </from>
                  <to>
                    <xdr:col>11</xdr:col>
                    <xdr:colOff>676275</xdr:colOff>
                    <xdr:row>21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40" r:id="rId22" name="Button 20">
              <controlPr defaultSize="0" print="0" autoFill="0" autoPict="0" macro="[0]!DONNEEADMIN_Bouton20_Cliquer">
                <anchor moveWithCells="1" sizeWithCells="1">
                  <from>
                    <xdr:col>11</xdr:col>
                    <xdr:colOff>28575</xdr:colOff>
                    <xdr:row>22</xdr:row>
                    <xdr:rowOff>28575</xdr:rowOff>
                  </from>
                  <to>
                    <xdr:col>11</xdr:col>
                    <xdr:colOff>676275</xdr:colOff>
                    <xdr:row>22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41" r:id="rId23" name="Button 21">
              <controlPr defaultSize="0" print="0" autoFill="0" autoPict="0" macro="[0]!DONNEEADMIN_Bouton21_Cliquer">
                <anchor moveWithCells="1" sizeWithCells="1">
                  <from>
                    <xdr:col>11</xdr:col>
                    <xdr:colOff>38100</xdr:colOff>
                    <xdr:row>23</xdr:row>
                    <xdr:rowOff>28575</xdr:rowOff>
                  </from>
                  <to>
                    <xdr:col>11</xdr:col>
                    <xdr:colOff>685800</xdr:colOff>
                    <xdr:row>23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42" r:id="rId24" name="Button 22">
              <controlPr defaultSize="0" print="0" autoFill="0" autoPict="0" macro="[0]!DONNEEADMIN_Bouton22_Cliquer">
                <anchor moveWithCells="1" sizeWithCells="1">
                  <from>
                    <xdr:col>11</xdr:col>
                    <xdr:colOff>38100</xdr:colOff>
                    <xdr:row>24</xdr:row>
                    <xdr:rowOff>28575</xdr:rowOff>
                  </from>
                  <to>
                    <xdr:col>11</xdr:col>
                    <xdr:colOff>685800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45" r:id="rId25" name="Button 25">
              <controlPr defaultSize="0" print="0" autoFill="0" autoPict="0" macro="[0]!DONNEEADMIN_Bouton25_Cliquer">
                <anchor moveWithCells="1" sizeWithCells="1">
                  <from>
                    <xdr:col>8</xdr:col>
                    <xdr:colOff>209550</xdr:colOff>
                    <xdr:row>0</xdr:row>
                    <xdr:rowOff>66675</xdr:rowOff>
                  </from>
                  <to>
                    <xdr:col>9</xdr:col>
                    <xdr:colOff>428625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>
    <tabColor rgb="FF92D050"/>
  </sheetPr>
  <dimension ref="A1:R17"/>
  <sheetViews>
    <sheetView tabSelected="1" zoomScaleNormal="100" workbookViewId="0">
      <selection activeCell="E20" sqref="E20"/>
    </sheetView>
  </sheetViews>
  <sheetFormatPr baseColWidth="10" defaultRowHeight="15"/>
  <cols>
    <col min="1" max="3" width="8.42578125" customWidth="1"/>
    <col min="4" max="13" width="11.42578125" customWidth="1"/>
  </cols>
  <sheetData>
    <row r="1" spans="1:18" s="120" customFormat="1" ht="22.5" customHeight="1" thickBot="1">
      <c r="A1" s="135" t="s">
        <v>0</v>
      </c>
      <c r="B1" s="135"/>
      <c r="C1" s="136" t="str">
        <f>IFERROR(VLOOKUP(C3,DONNEEADMIN!B5:K25,2,0)," ")</f>
        <v xml:space="preserve"> </v>
      </c>
      <c r="D1" s="136"/>
      <c r="E1" s="136"/>
      <c r="G1" s="135" t="s">
        <v>96</v>
      </c>
      <c r="H1" s="135"/>
      <c r="I1" s="63"/>
      <c r="J1" s="135" t="s">
        <v>1</v>
      </c>
      <c r="K1" s="135"/>
      <c r="L1" s="63"/>
      <c r="M1" s="135" t="s">
        <v>94</v>
      </c>
      <c r="N1" s="135"/>
    </row>
    <row r="2" spans="1:18" s="120" customFormat="1" ht="22.5" customHeight="1" thickBot="1">
      <c r="A2" s="135" t="s">
        <v>5</v>
      </c>
      <c r="B2" s="135"/>
      <c r="C2" s="136" t="str">
        <f>IFERROR(VLOOKUP(C3,DONNEEADMIN!B5:K25,4,0)," ")</f>
        <v xml:space="preserve"> </v>
      </c>
      <c r="D2" s="136"/>
      <c r="E2" s="136"/>
      <c r="G2" s="137" t="str">
        <f>IFERROR(VLOOKUP(C3,DONNEEADMIN!B5:K25,8,0)," ")</f>
        <v xml:space="preserve"> </v>
      </c>
      <c r="H2" s="137"/>
      <c r="I2" s="63"/>
      <c r="J2" s="138" t="str">
        <f>IFERROR(VLOOKUP(C3,DONNEEADMIN!B5:K25,3,0)," ")</f>
        <v xml:space="preserve"> </v>
      </c>
      <c r="K2" s="138"/>
      <c r="L2" s="63"/>
      <c r="M2" s="137"/>
      <c r="N2" s="137"/>
    </row>
    <row r="3" spans="1:18" ht="22.5" customHeight="1" thickBot="1">
      <c r="A3" s="147" t="s">
        <v>90</v>
      </c>
      <c r="B3" s="147"/>
      <c r="C3" s="148"/>
      <c r="D3" s="148"/>
      <c r="E3" s="148"/>
      <c r="G3" s="137" t="str">
        <f>IFERROR(VLOOKUP(C3,DONNEEADMIN!B5:K25,9,0)," ")</f>
        <v xml:space="preserve"> </v>
      </c>
      <c r="H3" s="137"/>
    </row>
    <row r="4" spans="1:18" ht="33" customHeight="1" thickBot="1"/>
    <row r="5" spans="1:18" ht="21.75" customHeight="1" thickBot="1">
      <c r="A5" s="139" t="s">
        <v>41</v>
      </c>
      <c r="B5" s="139"/>
      <c r="C5" s="139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20"/>
      <c r="Q5" s="120"/>
      <c r="R5" s="120"/>
    </row>
    <row r="6" spans="1:18" ht="21" customHeight="1" thickBot="1">
      <c r="A6" s="149" t="s">
        <v>91</v>
      </c>
      <c r="B6" s="150"/>
      <c r="C6" s="150"/>
      <c r="D6" s="115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115"/>
    </row>
    <row r="7" spans="1:18" ht="21" customHeight="1" thickBot="1">
      <c r="A7" s="151" t="s">
        <v>123</v>
      </c>
      <c r="B7" s="146"/>
      <c r="C7" s="146"/>
      <c r="D7" s="115"/>
      <c r="E7" s="115"/>
      <c r="F7" s="115"/>
      <c r="G7" s="115"/>
      <c r="H7" s="115"/>
      <c r="I7" s="115"/>
      <c r="J7" s="115"/>
      <c r="K7" s="115"/>
      <c r="L7" s="115"/>
      <c r="M7" s="115"/>
      <c r="N7" s="115"/>
      <c r="O7" s="115"/>
    </row>
    <row r="8" spans="1:18" ht="21" customHeight="1" thickBot="1">
      <c r="A8" s="151" t="s">
        <v>34</v>
      </c>
      <c r="B8" s="146"/>
      <c r="C8" s="146"/>
      <c r="D8" s="115"/>
      <c r="E8" s="115"/>
      <c r="F8" s="115"/>
      <c r="G8" s="115"/>
      <c r="H8" s="115"/>
      <c r="I8" s="115"/>
      <c r="J8" s="115"/>
      <c r="K8" s="115"/>
      <c r="L8" s="115"/>
      <c r="M8" s="115"/>
      <c r="N8" s="115"/>
      <c r="O8" s="115"/>
    </row>
    <row r="9" spans="1:18" ht="21" customHeight="1" thickBot="1">
      <c r="A9" s="151" t="s">
        <v>35</v>
      </c>
      <c r="B9" s="146"/>
      <c r="C9" s="146"/>
      <c r="D9" s="115"/>
      <c r="E9" s="115"/>
      <c r="F9" s="115"/>
      <c r="G9" s="115"/>
      <c r="H9" s="115"/>
      <c r="I9" s="115"/>
      <c r="J9" s="115"/>
      <c r="K9" s="115"/>
      <c r="L9" s="115"/>
      <c r="M9" s="115"/>
      <c r="N9" s="115"/>
      <c r="O9" s="115"/>
    </row>
    <row r="10" spans="1:18" ht="21" customHeight="1">
      <c r="A10" s="146" t="s">
        <v>36</v>
      </c>
      <c r="B10" s="146"/>
      <c r="C10" s="146"/>
      <c r="D10" s="126">
        <f>IF(D6="P",G3,0)</f>
        <v>0</v>
      </c>
      <c r="E10" s="126">
        <f>IF(E6="P",G3,0)</f>
        <v>0</v>
      </c>
      <c r="F10" s="126">
        <f>IF(F6="P",G3,0)</f>
        <v>0</v>
      </c>
      <c r="G10" s="126">
        <f>IF(G6="P",G3,0)</f>
        <v>0</v>
      </c>
      <c r="H10" s="126">
        <f>IF(H6="P",G3,0)</f>
        <v>0</v>
      </c>
      <c r="I10" s="126">
        <f>IF(I6="P",G3,0)</f>
        <v>0</v>
      </c>
      <c r="J10" s="126">
        <f>IF(J6="P",G3,0)</f>
        <v>0</v>
      </c>
      <c r="K10" s="126">
        <f>IF(K6="P",G3,0)</f>
        <v>0</v>
      </c>
      <c r="L10" s="126">
        <f>IF(L6="P",G3,0)</f>
        <v>0</v>
      </c>
      <c r="M10" s="126">
        <f>IF(M6="P",G3,0)</f>
        <v>0</v>
      </c>
      <c r="N10" s="126">
        <f>IF(N6="P",G3,0)</f>
        <v>0</v>
      </c>
      <c r="O10" s="119">
        <f>IF(O6="P",G3,0)</f>
        <v>0</v>
      </c>
    </row>
    <row r="11" spans="1:18" ht="21" customHeight="1">
      <c r="A11" s="146" t="s">
        <v>37</v>
      </c>
      <c r="B11" s="146"/>
      <c r="C11" s="146"/>
      <c r="D11" s="127">
        <f>SUM(D10-D8)</f>
        <v>0</v>
      </c>
      <c r="E11" s="127">
        <f>SUM(E10-E8)</f>
        <v>0</v>
      </c>
      <c r="F11" s="127">
        <f>SUM(F10-F8)</f>
        <v>0</v>
      </c>
      <c r="G11" s="127">
        <f t="shared" ref="G11:M11" si="0">SUM(G10-G8)</f>
        <v>0</v>
      </c>
      <c r="H11" s="127">
        <f t="shared" si="0"/>
        <v>0</v>
      </c>
      <c r="I11" s="127">
        <f t="shared" si="0"/>
        <v>0</v>
      </c>
      <c r="J11" s="127">
        <f t="shared" si="0"/>
        <v>0</v>
      </c>
      <c r="K11" s="127">
        <f t="shared" si="0"/>
        <v>0</v>
      </c>
      <c r="L11" s="127">
        <f t="shared" si="0"/>
        <v>0</v>
      </c>
      <c r="M11" s="127">
        <f t="shared" si="0"/>
        <v>0</v>
      </c>
      <c r="N11" s="127">
        <f>SUM(N10-N8)</f>
        <v>0</v>
      </c>
      <c r="O11" s="128">
        <f>SUM(O10-O8)</f>
        <v>0</v>
      </c>
    </row>
    <row r="12" spans="1:18" ht="21" customHeight="1">
      <c r="A12" s="146" t="s">
        <v>22</v>
      </c>
      <c r="B12" s="146"/>
      <c r="C12" s="146"/>
      <c r="D12" s="130"/>
      <c r="E12" s="131"/>
      <c r="F12" s="130"/>
      <c r="G12" s="130"/>
      <c r="H12" s="130"/>
      <c r="I12" s="130"/>
      <c r="J12" s="130"/>
      <c r="K12" s="130"/>
      <c r="L12" s="130"/>
      <c r="M12" s="130"/>
      <c r="N12" s="130"/>
      <c r="O12" s="130"/>
    </row>
    <row r="13" spans="1:18" ht="27" customHeight="1" thickBot="1">
      <c r="A13" s="140" t="s">
        <v>38</v>
      </c>
      <c r="B13" s="140"/>
      <c r="C13" s="140"/>
      <c r="D13" s="129"/>
      <c r="E13" s="129"/>
      <c r="F13" s="129"/>
      <c r="G13" s="129"/>
      <c r="H13" s="129"/>
      <c r="I13" s="129"/>
      <c r="J13" s="129"/>
      <c r="K13" s="129"/>
      <c r="L13" s="129"/>
      <c r="M13" s="129"/>
      <c r="N13" s="129"/>
      <c r="O13" s="129"/>
      <c r="P13" s="120"/>
      <c r="Q13" s="120"/>
      <c r="R13" s="120"/>
    </row>
    <row r="14" spans="1:18" ht="15.75" thickBot="1">
      <c r="P14" s="120"/>
      <c r="Q14" s="120"/>
      <c r="R14" s="120"/>
    </row>
    <row r="15" spans="1:18" ht="20.25" customHeight="1" thickBot="1">
      <c r="A15" s="141" t="s">
        <v>6</v>
      </c>
      <c r="B15" s="142"/>
      <c r="C15" s="143" t="str">
        <f>IFERROR(VLOOKUP(C3,DONNEEADMIN!B5:K25,10,0)," ")</f>
        <v xml:space="preserve"> </v>
      </c>
      <c r="D15" s="144"/>
      <c r="E15" s="144"/>
      <c r="F15" s="145"/>
      <c r="L15" s="152" t="s">
        <v>95</v>
      </c>
      <c r="M15" s="152"/>
      <c r="N15" s="153">
        <f>SUM(D10:O10)</f>
        <v>0</v>
      </c>
      <c r="O15" s="154"/>
      <c r="P15" s="120"/>
      <c r="Q15" s="120"/>
      <c r="R15" s="120"/>
    </row>
    <row r="16" spans="1:18" ht="20.25" customHeight="1" thickBot="1">
      <c r="A16" s="141" t="s">
        <v>3</v>
      </c>
      <c r="B16" s="142"/>
      <c r="C16" s="143" t="str">
        <f>IFERROR(VLOOKUP(C3,DONNEEADMIN!B5:K25,6,0)," ")</f>
        <v xml:space="preserve"> </v>
      </c>
      <c r="D16" s="144"/>
      <c r="E16" s="144"/>
      <c r="F16" s="145"/>
      <c r="P16" s="120"/>
      <c r="Q16" s="120"/>
      <c r="R16" s="120"/>
    </row>
    <row r="17" spans="1:18" ht="20.25" customHeight="1" thickBot="1">
      <c r="A17" s="141" t="s">
        <v>4</v>
      </c>
      <c r="B17" s="142"/>
      <c r="C17" s="143" t="str">
        <f>IFERROR(VLOOKUP(C3,DONNEEADMIN!B5:K25,7,0)," ")</f>
        <v xml:space="preserve"> </v>
      </c>
      <c r="D17" s="144"/>
      <c r="E17" s="144"/>
      <c r="F17" s="145"/>
      <c r="P17" s="120"/>
      <c r="Q17" s="120"/>
      <c r="R17" s="120"/>
    </row>
  </sheetData>
  <mergeCells count="30">
    <mergeCell ref="L15:M15"/>
    <mergeCell ref="N15:O15"/>
    <mergeCell ref="A16:B16"/>
    <mergeCell ref="C16:F16"/>
    <mergeCell ref="A17:B17"/>
    <mergeCell ref="C17:F17"/>
    <mergeCell ref="G3:H3"/>
    <mergeCell ref="A5:C5"/>
    <mergeCell ref="A13:C13"/>
    <mergeCell ref="A15:B15"/>
    <mergeCell ref="C15:F15"/>
    <mergeCell ref="A10:C10"/>
    <mergeCell ref="A11:C11"/>
    <mergeCell ref="A3:B3"/>
    <mergeCell ref="C3:E3"/>
    <mergeCell ref="A6:C6"/>
    <mergeCell ref="A7:C7"/>
    <mergeCell ref="A8:C8"/>
    <mergeCell ref="A9:C9"/>
    <mergeCell ref="A12:C12"/>
    <mergeCell ref="A2:B2"/>
    <mergeCell ref="C2:E2"/>
    <mergeCell ref="G2:H2"/>
    <mergeCell ref="J2:K2"/>
    <mergeCell ref="M2:N2"/>
    <mergeCell ref="A1:B1"/>
    <mergeCell ref="C1:E1"/>
    <mergeCell ref="G1:H1"/>
    <mergeCell ref="J1:K1"/>
    <mergeCell ref="M1:N1"/>
  </mergeCells>
  <dataValidations count="1">
    <dataValidation type="whole" allowBlank="1" showInputMessage="1" showErrorMessage="1" sqref="J2:K2">
      <formula1>0</formula1>
      <formula2>9999999999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80289" r:id="rId4" name="CommandButton1">
          <controlPr defaultSize="0" autoLine="0" r:id="rId5">
            <anchor moveWithCells="1">
              <from>
                <xdr:col>2</xdr:col>
                <xdr:colOff>9525</xdr:colOff>
                <xdr:row>3</xdr:row>
                <xdr:rowOff>57150</xdr:rowOff>
              </from>
              <to>
                <xdr:col>5</xdr:col>
                <xdr:colOff>0</xdr:colOff>
                <xdr:row>3</xdr:row>
                <xdr:rowOff>361950</xdr:rowOff>
              </to>
            </anchor>
          </controlPr>
        </control>
      </mc:Choice>
      <mc:Fallback>
        <control shapeId="780289" r:id="rId4" name="CommandButton1"/>
      </mc:Fallback>
    </mc:AlternateContent>
    <mc:AlternateContent xmlns:mc="http://schemas.openxmlformats.org/markup-compatibility/2006">
      <mc:Choice Requires="x14">
        <control shapeId="780315" r:id="rId6" name="CommandButton2">
          <controlPr defaultSize="0" autoLine="0" r:id="rId7">
            <anchor moveWithCells="1">
              <from>
                <xdr:col>3</xdr:col>
                <xdr:colOff>57150</xdr:colOff>
                <xdr:row>12</xdr:row>
                <xdr:rowOff>38100</xdr:rowOff>
              </from>
              <to>
                <xdr:col>3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15" r:id="rId6" name="CommandButton2"/>
      </mc:Fallback>
    </mc:AlternateContent>
    <mc:AlternateContent xmlns:mc="http://schemas.openxmlformats.org/markup-compatibility/2006">
      <mc:Choice Requires="x14">
        <control shapeId="780317" r:id="rId8" name="CommandButton3">
          <controlPr defaultSize="0" autoLine="0" r:id="rId9">
            <anchor moveWithCells="1">
              <from>
                <xdr:col>4</xdr:col>
                <xdr:colOff>57150</xdr:colOff>
                <xdr:row>12</xdr:row>
                <xdr:rowOff>38100</xdr:rowOff>
              </from>
              <to>
                <xdr:col>4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17" r:id="rId8" name="CommandButton3"/>
      </mc:Fallback>
    </mc:AlternateContent>
    <mc:AlternateContent xmlns:mc="http://schemas.openxmlformats.org/markup-compatibility/2006">
      <mc:Choice Requires="x14">
        <control shapeId="780318" r:id="rId10" name="CommandButton4">
          <controlPr defaultSize="0" autoLine="0" r:id="rId11">
            <anchor moveWithCells="1">
              <from>
                <xdr:col>5</xdr:col>
                <xdr:colOff>57150</xdr:colOff>
                <xdr:row>12</xdr:row>
                <xdr:rowOff>38100</xdr:rowOff>
              </from>
              <to>
                <xdr:col>5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18" r:id="rId10" name="CommandButton4"/>
      </mc:Fallback>
    </mc:AlternateContent>
    <mc:AlternateContent xmlns:mc="http://schemas.openxmlformats.org/markup-compatibility/2006">
      <mc:Choice Requires="x14">
        <control shapeId="780319" r:id="rId12" name="CommandButton5">
          <controlPr defaultSize="0" autoLine="0" r:id="rId13">
            <anchor moveWithCells="1">
              <from>
                <xdr:col>6</xdr:col>
                <xdr:colOff>57150</xdr:colOff>
                <xdr:row>12</xdr:row>
                <xdr:rowOff>38100</xdr:rowOff>
              </from>
              <to>
                <xdr:col>6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19" r:id="rId12" name="CommandButton5"/>
      </mc:Fallback>
    </mc:AlternateContent>
    <mc:AlternateContent xmlns:mc="http://schemas.openxmlformats.org/markup-compatibility/2006">
      <mc:Choice Requires="x14">
        <control shapeId="780320" r:id="rId14" name="CommandButton6">
          <controlPr defaultSize="0" autoLine="0" r:id="rId15">
            <anchor moveWithCells="1">
              <from>
                <xdr:col>7</xdr:col>
                <xdr:colOff>57150</xdr:colOff>
                <xdr:row>12</xdr:row>
                <xdr:rowOff>38100</xdr:rowOff>
              </from>
              <to>
                <xdr:col>7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20" r:id="rId14" name="CommandButton6"/>
      </mc:Fallback>
    </mc:AlternateContent>
    <mc:AlternateContent xmlns:mc="http://schemas.openxmlformats.org/markup-compatibility/2006">
      <mc:Choice Requires="x14">
        <control shapeId="780321" r:id="rId16" name="CommandButton7">
          <controlPr defaultSize="0" autoLine="0" r:id="rId17">
            <anchor moveWithCells="1">
              <from>
                <xdr:col>8</xdr:col>
                <xdr:colOff>57150</xdr:colOff>
                <xdr:row>12</xdr:row>
                <xdr:rowOff>38100</xdr:rowOff>
              </from>
              <to>
                <xdr:col>8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21" r:id="rId16" name="CommandButton7"/>
      </mc:Fallback>
    </mc:AlternateContent>
    <mc:AlternateContent xmlns:mc="http://schemas.openxmlformats.org/markup-compatibility/2006">
      <mc:Choice Requires="x14">
        <control shapeId="780322" r:id="rId18" name="CommandButton8">
          <controlPr defaultSize="0" autoLine="0" r:id="rId19">
            <anchor moveWithCells="1">
              <from>
                <xdr:col>9</xdr:col>
                <xdr:colOff>57150</xdr:colOff>
                <xdr:row>12</xdr:row>
                <xdr:rowOff>38100</xdr:rowOff>
              </from>
              <to>
                <xdr:col>9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22" r:id="rId18" name="CommandButton8"/>
      </mc:Fallback>
    </mc:AlternateContent>
    <mc:AlternateContent xmlns:mc="http://schemas.openxmlformats.org/markup-compatibility/2006">
      <mc:Choice Requires="x14">
        <control shapeId="780323" r:id="rId20" name="CommandButton9">
          <controlPr defaultSize="0" autoLine="0" r:id="rId21">
            <anchor moveWithCells="1">
              <from>
                <xdr:col>10</xdr:col>
                <xdr:colOff>57150</xdr:colOff>
                <xdr:row>12</xdr:row>
                <xdr:rowOff>38100</xdr:rowOff>
              </from>
              <to>
                <xdr:col>10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23" r:id="rId20" name="CommandButton9"/>
      </mc:Fallback>
    </mc:AlternateContent>
    <mc:AlternateContent xmlns:mc="http://schemas.openxmlformats.org/markup-compatibility/2006">
      <mc:Choice Requires="x14">
        <control shapeId="780324" r:id="rId22" name="CommandButton10">
          <controlPr defaultSize="0" autoLine="0" r:id="rId23">
            <anchor moveWithCells="1">
              <from>
                <xdr:col>11</xdr:col>
                <xdr:colOff>66675</xdr:colOff>
                <xdr:row>12</xdr:row>
                <xdr:rowOff>38100</xdr:rowOff>
              </from>
              <to>
                <xdr:col>11</xdr:col>
                <xdr:colOff>714375</xdr:colOff>
                <xdr:row>12</xdr:row>
                <xdr:rowOff>323850</xdr:rowOff>
              </to>
            </anchor>
          </controlPr>
        </control>
      </mc:Choice>
      <mc:Fallback>
        <control shapeId="780324" r:id="rId22" name="CommandButton10"/>
      </mc:Fallback>
    </mc:AlternateContent>
    <mc:AlternateContent xmlns:mc="http://schemas.openxmlformats.org/markup-compatibility/2006">
      <mc:Choice Requires="x14">
        <control shapeId="780325" r:id="rId24" name="CommandButton11">
          <controlPr defaultSize="0" autoLine="0" r:id="rId25">
            <anchor moveWithCells="1">
              <from>
                <xdr:col>12</xdr:col>
                <xdr:colOff>66675</xdr:colOff>
                <xdr:row>12</xdr:row>
                <xdr:rowOff>38100</xdr:rowOff>
              </from>
              <to>
                <xdr:col>12</xdr:col>
                <xdr:colOff>714375</xdr:colOff>
                <xdr:row>12</xdr:row>
                <xdr:rowOff>323850</xdr:rowOff>
              </to>
            </anchor>
          </controlPr>
        </control>
      </mc:Choice>
      <mc:Fallback>
        <control shapeId="780325" r:id="rId24" name="CommandButton11"/>
      </mc:Fallback>
    </mc:AlternateContent>
    <mc:AlternateContent xmlns:mc="http://schemas.openxmlformats.org/markup-compatibility/2006">
      <mc:Choice Requires="x14">
        <control shapeId="780326" r:id="rId26" name="CommandButton12">
          <controlPr defaultSize="0" autoLine="0" r:id="rId27">
            <anchor moveWithCells="1">
              <from>
                <xdr:col>13</xdr:col>
                <xdr:colOff>57150</xdr:colOff>
                <xdr:row>12</xdr:row>
                <xdr:rowOff>38100</xdr:rowOff>
              </from>
              <to>
                <xdr:col>13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26" r:id="rId26" name="CommandButton12"/>
      </mc:Fallback>
    </mc:AlternateContent>
    <mc:AlternateContent xmlns:mc="http://schemas.openxmlformats.org/markup-compatibility/2006">
      <mc:Choice Requires="x14">
        <control shapeId="780327" r:id="rId28" name="CommandButton13">
          <controlPr defaultSize="0" autoLine="0" r:id="rId29">
            <anchor moveWithCells="1">
              <from>
                <xdr:col>14</xdr:col>
                <xdr:colOff>57150</xdr:colOff>
                <xdr:row>12</xdr:row>
                <xdr:rowOff>38100</xdr:rowOff>
              </from>
              <to>
                <xdr:col>14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27" r:id="rId28" name="CommandButton13"/>
      </mc:Fallback>
    </mc:AlternateContent>
    <mc:AlternateContent xmlns:mc="http://schemas.openxmlformats.org/markup-compatibility/2006">
      <mc:Choice Requires="x14">
        <control shapeId="780290" r:id="rId30" name="Button 2">
          <controlPr defaultSize="0" print="0" autoFill="0" autoPict="0" macro="[0]!Bouton41_Cliquer">
            <anchor moveWithCells="1" sizeWithCells="1">
              <from>
                <xdr:col>6</xdr:col>
                <xdr:colOff>9525</xdr:colOff>
                <xdr:row>3</xdr:row>
                <xdr:rowOff>57150</xdr:rowOff>
              </from>
              <to>
                <xdr:col>7</xdr:col>
                <xdr:colOff>752475</xdr:colOff>
                <xdr:row>3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1" r:id="rId31" name="Button 3">
          <controlPr defaultSize="0" print="0" autoFill="0" autoPict="0" macro="[0]!Bouton4_Cliquer">
            <anchor moveWithCells="1" sizeWithCells="1">
              <from>
                <xdr:col>3</xdr:col>
                <xdr:colOff>57150</xdr:colOff>
                <xdr:row>4</xdr:row>
                <xdr:rowOff>38100</xdr:rowOff>
              </from>
              <to>
                <xdr:col>3</xdr:col>
                <xdr:colOff>704850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2" r:id="rId32" name="Button 4">
          <controlPr defaultSize="0" print="0" autoFill="0" autoPict="0" macro="[0]!Bouton5_Cliquer">
            <anchor moveWithCells="1" sizeWithCells="1">
              <from>
                <xdr:col>4</xdr:col>
                <xdr:colOff>76200</xdr:colOff>
                <xdr:row>4</xdr:row>
                <xdr:rowOff>38100</xdr:rowOff>
              </from>
              <to>
                <xdr:col>4</xdr:col>
                <xdr:colOff>723900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3" r:id="rId33" name="Button 5">
          <controlPr defaultSize="0" print="0" autoFill="0" autoPict="0" macro="[0]!Bouton6_Cliquer">
            <anchor moveWithCells="1" sizeWithCells="1">
              <from>
                <xdr:col>5</xdr:col>
                <xdr:colOff>57150</xdr:colOff>
                <xdr:row>4</xdr:row>
                <xdr:rowOff>38100</xdr:rowOff>
              </from>
              <to>
                <xdr:col>5</xdr:col>
                <xdr:colOff>704850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4" r:id="rId34" name="Button 6">
          <controlPr defaultSize="0" print="0" autoFill="0" autoPict="0" macro="[0]!Bouton7_Cliquer">
            <anchor moveWithCells="1" sizeWithCells="1">
              <from>
                <xdr:col>6</xdr:col>
                <xdr:colOff>66675</xdr:colOff>
                <xdr:row>4</xdr:row>
                <xdr:rowOff>38100</xdr:rowOff>
              </from>
              <to>
                <xdr:col>6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5" r:id="rId35" name="Button 7">
          <controlPr defaultSize="0" print="0" autoFill="0" autoPict="0" macro="[0]!Bouton8_Cliquer">
            <anchor moveWithCells="1" sizeWithCells="1">
              <from>
                <xdr:col>7</xdr:col>
                <xdr:colOff>66675</xdr:colOff>
                <xdr:row>4</xdr:row>
                <xdr:rowOff>38100</xdr:rowOff>
              </from>
              <to>
                <xdr:col>7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6" r:id="rId36" name="Button 8">
          <controlPr defaultSize="0" print="0" autoFill="0" autoPict="0" macro="[0]!Bouton9_Cliquer">
            <anchor moveWithCells="1" sizeWithCells="1">
              <from>
                <xdr:col>8</xdr:col>
                <xdr:colOff>57150</xdr:colOff>
                <xdr:row>4</xdr:row>
                <xdr:rowOff>38100</xdr:rowOff>
              </from>
              <to>
                <xdr:col>8</xdr:col>
                <xdr:colOff>704850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7" r:id="rId37" name="Button 9">
          <controlPr defaultSize="0" print="0" autoFill="0" autoPict="0" macro="[0]!Bouton10_Cliquer">
            <anchor moveWithCells="1" sizeWithCells="1">
              <from>
                <xdr:col>9</xdr:col>
                <xdr:colOff>66675</xdr:colOff>
                <xdr:row>4</xdr:row>
                <xdr:rowOff>38100</xdr:rowOff>
              </from>
              <to>
                <xdr:col>9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8" r:id="rId38" name="Button 10">
          <controlPr defaultSize="0" print="0" autoFill="0" autoPict="0" macro="[0]!Bouton11_Cliquer">
            <anchor moveWithCells="1" sizeWithCells="1">
              <from>
                <xdr:col>10</xdr:col>
                <xdr:colOff>66675</xdr:colOff>
                <xdr:row>4</xdr:row>
                <xdr:rowOff>38100</xdr:rowOff>
              </from>
              <to>
                <xdr:col>10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9" r:id="rId39" name="Button 11">
          <controlPr defaultSize="0" print="0" autoFill="0" autoPict="0" macro="[0]!Bouton12_Cliquer">
            <anchor moveWithCells="1" sizeWithCells="1">
              <from>
                <xdr:col>11</xdr:col>
                <xdr:colOff>66675</xdr:colOff>
                <xdr:row>4</xdr:row>
                <xdr:rowOff>38100</xdr:rowOff>
              </from>
              <to>
                <xdr:col>11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300" r:id="rId40" name="Button 12">
          <controlPr defaultSize="0" print="0" autoFill="0" autoPict="0" macro="[0]!Bouton13_Cliquer">
            <anchor moveWithCells="1" sizeWithCells="1">
              <from>
                <xdr:col>12</xdr:col>
                <xdr:colOff>66675</xdr:colOff>
                <xdr:row>4</xdr:row>
                <xdr:rowOff>38100</xdr:rowOff>
              </from>
              <to>
                <xdr:col>12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301" r:id="rId41" name="Button 13">
          <controlPr defaultSize="0" print="0" autoFill="0" autoPict="0" macro="[0]!Bouton14_Cliquer">
            <anchor moveWithCells="1" sizeWithCells="1">
              <from>
                <xdr:col>13</xdr:col>
                <xdr:colOff>66675</xdr:colOff>
                <xdr:row>4</xdr:row>
                <xdr:rowOff>38100</xdr:rowOff>
              </from>
              <to>
                <xdr:col>13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302" r:id="rId42" name="Button 14">
          <controlPr defaultSize="0" print="0" autoFill="0" autoPict="0" macro="[0]!Bouton15_Cliquer">
            <anchor moveWithCells="1" sizeWithCells="1">
              <from>
                <xdr:col>14</xdr:col>
                <xdr:colOff>47625</xdr:colOff>
                <xdr:row>4</xdr:row>
                <xdr:rowOff>38100</xdr:rowOff>
              </from>
              <to>
                <xdr:col>14</xdr:col>
                <xdr:colOff>695325</xdr:colOff>
                <xdr:row>4</xdr:row>
                <xdr:rowOff>238125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F0"/>
  </sheetPr>
  <dimension ref="A1:Z40"/>
  <sheetViews>
    <sheetView topLeftCell="A6" zoomScaleNormal="100" zoomScaleSheetLayoutView="100" workbookViewId="0">
      <selection activeCell="J11" sqref="J11"/>
    </sheetView>
  </sheetViews>
  <sheetFormatPr baseColWidth="10" defaultRowHeight="15"/>
  <cols>
    <col min="1" max="1" width="18.42578125" customWidth="1"/>
    <col min="2" max="2" width="18.140625" customWidth="1"/>
    <col min="3" max="3" width="14" customWidth="1"/>
    <col min="4" max="4" width="17" bestFit="1" customWidth="1"/>
    <col min="7" max="7" width="16.85546875" bestFit="1" customWidth="1"/>
  </cols>
  <sheetData>
    <row r="1" spans="1:10">
      <c r="A1" s="10"/>
      <c r="B1" s="10"/>
      <c r="C1" s="10"/>
      <c r="D1" s="10"/>
      <c r="E1" s="10"/>
      <c r="F1" s="10"/>
      <c r="G1" s="10"/>
    </row>
    <row r="2" spans="1:10">
      <c r="A2" s="10"/>
      <c r="B2" s="10"/>
      <c r="C2" s="10"/>
      <c r="D2" s="10"/>
      <c r="E2" s="10"/>
      <c r="F2" s="10"/>
      <c r="G2" s="10"/>
    </row>
    <row r="3" spans="1:10">
      <c r="A3" s="10"/>
      <c r="B3" s="10"/>
      <c r="C3" s="10"/>
      <c r="D3" s="10"/>
      <c r="E3" s="10"/>
      <c r="F3" s="10"/>
      <c r="G3" s="10"/>
    </row>
    <row r="4" spans="1:10">
      <c r="A4" s="10"/>
      <c r="B4" s="10"/>
      <c r="C4" s="10"/>
      <c r="D4" s="10"/>
      <c r="E4" s="10"/>
      <c r="F4" s="10"/>
      <c r="G4" s="10"/>
    </row>
    <row r="5" spans="1:10">
      <c r="A5" s="10"/>
      <c r="B5" s="10"/>
      <c r="C5" s="10"/>
      <c r="D5" s="10"/>
      <c r="E5" s="10"/>
      <c r="F5" s="10"/>
      <c r="G5" s="10"/>
    </row>
    <row r="6" spans="1:10">
      <c r="A6" s="10"/>
      <c r="B6" s="10"/>
      <c r="C6" s="10"/>
      <c r="D6" s="10"/>
      <c r="E6" s="10"/>
      <c r="F6" s="10"/>
      <c r="G6" s="10"/>
    </row>
    <row r="7" spans="1:10">
      <c r="A7" s="10"/>
      <c r="B7" s="10"/>
      <c r="C7" s="10"/>
      <c r="D7" s="10"/>
      <c r="E7" s="10"/>
      <c r="F7" s="10"/>
      <c r="G7" s="10"/>
    </row>
    <row r="8" spans="1:10">
      <c r="A8" s="10"/>
      <c r="B8" s="10"/>
      <c r="C8" s="10"/>
      <c r="D8" s="10"/>
      <c r="E8" s="10"/>
      <c r="F8" s="10"/>
      <c r="G8" s="10"/>
    </row>
    <row r="9" spans="1:10">
      <c r="A9" s="10"/>
      <c r="B9" s="10"/>
      <c r="C9" s="10"/>
      <c r="D9" s="10"/>
      <c r="E9" s="10"/>
      <c r="F9" s="10"/>
      <c r="G9" s="10"/>
    </row>
    <row r="10" spans="1:10">
      <c r="A10" s="10"/>
      <c r="B10" s="10"/>
      <c r="C10" s="10"/>
      <c r="D10" s="10"/>
      <c r="E10" s="10"/>
      <c r="F10" s="10"/>
      <c r="G10" s="10"/>
      <c r="J10" t="s">
        <v>48</v>
      </c>
    </row>
    <row r="11" spans="1:10">
      <c r="A11" s="10"/>
      <c r="B11" s="10"/>
      <c r="C11" s="10"/>
      <c r="D11" s="10"/>
      <c r="E11" s="10"/>
      <c r="F11" s="10"/>
      <c r="G11" s="10"/>
    </row>
    <row r="12" spans="1:10" ht="15.75" thickBot="1">
      <c r="A12" s="10"/>
      <c r="B12" s="10"/>
      <c r="C12" s="10"/>
      <c r="D12" s="10"/>
      <c r="E12" s="10"/>
      <c r="F12" s="10"/>
      <c r="G12" s="10"/>
    </row>
    <row r="13" spans="1:10">
      <c r="A13" s="162" t="s">
        <v>27</v>
      </c>
      <c r="B13" s="161"/>
      <c r="C13" s="160" t="s">
        <v>26</v>
      </c>
      <c r="D13" s="161"/>
      <c r="E13" s="160" t="s">
        <v>25</v>
      </c>
      <c r="F13" s="161"/>
      <c r="G13" s="12" t="s">
        <v>22</v>
      </c>
    </row>
    <row r="14" spans="1:10">
      <c r="A14" s="165"/>
      <c r="B14" s="164"/>
      <c r="C14" s="163"/>
      <c r="D14" s="164"/>
      <c r="E14" s="163" t="s">
        <v>5</v>
      </c>
      <c r="F14" s="164"/>
      <c r="G14" s="13"/>
    </row>
    <row r="15" spans="1:10">
      <c r="A15" s="14" t="s">
        <v>24</v>
      </c>
      <c r="B15" s="15" t="s">
        <v>3</v>
      </c>
      <c r="C15" s="15" t="s">
        <v>4</v>
      </c>
      <c r="D15" s="15" t="s">
        <v>23</v>
      </c>
      <c r="E15" s="166" t="s">
        <v>39</v>
      </c>
      <c r="F15" s="167"/>
      <c r="G15" s="16" t="s">
        <v>40</v>
      </c>
    </row>
    <row r="16" spans="1:10">
      <c r="A16" s="17"/>
      <c r="B16" s="11"/>
      <c r="C16" s="11"/>
      <c r="D16" s="18"/>
      <c r="E16" s="163"/>
      <c r="F16" s="164"/>
      <c r="G16" s="19"/>
      <c r="H16" s="8"/>
      <c r="I16" s="8"/>
    </row>
    <row r="17" spans="1:26" s="7" customFormat="1" ht="15" customHeight="1">
      <c r="A17" s="157" t="s">
        <v>21</v>
      </c>
      <c r="B17" s="158"/>
      <c r="C17" s="15" t="s">
        <v>20</v>
      </c>
      <c r="D17" s="15" t="s">
        <v>7</v>
      </c>
      <c r="E17" s="159" t="s">
        <v>19</v>
      </c>
      <c r="F17" s="158"/>
      <c r="G17" s="16" t="s">
        <v>18</v>
      </c>
      <c r="H17" s="8"/>
      <c r="I17" s="8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</row>
    <row r="18" spans="1:26">
      <c r="A18" s="20" t="str">
        <f>IF(E18="","","SALAIRE DE BASE")</f>
        <v/>
      </c>
      <c r="B18" s="21"/>
      <c r="C18" s="22">
        <f>IF(E18=0,0,26)</f>
        <v>0</v>
      </c>
      <c r="D18" s="23" t="str">
        <f>IF(C18&lt;&gt;0,E18/C18,"")</f>
        <v/>
      </c>
      <c r="E18" s="177"/>
      <c r="F18" s="177"/>
      <c r="G18" s="24"/>
      <c r="H18" s="8"/>
      <c r="I18" s="8"/>
    </row>
    <row r="19" spans="1:26" s="9" customFormat="1" ht="5.25" customHeight="1">
      <c r="A19" s="155" t="str">
        <f>IF(E18="","","ANCIENNETE LEGALE")</f>
        <v/>
      </c>
      <c r="B19" s="156"/>
      <c r="C19" s="25"/>
      <c r="D19" s="25"/>
      <c r="E19" s="178">
        <f>+C19</f>
        <v>0</v>
      </c>
      <c r="F19" s="178"/>
      <c r="G19" s="26"/>
    </row>
    <row r="20" spans="1:26">
      <c r="A20" s="20" t="str">
        <f>IF(E18="","","ANCIENNETE")</f>
        <v/>
      </c>
      <c r="B20" s="21"/>
      <c r="C20" s="22">
        <f>+E18</f>
        <v>0</v>
      </c>
      <c r="D20" s="22"/>
      <c r="E20" s="168"/>
      <c r="F20" s="168"/>
      <c r="G20" s="24"/>
    </row>
    <row r="21" spans="1:26">
      <c r="A21" s="20" t="s">
        <v>17</v>
      </c>
      <c r="B21" s="21"/>
      <c r="C21" s="22"/>
      <c r="D21" s="22"/>
      <c r="E21" s="168"/>
      <c r="F21" s="168"/>
      <c r="G21" s="24"/>
    </row>
    <row r="22" spans="1:26" s="9" customFormat="1" ht="4.5" customHeight="1">
      <c r="A22" s="27"/>
      <c r="B22" s="28"/>
      <c r="C22" s="25">
        <f>+E18+E20</f>
        <v>0</v>
      </c>
      <c r="D22" s="29" t="e">
        <f>+#REF!</f>
        <v>#REF!</v>
      </c>
      <c r="E22" s="178"/>
      <c r="F22" s="178"/>
      <c r="G22" s="26" t="e">
        <f>IF((C22)*#REF!&gt;#REF!*C18/312,#REF!*C18/312,(C22)*#REF!)</f>
        <v>#REF!</v>
      </c>
    </row>
    <row r="23" spans="1:26">
      <c r="A23" s="175" t="str">
        <f>IF(E18="","","SALAIRE BRUTE IMPOSABLE")</f>
        <v/>
      </c>
      <c r="B23" s="176"/>
      <c r="C23" s="22">
        <f>+E18+E20+E21+E23</f>
        <v>0</v>
      </c>
      <c r="D23" s="30"/>
      <c r="E23" s="168"/>
      <c r="F23" s="168"/>
      <c r="G23" s="31"/>
    </row>
    <row r="24" spans="1:26" ht="5.25" customHeight="1">
      <c r="A24" s="32"/>
      <c r="B24" s="33"/>
      <c r="C24" s="22"/>
      <c r="D24" s="21"/>
      <c r="E24" s="168"/>
      <c r="F24" s="168"/>
      <c r="G24" s="24"/>
    </row>
    <row r="25" spans="1:26">
      <c r="A25" s="20" t="str">
        <f>IF(E18="","","C.N.S.S")</f>
        <v/>
      </c>
      <c r="B25" s="21"/>
      <c r="C25" s="22">
        <f>IF(C23&gt;6000,6000,C26)</f>
        <v>0</v>
      </c>
      <c r="D25" s="34" t="str">
        <f>IF(C25&lt;&gt;0,#REF!,"")</f>
        <v/>
      </c>
      <c r="E25" s="168"/>
      <c r="F25" s="168"/>
      <c r="G25" s="24" t="e">
        <f>IF((C25)&gt;6000*C18/26,6000*C18/26*D25,(C25)*D25)</f>
        <v>#VALUE!</v>
      </c>
    </row>
    <row r="26" spans="1:26">
      <c r="A26" s="20" t="str">
        <f>IF(E18="","","RETRAITE")</f>
        <v/>
      </c>
      <c r="B26" s="21"/>
      <c r="C26" s="22">
        <f>C23</f>
        <v>0</v>
      </c>
      <c r="D26" s="22"/>
      <c r="E26" s="168"/>
      <c r="F26" s="168"/>
      <c r="G26" s="24"/>
    </row>
    <row r="27" spans="1:26">
      <c r="A27" s="20" t="str">
        <f>IF(E18="","","A.M.O")</f>
        <v/>
      </c>
      <c r="B27" s="21"/>
      <c r="C27" s="22">
        <f>C23</f>
        <v>0</v>
      </c>
      <c r="D27" s="34" t="str">
        <f>IF(C27&lt;&gt;0,#REF!,"")</f>
        <v/>
      </c>
      <c r="E27" s="168"/>
      <c r="F27" s="168"/>
      <c r="G27" s="24" t="e">
        <f>+C27*D27</f>
        <v>#VALUE!</v>
      </c>
    </row>
    <row r="28" spans="1:26">
      <c r="A28" s="20"/>
      <c r="B28" s="21"/>
      <c r="C28" s="21"/>
      <c r="D28" s="21"/>
      <c r="E28" s="168"/>
      <c r="F28" s="168"/>
      <c r="G28" s="31"/>
    </row>
    <row r="29" spans="1:26">
      <c r="A29" s="20"/>
      <c r="B29" s="21"/>
      <c r="C29" s="21"/>
      <c r="D29" s="21"/>
      <c r="E29" s="168"/>
      <c r="F29" s="168"/>
      <c r="G29" s="31"/>
    </row>
    <row r="30" spans="1:26">
      <c r="A30" s="20"/>
      <c r="B30" s="21"/>
      <c r="C30" s="21"/>
      <c r="D30" s="21"/>
      <c r="E30" s="168"/>
      <c r="F30" s="168"/>
      <c r="G30" s="31"/>
    </row>
    <row r="31" spans="1:26">
      <c r="A31" s="20"/>
      <c r="B31" s="21"/>
      <c r="C31" s="21"/>
      <c r="D31" s="21"/>
      <c r="E31" s="168"/>
      <c r="F31" s="168"/>
      <c r="G31" s="31"/>
    </row>
    <row r="32" spans="1:26">
      <c r="A32" s="20"/>
      <c r="B32" s="21"/>
      <c r="C32" s="21"/>
      <c r="D32" s="21"/>
      <c r="E32" s="168"/>
      <c r="F32" s="168"/>
      <c r="G32" s="31"/>
    </row>
    <row r="33" spans="1:26">
      <c r="A33" s="20"/>
      <c r="B33" s="21"/>
      <c r="C33" s="21"/>
      <c r="D33" s="21"/>
      <c r="E33" s="168"/>
      <c r="F33" s="168"/>
      <c r="G33" s="31"/>
    </row>
    <row r="34" spans="1:26">
      <c r="A34" s="20"/>
      <c r="B34" s="21"/>
      <c r="C34" s="21"/>
      <c r="D34" s="21"/>
      <c r="E34" s="168"/>
      <c r="F34" s="168"/>
      <c r="G34" s="31"/>
    </row>
    <row r="35" spans="1:26">
      <c r="A35" s="20"/>
      <c r="B35" s="21"/>
      <c r="C35" s="21"/>
      <c r="D35" s="21"/>
      <c r="E35" s="168"/>
      <c r="F35" s="168"/>
      <c r="G35" s="31"/>
    </row>
    <row r="36" spans="1:26">
      <c r="A36" s="20"/>
      <c r="B36" s="21"/>
      <c r="C36" s="21"/>
      <c r="D36" s="21"/>
      <c r="E36" s="168"/>
      <c r="F36" s="168"/>
      <c r="G36" s="31"/>
      <c r="H36" s="8"/>
      <c r="I36" s="8"/>
    </row>
    <row r="37" spans="1:26" s="7" customFormat="1" ht="27" customHeight="1">
      <c r="A37" s="35" t="s">
        <v>16</v>
      </c>
      <c r="B37" s="36" t="s">
        <v>15</v>
      </c>
      <c r="C37" s="36" t="s">
        <v>14</v>
      </c>
      <c r="D37" s="36" t="s">
        <v>13</v>
      </c>
      <c r="E37" s="36" t="s">
        <v>12</v>
      </c>
      <c r="F37" s="36" t="s">
        <v>11</v>
      </c>
      <c r="G37" s="37" t="s">
        <v>10</v>
      </c>
      <c r="H37" s="8"/>
      <c r="I37" s="8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</row>
    <row r="38" spans="1:26" s="7" customFormat="1" ht="24" customHeight="1" thickBot="1">
      <c r="A38" s="38">
        <f>C18*MONTH(G14)</f>
        <v>0</v>
      </c>
      <c r="B38" s="39">
        <f>C23*MONTH(G16)</f>
        <v>0</v>
      </c>
      <c r="C38" s="39">
        <f>C28*MONTH(G16)</f>
        <v>0</v>
      </c>
      <c r="D38" s="39" t="e">
        <f>SUM(G27+G26+G25)*MONTH(G113)</f>
        <v>#VALUE!</v>
      </c>
      <c r="E38" s="39">
        <f>+G28</f>
        <v>0</v>
      </c>
      <c r="F38" s="40">
        <f>SUM(E18:F22)</f>
        <v>0</v>
      </c>
      <c r="G38" s="41" t="e">
        <f>SUM(G25:G37)</f>
        <v>#VALUE!</v>
      </c>
      <c r="H38" s="2"/>
      <c r="I38" s="8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s="7" customFormat="1" ht="14.25" customHeight="1" thickTop="1" thickBot="1">
      <c r="A39" s="169"/>
      <c r="B39" s="170"/>
      <c r="C39" s="170"/>
      <c r="D39" s="170"/>
      <c r="E39" s="170"/>
      <c r="F39" s="171"/>
      <c r="G39" s="42" t="s">
        <v>9</v>
      </c>
      <c r="H39" s="2"/>
      <c r="I39" s="8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</row>
    <row r="40" spans="1:26" s="7" customFormat="1" ht="14.25" customHeight="1" thickTop="1" thickBot="1">
      <c r="A40" s="172"/>
      <c r="B40" s="173"/>
      <c r="C40" s="173"/>
      <c r="D40" s="173"/>
      <c r="E40" s="173"/>
      <c r="F40" s="174"/>
      <c r="G40" s="43" t="e">
        <f>+F38-G38</f>
        <v>#VALUE!</v>
      </c>
      <c r="H40" s="2"/>
      <c r="I40" s="8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</sheetData>
  <sheetProtection sheet="1" objects="1" scenarios="1" selectLockedCells="1" selectUnlockedCells="1"/>
  <mergeCells count="32">
    <mergeCell ref="E36:F36"/>
    <mergeCell ref="A39:F40"/>
    <mergeCell ref="A23:B23"/>
    <mergeCell ref="E18:F18"/>
    <mergeCell ref="E19:F19"/>
    <mergeCell ref="E20:F20"/>
    <mergeCell ref="E21:F21"/>
    <mergeCell ref="E22:F22"/>
    <mergeCell ref="E23:F23"/>
    <mergeCell ref="E33:F33"/>
    <mergeCell ref="E34:F34"/>
    <mergeCell ref="E35:F35"/>
    <mergeCell ref="E29:F29"/>
    <mergeCell ref="E30:F30"/>
    <mergeCell ref="E31:F31"/>
    <mergeCell ref="E32:F32"/>
    <mergeCell ref="E25:F25"/>
    <mergeCell ref="E26:F26"/>
    <mergeCell ref="E27:F27"/>
    <mergeCell ref="E28:F28"/>
    <mergeCell ref="E24:F24"/>
    <mergeCell ref="A19:B19"/>
    <mergeCell ref="A17:B17"/>
    <mergeCell ref="E17:F17"/>
    <mergeCell ref="E13:F13"/>
    <mergeCell ref="C13:D13"/>
    <mergeCell ref="A13:B13"/>
    <mergeCell ref="E16:F16"/>
    <mergeCell ref="A14:B14"/>
    <mergeCell ref="C14:D14"/>
    <mergeCell ref="E14:F14"/>
    <mergeCell ref="E15:F15"/>
  </mergeCells>
  <pageMargins left="0.5" right="0.38" top="0.75" bottom="0.75" header="0.3" footer="0.3"/>
  <pageSetup paperSize="9" scale="87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7:O65"/>
  <sheetViews>
    <sheetView showRuler="0" view="pageBreakPreview" zoomScaleNormal="100" zoomScaleSheetLayoutView="100" workbookViewId="0">
      <selection activeCell="Q3" sqref="Q3"/>
    </sheetView>
  </sheetViews>
  <sheetFormatPr baseColWidth="10" defaultRowHeight="15"/>
  <cols>
    <col min="1" max="1" width="9" customWidth="1"/>
    <col min="2" max="2" width="5" customWidth="1"/>
    <col min="3" max="3" width="11.42578125" customWidth="1"/>
    <col min="4" max="4" width="4.7109375" customWidth="1"/>
    <col min="5" max="5" width="6.28515625" customWidth="1"/>
    <col min="6" max="6" width="2.140625" customWidth="1"/>
    <col min="7" max="7" width="6.140625" customWidth="1"/>
    <col min="8" max="8" width="6" customWidth="1"/>
    <col min="9" max="9" width="6.5703125" customWidth="1"/>
    <col min="10" max="10" width="4.7109375" customWidth="1"/>
    <col min="11" max="11" width="9.85546875" customWidth="1"/>
    <col min="13" max="13" width="9" customWidth="1"/>
    <col min="14" max="14" width="3.7109375" customWidth="1"/>
    <col min="15" max="15" width="15.28515625" customWidth="1"/>
  </cols>
  <sheetData>
    <row r="17" spans="1:15" ht="31.5">
      <c r="A17" s="187" t="s">
        <v>49</v>
      </c>
      <c r="B17" s="187"/>
      <c r="C17" s="187"/>
      <c r="D17" s="187"/>
      <c r="E17" s="187"/>
      <c r="F17" s="187"/>
      <c r="G17" s="187"/>
      <c r="H17" s="187"/>
      <c r="I17" s="187"/>
      <c r="J17" s="187"/>
      <c r="K17" s="187"/>
      <c r="L17" s="187"/>
      <c r="M17" s="187"/>
      <c r="N17" s="187"/>
      <c r="O17" s="187"/>
    </row>
    <row r="23" spans="1:15" s="45" customFormat="1" ht="21.95" customHeight="1">
      <c r="C23" s="180" t="s">
        <v>60</v>
      </c>
      <c r="D23" s="180"/>
      <c r="E23" s="180"/>
      <c r="F23" s="180"/>
      <c r="G23" s="180"/>
      <c r="H23" s="180"/>
      <c r="I23" s="180"/>
      <c r="J23" s="180"/>
      <c r="K23" s="180"/>
      <c r="L23" s="180"/>
      <c r="M23" s="180"/>
      <c r="N23" s="180"/>
      <c r="O23" s="180"/>
    </row>
    <row r="24" spans="1:15" s="45" customFormat="1" ht="21.95" customHeight="1">
      <c r="C24" s="180" t="s">
        <v>50</v>
      </c>
      <c r="D24" s="180"/>
      <c r="E24" s="180"/>
      <c r="F24" s="180"/>
      <c r="G24" s="180"/>
      <c r="H24" s="180"/>
      <c r="I24" s="45">
        <v>0</v>
      </c>
      <c r="J24" s="180" t="s">
        <v>32</v>
      </c>
      <c r="K24" s="180"/>
      <c r="L24" s="180"/>
      <c r="M24" s="180"/>
      <c r="N24" s="180"/>
      <c r="O24" s="180"/>
    </row>
    <row r="25" spans="1:15" s="45" customFormat="1" ht="21.95" customHeight="1">
      <c r="C25" s="180" t="s">
        <v>52</v>
      </c>
      <c r="D25" s="180"/>
      <c r="E25" s="180"/>
      <c r="F25" s="180"/>
      <c r="G25" s="180" t="s">
        <v>33</v>
      </c>
      <c r="H25" s="180"/>
      <c r="I25" s="180"/>
      <c r="J25" s="180"/>
      <c r="K25" s="180"/>
      <c r="L25" s="180"/>
      <c r="M25" s="180"/>
      <c r="N25" s="180"/>
      <c r="O25" s="180"/>
    </row>
    <row r="26" spans="1:15" s="45" customFormat="1" ht="21.95" customHeight="1">
      <c r="C26" s="180" t="s">
        <v>51</v>
      </c>
      <c r="D26" s="180"/>
      <c r="E26" s="180"/>
      <c r="F26" s="180"/>
      <c r="G26" s="180"/>
      <c r="H26" s="180"/>
      <c r="I26" s="180">
        <v>703472036</v>
      </c>
      <c r="J26" s="180"/>
      <c r="K26" s="180"/>
      <c r="L26" s="180"/>
      <c r="M26" s="180"/>
      <c r="N26" s="180"/>
      <c r="O26" s="180"/>
    </row>
    <row r="27" spans="1:15" s="45" customFormat="1" ht="21.95" customHeight="1">
      <c r="C27" s="180" t="s">
        <v>68</v>
      </c>
      <c r="D27" s="180"/>
      <c r="E27" s="180"/>
      <c r="F27" s="180"/>
      <c r="G27" s="180"/>
      <c r="H27" s="180"/>
      <c r="I27" s="180"/>
      <c r="J27" s="180"/>
      <c r="K27" s="180"/>
      <c r="L27" s="180" t="s">
        <v>31</v>
      </c>
      <c r="M27" s="180"/>
      <c r="N27" s="180"/>
      <c r="O27" s="180"/>
    </row>
    <row r="28" spans="1:15" s="45" customFormat="1" ht="21.95" customHeight="1">
      <c r="C28" s="180" t="s">
        <v>53</v>
      </c>
      <c r="D28" s="180"/>
      <c r="E28" s="181">
        <v>43344</v>
      </c>
      <c r="F28" s="181"/>
      <c r="G28" s="181"/>
      <c r="H28" s="181" t="s">
        <v>59</v>
      </c>
      <c r="I28" s="180"/>
      <c r="J28" s="180"/>
      <c r="K28" s="180"/>
      <c r="L28" s="180"/>
      <c r="M28" s="180"/>
      <c r="N28" s="180"/>
      <c r="O28" s="180"/>
    </row>
    <row r="32" spans="1:15" ht="36" customHeight="1">
      <c r="A32" s="183" t="s">
        <v>54</v>
      </c>
      <c r="B32" s="183"/>
      <c r="C32" s="183"/>
      <c r="D32" s="183"/>
      <c r="E32" s="183"/>
      <c r="F32" s="183"/>
      <c r="G32" s="183"/>
      <c r="H32" s="183"/>
      <c r="I32" s="183"/>
      <c r="J32" s="183"/>
      <c r="K32" s="183"/>
      <c r="L32" s="183"/>
      <c r="M32" s="183"/>
      <c r="N32" s="183"/>
      <c r="O32" s="183"/>
    </row>
    <row r="33" spans="1:15" ht="15" customHeight="1">
      <c r="A33" s="183"/>
      <c r="B33" s="183"/>
      <c r="C33" s="183"/>
      <c r="D33" s="183"/>
      <c r="E33" s="183"/>
      <c r="F33" s="183"/>
      <c r="G33" s="183"/>
      <c r="H33" s="183"/>
      <c r="I33" s="183"/>
      <c r="J33" s="183"/>
      <c r="K33" s="183"/>
      <c r="L33" s="183"/>
      <c r="M33" s="183"/>
      <c r="N33" s="183"/>
      <c r="O33" s="183"/>
    </row>
    <row r="36" spans="1:15" s="50" customFormat="1" ht="15.75">
      <c r="K36" s="51"/>
      <c r="L36" s="52" t="s">
        <v>55</v>
      </c>
      <c r="M36" s="53" t="s">
        <v>28</v>
      </c>
      <c r="N36" s="53" t="s">
        <v>67</v>
      </c>
      <c r="O36" s="54">
        <f ca="1">TODAY()</f>
        <v>43760</v>
      </c>
    </row>
    <row r="39" spans="1:15" s="50" customFormat="1" ht="15.75">
      <c r="A39" s="182" t="s">
        <v>56</v>
      </c>
      <c r="B39" s="182"/>
      <c r="C39" s="182"/>
      <c r="D39" s="182"/>
      <c r="E39" s="182"/>
      <c r="F39" s="182"/>
      <c r="G39" s="49"/>
      <c r="H39" s="49"/>
      <c r="L39" s="182" t="s">
        <v>57</v>
      </c>
      <c r="M39" s="182"/>
      <c r="N39" s="182"/>
      <c r="O39" s="182"/>
    </row>
    <row r="40" spans="1:15" s="50" customFormat="1" ht="15.75">
      <c r="L40" s="182" t="s">
        <v>58</v>
      </c>
      <c r="M40" s="182"/>
      <c r="N40" s="182"/>
      <c r="O40" s="182"/>
    </row>
    <row r="50" spans="1:15">
      <c r="D50" s="1"/>
      <c r="G50" s="47"/>
    </row>
    <row r="51" spans="1:15">
      <c r="G51" s="47"/>
    </row>
    <row r="52" spans="1:15">
      <c r="I52" t="s">
        <v>61</v>
      </c>
    </row>
    <row r="56" spans="1:15" ht="17.25" customHeight="1" thickBot="1">
      <c r="A56" s="48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</row>
    <row r="57" spans="1:15" ht="3.75" customHeight="1"/>
    <row r="58" spans="1:15">
      <c r="A58" s="188" t="s">
        <v>62</v>
      </c>
      <c r="B58" s="188"/>
      <c r="C58" s="188"/>
      <c r="D58" s="188"/>
      <c r="E58" s="188"/>
      <c r="F58" s="188"/>
      <c r="G58" s="188"/>
      <c r="H58" s="188"/>
      <c r="I58" s="59"/>
      <c r="J58" s="188" t="s">
        <v>64</v>
      </c>
      <c r="K58" s="188"/>
      <c r="L58" s="188"/>
      <c r="M58" s="188"/>
      <c r="N58" s="188"/>
      <c r="O58" s="188"/>
    </row>
    <row r="59" spans="1:15">
      <c r="A59" s="188" t="s">
        <v>65</v>
      </c>
      <c r="B59" s="188"/>
      <c r="C59" s="188"/>
      <c r="D59" s="188"/>
      <c r="E59" s="188"/>
      <c r="F59" s="188"/>
      <c r="G59" s="188"/>
      <c r="H59" s="188"/>
      <c r="I59" s="59"/>
      <c r="J59" s="188" t="s">
        <v>66</v>
      </c>
      <c r="K59" s="188"/>
      <c r="L59" s="188"/>
      <c r="M59" s="188"/>
      <c r="N59" s="188"/>
      <c r="O59" s="188"/>
    </row>
    <row r="60" spans="1:15">
      <c r="A60" s="184" t="s">
        <v>63</v>
      </c>
      <c r="B60" s="184"/>
      <c r="C60" s="184"/>
      <c r="D60" s="184"/>
      <c r="E60" s="184"/>
      <c r="F60" s="184"/>
      <c r="G60" s="184"/>
      <c r="H60" s="184"/>
      <c r="I60" s="184"/>
      <c r="J60" s="184"/>
      <c r="K60" s="184"/>
      <c r="L60" s="184"/>
      <c r="M60" s="184"/>
      <c r="N60" s="184"/>
      <c r="O60" s="184"/>
    </row>
    <row r="61" spans="1:15" ht="6" customHeight="1">
      <c r="B61" s="186"/>
      <c r="C61" s="186"/>
      <c r="D61" s="186"/>
      <c r="E61" s="186"/>
      <c r="F61" s="186"/>
      <c r="G61" s="186"/>
      <c r="H61" s="186"/>
      <c r="I61" s="186"/>
      <c r="J61" s="186"/>
      <c r="K61" s="186"/>
    </row>
    <row r="62" spans="1:15">
      <c r="A62" s="185"/>
      <c r="B62" s="185"/>
      <c r="C62" s="185"/>
      <c r="D62" s="185"/>
      <c r="E62" s="185"/>
      <c r="F62" s="185"/>
      <c r="G62" s="185"/>
      <c r="H62" s="185"/>
      <c r="I62" s="185"/>
      <c r="J62" s="185"/>
      <c r="K62" s="185"/>
      <c r="L62" s="185"/>
      <c r="M62" s="185"/>
      <c r="N62" s="185"/>
      <c r="O62" s="185"/>
    </row>
    <row r="63" spans="1:15">
      <c r="B63" s="179"/>
      <c r="C63" s="179"/>
      <c r="D63" s="179"/>
      <c r="E63" s="179"/>
      <c r="F63" s="179"/>
      <c r="G63" s="179"/>
      <c r="H63" s="179"/>
      <c r="I63" s="179"/>
      <c r="J63" s="179"/>
      <c r="K63" s="179"/>
    </row>
    <row r="64" spans="1:15">
      <c r="B64" s="179"/>
      <c r="C64" s="179"/>
      <c r="D64" s="179"/>
      <c r="E64" s="179"/>
      <c r="F64" s="179"/>
      <c r="G64" s="179"/>
      <c r="H64" s="179"/>
      <c r="I64" s="179"/>
      <c r="J64" s="179"/>
      <c r="K64" s="179"/>
    </row>
    <row r="65" spans="2:11">
      <c r="B65" s="179"/>
      <c r="C65" s="179"/>
      <c r="D65" s="179"/>
      <c r="E65" s="179"/>
      <c r="F65" s="179"/>
      <c r="G65" s="179"/>
      <c r="H65" s="179"/>
      <c r="I65" s="179"/>
      <c r="J65" s="179"/>
      <c r="K65" s="179"/>
    </row>
  </sheetData>
  <mergeCells count="27">
    <mergeCell ref="B61:K61"/>
    <mergeCell ref="L39:O39"/>
    <mergeCell ref="L40:O40"/>
    <mergeCell ref="C23:O23"/>
    <mergeCell ref="A17:O17"/>
    <mergeCell ref="C24:H24"/>
    <mergeCell ref="A58:H58"/>
    <mergeCell ref="J58:O58"/>
    <mergeCell ref="J59:O59"/>
    <mergeCell ref="A59:H59"/>
    <mergeCell ref="J24:O24"/>
    <mergeCell ref="B63:K63"/>
    <mergeCell ref="B64:K64"/>
    <mergeCell ref="B65:K65"/>
    <mergeCell ref="C25:F25"/>
    <mergeCell ref="E28:G28"/>
    <mergeCell ref="C28:D28"/>
    <mergeCell ref="H28:O28"/>
    <mergeCell ref="L27:O27"/>
    <mergeCell ref="I26:O26"/>
    <mergeCell ref="G25:O25"/>
    <mergeCell ref="A39:F39"/>
    <mergeCell ref="A32:O33"/>
    <mergeCell ref="C26:H26"/>
    <mergeCell ref="C27:K27"/>
    <mergeCell ref="A60:O60"/>
    <mergeCell ref="A62:O62"/>
  </mergeCells>
  <dataValidations count="1">
    <dataValidation type="list" allowBlank="1" showInputMessage="1" showErrorMessage="1" sqref="I24">
      <formula1>"*** ,Mr ,Mlle ,Mme"</formula1>
    </dataValidation>
  </dataValidations>
  <pageMargins left="0.19685039370078741" right="0.19685039370078741" top="0.19685039370078741" bottom="0.19685039370078741" header="0.31496062992125984" footer="0.31496062992125984"/>
  <pageSetup paperSize="9" scale="85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K5"/>
  <sheetViews>
    <sheetView workbookViewId="0">
      <selection activeCell="F5" sqref="F5"/>
    </sheetView>
  </sheetViews>
  <sheetFormatPr baseColWidth="10" defaultRowHeight="15"/>
  <cols>
    <col min="7" max="7" width="20.28515625" customWidth="1"/>
  </cols>
  <sheetData>
    <row r="5" spans="11:11">
      <c r="K5" t="s">
        <v>84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92D050"/>
  </sheetPr>
  <dimension ref="A1:H60"/>
  <sheetViews>
    <sheetView showRuler="0" view="pageBreakPreview" zoomScaleNormal="100" zoomScaleSheetLayoutView="100" workbookViewId="0">
      <selection activeCell="A17" sqref="A17:B17"/>
    </sheetView>
  </sheetViews>
  <sheetFormatPr baseColWidth="10" defaultRowHeight="15"/>
  <cols>
    <col min="1" max="1" width="11.42578125" style="6" customWidth="1"/>
    <col min="2" max="4" width="11.42578125" style="6"/>
    <col min="5" max="5" width="14" bestFit="1" customWidth="1"/>
    <col min="8" max="8" width="16.7109375" bestFit="1" customWidth="1"/>
    <col min="10" max="10" width="12" bestFit="1" customWidth="1"/>
  </cols>
  <sheetData>
    <row r="1" spans="1:8">
      <c r="E1" s="60"/>
    </row>
    <row r="2" spans="1:8">
      <c r="A2" s="56"/>
      <c r="B2" s="56"/>
      <c r="C2" s="191">
        <f ca="1">TODAY()</f>
        <v>43760</v>
      </c>
      <c r="D2" s="191"/>
      <c r="E2" s="60"/>
    </row>
    <row r="3" spans="1:8">
      <c r="A3" s="56"/>
      <c r="B3" s="56"/>
      <c r="C3" s="192">
        <f ca="1">NOW()</f>
        <v>43760.379002893518</v>
      </c>
      <c r="D3" s="192"/>
    </row>
    <row r="4" spans="1:8">
      <c r="A4" s="56"/>
      <c r="B4" s="56"/>
      <c r="C4" s="56"/>
      <c r="D4" s="56"/>
    </row>
    <row r="5" spans="1:8" ht="18.75">
      <c r="A5" s="56"/>
      <c r="B5" s="56"/>
      <c r="C5" s="193" t="s">
        <v>69</v>
      </c>
      <c r="D5" s="193"/>
    </row>
    <row r="6" spans="1:8" ht="6" customHeight="1">
      <c r="A6" s="56"/>
      <c r="B6" s="62"/>
      <c r="C6" s="62"/>
      <c r="D6" s="56"/>
    </row>
    <row r="7" spans="1:8" ht="17.25" customHeight="1">
      <c r="A7" s="194" t="s">
        <v>25</v>
      </c>
      <c r="B7" s="194"/>
      <c r="C7" s="195"/>
      <c r="D7" s="196"/>
    </row>
    <row r="8" spans="1:8" ht="44.25">
      <c r="A8" s="189" t="str">
        <f>CB(C7)</f>
        <v/>
      </c>
      <c r="B8" s="190"/>
      <c r="C8" s="190"/>
      <c r="D8" s="190"/>
      <c r="F8" s="58"/>
      <c r="G8" s="58"/>
      <c r="H8" s="64"/>
    </row>
    <row r="9" spans="1:8" ht="6" customHeight="1">
      <c r="A9" s="55"/>
      <c r="B9" s="55"/>
      <c r="C9" s="55"/>
      <c r="D9" s="55"/>
    </row>
    <row r="10" spans="1:8">
      <c r="A10" s="197" t="s">
        <v>73</v>
      </c>
      <c r="B10" s="197"/>
      <c r="C10" s="198">
        <v>43728</v>
      </c>
      <c r="D10" s="198"/>
    </row>
    <row r="11" spans="1:8">
      <c r="A11" s="197" t="s">
        <v>74</v>
      </c>
      <c r="B11" s="197"/>
      <c r="C11" s="199" t="s">
        <v>121</v>
      </c>
      <c r="D11" s="199"/>
    </row>
    <row r="12" spans="1:8">
      <c r="A12" s="197" t="s">
        <v>75</v>
      </c>
      <c r="B12" s="197"/>
      <c r="C12" s="199" t="s">
        <v>121</v>
      </c>
      <c r="D12" s="199"/>
    </row>
    <row r="13" spans="1:8">
      <c r="A13" s="197" t="s">
        <v>76</v>
      </c>
      <c r="B13" s="197"/>
      <c r="C13" s="199" t="s">
        <v>121</v>
      </c>
      <c r="D13" s="199"/>
    </row>
    <row r="14" spans="1:8">
      <c r="A14" s="197" t="s">
        <v>82</v>
      </c>
      <c r="B14" s="197"/>
      <c r="C14" s="199" t="s">
        <v>121</v>
      </c>
      <c r="D14" s="199"/>
    </row>
    <row r="15" spans="1:8">
      <c r="A15" s="200" t="s">
        <v>85</v>
      </c>
      <c r="B15" s="200"/>
      <c r="C15" s="201" t="s">
        <v>121</v>
      </c>
      <c r="D15" s="201"/>
    </row>
    <row r="16" spans="1:8">
      <c r="A16" s="200" t="s">
        <v>122</v>
      </c>
      <c r="B16" s="200"/>
      <c r="C16" s="201"/>
      <c r="D16" s="201"/>
    </row>
    <row r="17" spans="1:4">
      <c r="A17" s="197" t="s">
        <v>78</v>
      </c>
      <c r="B17" s="197"/>
      <c r="C17" s="199"/>
      <c r="D17" s="199"/>
    </row>
    <row r="18" spans="1:4">
      <c r="A18" s="197" t="s">
        <v>79</v>
      </c>
      <c r="B18" s="197"/>
      <c r="C18" s="203">
        <v>0</v>
      </c>
      <c r="D18" s="203"/>
    </row>
    <row r="19" spans="1:4">
      <c r="A19" s="197" t="s">
        <v>80</v>
      </c>
      <c r="B19" s="197"/>
      <c r="C19" s="203">
        <v>0</v>
      </c>
      <c r="D19" s="203"/>
    </row>
    <row r="20" spans="1:4" ht="6" customHeight="1">
      <c r="A20" s="199"/>
      <c r="B20" s="199"/>
      <c r="C20" s="199"/>
      <c r="D20" s="199"/>
    </row>
    <row r="21" spans="1:4">
      <c r="A21" s="61" t="s">
        <v>72</v>
      </c>
      <c r="B21" s="199" t="e">
        <f>#REF!</f>
        <v>#REF!</v>
      </c>
      <c r="C21" s="199"/>
      <c r="D21" s="199"/>
    </row>
    <row r="22" spans="1:4">
      <c r="A22" s="61" t="s">
        <v>70</v>
      </c>
      <c r="B22" s="202" t="e">
        <f>#REF!&amp;"     -    "&amp;#REF!</f>
        <v>#REF!</v>
      </c>
      <c r="C22" s="202"/>
      <c r="D22" s="202"/>
    </row>
    <row r="23" spans="1:4">
      <c r="A23" s="61" t="s">
        <v>47</v>
      </c>
      <c r="B23" s="199" t="e">
        <f>#REF!</f>
        <v>#REF!</v>
      </c>
      <c r="C23" s="199"/>
      <c r="D23" s="199"/>
    </row>
    <row r="24" spans="1:4">
      <c r="A24" s="61" t="s">
        <v>71</v>
      </c>
      <c r="B24" s="199" t="e">
        <f>#REF!</f>
        <v>#REF!</v>
      </c>
      <c r="C24" s="199"/>
      <c r="D24" s="199"/>
    </row>
    <row r="25" spans="1:4" ht="6" customHeight="1">
      <c r="B25" s="204"/>
      <c r="C25" s="204"/>
      <c r="D25" s="204"/>
    </row>
    <row r="26" spans="1:4">
      <c r="A26" s="60" t="e">
        <f>"IF"&amp;" "&amp;#REF!</f>
        <v>#REF!</v>
      </c>
      <c r="B26" s="204" t="e">
        <f>"N°CNSS"&amp;" "&amp;#REF!</f>
        <v>#REF!</v>
      </c>
      <c r="C26" s="204"/>
      <c r="D26" s="60" t="e">
        <f>"RC"&amp;" "&amp;#REF!</f>
        <v>#REF!</v>
      </c>
    </row>
    <row r="27" spans="1:4" ht="11.25" customHeight="1">
      <c r="A27" s="60"/>
      <c r="B27" s="205" t="s">
        <v>81</v>
      </c>
      <c r="C27" s="205"/>
      <c r="D27" s="60"/>
    </row>
    <row r="28" spans="1:4" ht="11.25" customHeight="1">
      <c r="B28" s="205"/>
      <c r="C28" s="205"/>
    </row>
    <row r="30" spans="1:4" ht="15.75" thickBot="1">
      <c r="A30" s="57"/>
      <c r="B30" s="57"/>
      <c r="C30" s="57"/>
      <c r="D30" s="57"/>
    </row>
    <row r="34" spans="1:4">
      <c r="A34" s="56"/>
      <c r="B34" s="56"/>
      <c r="C34" s="191">
        <f ca="1">TODAY()</f>
        <v>43760</v>
      </c>
      <c r="D34" s="191"/>
    </row>
    <row r="35" spans="1:4">
      <c r="A35" s="56"/>
      <c r="B35" s="56"/>
      <c r="C35" s="192">
        <f ca="1">NOW()</f>
        <v>43760.379002893518</v>
      </c>
      <c r="D35" s="192"/>
    </row>
    <row r="36" spans="1:4">
      <c r="A36" s="56"/>
      <c r="B36" s="56"/>
      <c r="C36" s="56"/>
      <c r="D36" s="56"/>
    </row>
    <row r="37" spans="1:4" ht="18.75">
      <c r="A37" s="56"/>
      <c r="B37" s="56"/>
      <c r="C37" s="193" t="s">
        <v>69</v>
      </c>
      <c r="D37" s="193"/>
    </row>
    <row r="38" spans="1:4" ht="6" customHeight="1">
      <c r="A38" s="56"/>
      <c r="B38" s="62"/>
      <c r="C38" s="62"/>
      <c r="D38" s="56"/>
    </row>
    <row r="39" spans="1:4" ht="15.75">
      <c r="A39" s="194" t="s">
        <v>25</v>
      </c>
      <c r="B39" s="194"/>
      <c r="C39" s="206">
        <f>C7</f>
        <v>0</v>
      </c>
      <c r="D39" s="206"/>
    </row>
    <row r="40" spans="1:4" ht="44.25">
      <c r="A40" s="190" t="str">
        <f>CB(C39)</f>
        <v/>
      </c>
      <c r="B40" s="190"/>
      <c r="C40" s="190"/>
      <c r="D40" s="190"/>
    </row>
    <row r="41" spans="1:4" ht="6" customHeight="1">
      <c r="A41" s="55"/>
      <c r="B41" s="55"/>
      <c r="C41" s="55"/>
      <c r="D41" s="55"/>
    </row>
    <row r="42" spans="1:4">
      <c r="A42" s="197" t="s">
        <v>73</v>
      </c>
      <c r="B42" s="197"/>
      <c r="C42" s="198">
        <f>C10</f>
        <v>43728</v>
      </c>
      <c r="D42" s="198"/>
    </row>
    <row r="43" spans="1:4">
      <c r="A43" s="197" t="s">
        <v>74</v>
      </c>
      <c r="B43" s="197"/>
      <c r="C43" s="199" t="str">
        <f>C11</f>
        <v xml:space="preserve"> </v>
      </c>
      <c r="D43" s="199"/>
    </row>
    <row r="44" spans="1:4">
      <c r="A44" s="197" t="s">
        <v>75</v>
      </c>
      <c r="B44" s="197"/>
      <c r="C44" s="199" t="str">
        <f>C12</f>
        <v xml:space="preserve"> </v>
      </c>
      <c r="D44" s="199"/>
    </row>
    <row r="45" spans="1:4">
      <c r="A45" s="197" t="s">
        <v>76</v>
      </c>
      <c r="B45" s="197"/>
      <c r="C45" s="199" t="str">
        <f>C13</f>
        <v xml:space="preserve"> </v>
      </c>
      <c r="D45" s="199"/>
    </row>
    <row r="46" spans="1:4">
      <c r="A46" s="197" t="s">
        <v>82</v>
      </c>
      <c r="B46" s="197"/>
      <c r="C46" s="199" t="str">
        <f>C14</f>
        <v xml:space="preserve"> </v>
      </c>
      <c r="D46" s="199"/>
    </row>
    <row r="47" spans="1:4">
      <c r="A47" s="200" t="s">
        <v>85</v>
      </c>
      <c r="B47" s="200"/>
      <c r="C47" s="199" t="str">
        <f t="shared" ref="C47:C51" si="0">C15</f>
        <v xml:space="preserve"> </v>
      </c>
      <c r="D47" s="199"/>
    </row>
    <row r="48" spans="1:4">
      <c r="A48" s="200" t="s">
        <v>77</v>
      </c>
      <c r="B48" s="200"/>
      <c r="C48" s="199">
        <f t="shared" si="0"/>
        <v>0</v>
      </c>
      <c r="D48" s="199"/>
    </row>
    <row r="49" spans="1:4">
      <c r="A49" s="197" t="s">
        <v>78</v>
      </c>
      <c r="B49" s="197"/>
      <c r="C49" s="199">
        <f t="shared" si="0"/>
        <v>0</v>
      </c>
      <c r="D49" s="199"/>
    </row>
    <row r="50" spans="1:4">
      <c r="A50" s="197" t="s">
        <v>79</v>
      </c>
      <c r="B50" s="197"/>
      <c r="C50" s="203">
        <f t="shared" si="0"/>
        <v>0</v>
      </c>
      <c r="D50" s="203"/>
    </row>
    <row r="51" spans="1:4">
      <c r="A51" s="197" t="s">
        <v>80</v>
      </c>
      <c r="B51" s="197"/>
      <c r="C51" s="203">
        <f t="shared" si="0"/>
        <v>0</v>
      </c>
      <c r="D51" s="203"/>
    </row>
    <row r="52" spans="1:4" ht="6" customHeight="1">
      <c r="A52" s="199"/>
      <c r="B52" s="199"/>
      <c r="C52" s="199"/>
      <c r="D52" s="199"/>
    </row>
    <row r="53" spans="1:4">
      <c r="A53" s="61" t="s">
        <v>72</v>
      </c>
      <c r="B53" s="199" t="e">
        <f>B21</f>
        <v>#REF!</v>
      </c>
      <c r="C53" s="199"/>
      <c r="D53" s="199"/>
    </row>
    <row r="54" spans="1:4">
      <c r="A54" s="61" t="s">
        <v>70</v>
      </c>
      <c r="B54" s="199" t="e">
        <f>#REF!&amp;"  -   "&amp;#REF!</f>
        <v>#REF!</v>
      </c>
      <c r="C54" s="199"/>
      <c r="D54" s="199"/>
    </row>
    <row r="55" spans="1:4">
      <c r="A55" s="61" t="s">
        <v>47</v>
      </c>
      <c r="B55" s="199" t="e">
        <f>B23</f>
        <v>#REF!</v>
      </c>
      <c r="C55" s="199"/>
      <c r="D55" s="199"/>
    </row>
    <row r="56" spans="1:4">
      <c r="A56" s="61" t="s">
        <v>71</v>
      </c>
      <c r="B56" s="199" t="e">
        <f>B24</f>
        <v>#REF!</v>
      </c>
      <c r="C56" s="199"/>
      <c r="D56" s="199"/>
    </row>
    <row r="57" spans="1:4" ht="6" customHeight="1">
      <c r="B57" s="204"/>
      <c r="C57" s="204"/>
      <c r="D57" s="204"/>
    </row>
    <row r="58" spans="1:4">
      <c r="A58" s="60" t="e">
        <f>A26</f>
        <v>#REF!</v>
      </c>
      <c r="B58" s="204" t="e">
        <f>B26</f>
        <v>#REF!</v>
      </c>
      <c r="C58" s="204"/>
      <c r="D58" s="60" t="e">
        <f>D26</f>
        <v>#REF!</v>
      </c>
    </row>
    <row r="59" spans="1:4" ht="9" customHeight="1">
      <c r="A59" s="60"/>
      <c r="B59" s="205" t="s">
        <v>86</v>
      </c>
      <c r="C59" s="205"/>
      <c r="D59" s="60"/>
    </row>
    <row r="60" spans="1:4" ht="9" customHeight="1">
      <c r="B60" s="205"/>
      <c r="C60" s="205"/>
    </row>
  </sheetData>
  <mergeCells count="70">
    <mergeCell ref="C46:D46"/>
    <mergeCell ref="A46:B46"/>
    <mergeCell ref="B59:C60"/>
    <mergeCell ref="B53:D53"/>
    <mergeCell ref="B54:D54"/>
    <mergeCell ref="B55:D55"/>
    <mergeCell ref="B56:D56"/>
    <mergeCell ref="B57:D57"/>
    <mergeCell ref="B58:C58"/>
    <mergeCell ref="A50:B50"/>
    <mergeCell ref="C50:D50"/>
    <mergeCell ref="A51:B51"/>
    <mergeCell ref="C51:D51"/>
    <mergeCell ref="A52:B52"/>
    <mergeCell ref="C52:D52"/>
    <mergeCell ref="A47:B47"/>
    <mergeCell ref="C47:D47"/>
    <mergeCell ref="A48:B48"/>
    <mergeCell ref="C48:D48"/>
    <mergeCell ref="A49:B49"/>
    <mergeCell ref="C49:D49"/>
    <mergeCell ref="A43:B43"/>
    <mergeCell ref="C43:D43"/>
    <mergeCell ref="A44:B44"/>
    <mergeCell ref="C44:D44"/>
    <mergeCell ref="A45:B45"/>
    <mergeCell ref="C45:D45"/>
    <mergeCell ref="A42:B42"/>
    <mergeCell ref="C42:D42"/>
    <mergeCell ref="B23:D23"/>
    <mergeCell ref="B24:D24"/>
    <mergeCell ref="B25:D25"/>
    <mergeCell ref="B26:C26"/>
    <mergeCell ref="B27:C28"/>
    <mergeCell ref="C34:D34"/>
    <mergeCell ref="C35:D35"/>
    <mergeCell ref="C37:D37"/>
    <mergeCell ref="A39:B39"/>
    <mergeCell ref="C39:D39"/>
    <mergeCell ref="A40:D40"/>
    <mergeCell ref="B22:D22"/>
    <mergeCell ref="A16:B16"/>
    <mergeCell ref="C16:D16"/>
    <mergeCell ref="A17:B17"/>
    <mergeCell ref="C17:D17"/>
    <mergeCell ref="A18:B18"/>
    <mergeCell ref="C18:D18"/>
    <mergeCell ref="A19:B19"/>
    <mergeCell ref="C19:D19"/>
    <mergeCell ref="A20:B20"/>
    <mergeCell ref="C20:D20"/>
    <mergeCell ref="B21:D21"/>
    <mergeCell ref="A13:B13"/>
    <mergeCell ref="C13:D13"/>
    <mergeCell ref="A14:B14"/>
    <mergeCell ref="C14:D14"/>
    <mergeCell ref="A15:B15"/>
    <mergeCell ref="C15:D15"/>
    <mergeCell ref="A10:B10"/>
    <mergeCell ref="C10:D10"/>
    <mergeCell ref="A11:B11"/>
    <mergeCell ref="C11:D11"/>
    <mergeCell ref="A12:B12"/>
    <mergeCell ref="C12:D12"/>
    <mergeCell ref="A8:D8"/>
    <mergeCell ref="C2:D2"/>
    <mergeCell ref="C3:D3"/>
    <mergeCell ref="C5:D5"/>
    <mergeCell ref="A7:B7"/>
    <mergeCell ref="C7:D7"/>
  </mergeCells>
  <printOptions horizontalCentered="1"/>
  <pageMargins left="2.4375" right="2.4479166666666665" top="0.19685039370078741" bottom="0.19685039370078741" header="0.31496062992125984" footer="0.31496062992125984"/>
  <pageSetup paperSize="9" scale="93" fitToWidth="8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dataadmin</vt:lpstr>
      <vt:lpstr>DONNEEADMIN</vt:lpstr>
      <vt:lpstr>ADMIN</vt:lpstr>
      <vt:lpstr>Fiche de paie</vt:lpstr>
      <vt:lpstr>Attestation Travail</vt:lpstr>
      <vt:lpstr>Attestation Congé</vt:lpstr>
      <vt:lpstr>ReçuADMIN</vt:lpstr>
      <vt:lpstr>'Attestation Travail'!Zone_d_impression</vt:lpstr>
      <vt:lpstr>DONNEEADMIN!Zone_d_impression</vt:lpstr>
      <vt:lpstr>ReçuADMIN!Zone_d_impression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isabelle</cp:lastModifiedBy>
  <cp:lastPrinted>2019-10-18T19:43:55Z</cp:lastPrinted>
  <dcterms:created xsi:type="dcterms:W3CDTF">2019-06-01T00:14:09Z</dcterms:created>
  <dcterms:modified xsi:type="dcterms:W3CDTF">2019-10-22T13:14:49Z</dcterms:modified>
</cp:coreProperties>
</file>