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drawings/drawing2.xml" ContentType="application/vnd.openxmlformats-officedocument.drawing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drawings/drawing3.xml" ContentType="application/vnd.openxmlformats-officedocument.drawing+xml"/>
  <Override PartName="/xl/ctrlProps/ctrlProp27.xml" ContentType="application/vnd.ms-excel.controlproperties+xml"/>
  <Override PartName="/xl/ctrlProps/ctrlProp28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19200" windowHeight="7305" activeTab="4"/>
  </bookViews>
  <sheets>
    <sheet name="Bulletin d'inscription 1" sheetId="1" r:id="rId1"/>
    <sheet name="Resultats BI 1" sheetId="8" r:id="rId2"/>
    <sheet name="Bulletin d'inscription 2" sheetId="10" r:id="rId3"/>
    <sheet name="Resultats BI 2" sheetId="9" r:id="rId4"/>
    <sheet name="Résumé BI" sheetId="2" r:id="rId5"/>
  </sheets>
  <definedNames>
    <definedName name="Acqui1" localSheetId="2">'Bulletin d''inscription 2'!$M$37</definedName>
    <definedName name="Acqui1">'Bulletin d''inscription 1'!$M$37</definedName>
    <definedName name="Acqui2" localSheetId="2">'Bulletin d''inscription 2'!$M$38</definedName>
    <definedName name="Acqui2">'Bulletin d''inscription 1'!$M$38</definedName>
    <definedName name="Acqui3" localSheetId="2">'Bulletin d''inscription 2'!$M$39</definedName>
    <definedName name="Acqui3">'Bulletin d''inscription 1'!$M$39</definedName>
    <definedName name="Acqui4" localSheetId="2">'Bulletin d''inscription 2'!$M$40</definedName>
    <definedName name="Acqui4">'Bulletin d''inscription 1'!$M$40</definedName>
    <definedName name="Acqui5" localSheetId="2">'Bulletin d''inscription 2'!$M$41</definedName>
    <definedName name="Acqui5">'Bulletin d''inscription 1'!$M$41</definedName>
    <definedName name="coutformation">#REF!</definedName>
    <definedName name="coutinterv">#REF!</definedName>
    <definedName name="Ctotal1">#REF!</definedName>
    <definedName name="dateenvoi" localSheetId="2">'Bulletin d''inscription 2'!$M$30</definedName>
    <definedName name="dateenvoi">'Bulletin d''inscription 1'!$M$30</definedName>
    <definedName name="dateréu" localSheetId="2">'Bulletin d''inscription 2'!$M$4</definedName>
    <definedName name="dateréu">'Bulletin d''inscription 1'!$M$4</definedName>
    <definedName name="Durée1" localSheetId="2">'Bulletin d''inscription 2'!$N$5</definedName>
    <definedName name="Durée1">'Bulletin d''inscription 1'!$N$5</definedName>
    <definedName name="Durée2" localSheetId="2">'Bulletin d''inscription 2'!$N$6</definedName>
    <definedName name="Durée2">'Bulletin d''inscription 1'!$N$6</definedName>
    <definedName name="Durée3" localSheetId="2">'Bulletin d''inscription 2'!$N$7</definedName>
    <definedName name="Durée3">'Bulletin d''inscription 1'!$N$7</definedName>
    <definedName name="Durée4" localSheetId="2">'Bulletin d''inscription 2'!$N$8</definedName>
    <definedName name="Durée4">'Bulletin d''inscription 1'!$N$8</definedName>
    <definedName name="Durée5" localSheetId="2">'Bulletin d''inscription 2'!$N$9</definedName>
    <definedName name="Durée5">'Bulletin d''inscription 1'!$N$9</definedName>
    <definedName name="Form1" localSheetId="2">'Bulletin d''inscription 2'!$M$32</definedName>
    <definedName name="Form1">'Bulletin d''inscription 1'!$M$32</definedName>
    <definedName name="Form2" localSheetId="2">'Bulletin d''inscription 2'!$M$33</definedName>
    <definedName name="Form2">'Bulletin d''inscription 1'!$M$33</definedName>
    <definedName name="Form3" localSheetId="2">'Bulletin d''inscription 2'!$M$34</definedName>
    <definedName name="Form3">'Bulletin d''inscription 1'!$M$34</definedName>
    <definedName name="Form4" localSheetId="2">'Bulletin d''inscription 2'!$M$35</definedName>
    <definedName name="Form4">'Bulletin d''inscription 1'!$M$35</definedName>
    <definedName name="Form5" localSheetId="2">'Bulletin d''inscription 2'!$M$36</definedName>
    <definedName name="Form5">'Bulletin d''inscription 1'!$M$36</definedName>
    <definedName name="Gtotal1">#REF!</definedName>
    <definedName name="Interv1" localSheetId="2">'Bulletin d''inscription 2'!$O$5</definedName>
    <definedName name="Interv1">'Bulletin d''inscription 1'!$O$5</definedName>
    <definedName name="Interv2" localSheetId="2">'Bulletin d''inscription 2'!$O$6</definedName>
    <definedName name="Interv2">'Bulletin d''inscription 1'!$O$6</definedName>
    <definedName name="Interv3" localSheetId="2">'Bulletin d''inscription 2'!$O$7</definedName>
    <definedName name="Interv3">'Bulletin d''inscription 1'!$O$7</definedName>
    <definedName name="Interv4" localSheetId="2">'Bulletin d''inscription 2'!$O$8</definedName>
    <definedName name="Interv4">'Bulletin d''inscription 1'!$O$8</definedName>
    <definedName name="Interv5" localSheetId="2">'Bulletin d''inscription 2'!$O$9</definedName>
    <definedName name="Interv5">'Bulletin d''inscription 1'!$O$9</definedName>
    <definedName name="Locabat">#REF!</definedName>
    <definedName name="margeformation">#REF!</definedName>
    <definedName name="margerepas">#REF!</definedName>
    <definedName name="Name1">#REF!</definedName>
    <definedName name="Name2">#REF!</definedName>
    <definedName name="Name3">#REF!</definedName>
    <definedName name="Name4">#REF!</definedName>
    <definedName name="Name5">#REF!</definedName>
    <definedName name="Nbinscrits">#REF!</definedName>
    <definedName name="nbpers1">#REF!</definedName>
    <definedName name="nbpers2">#REF!</definedName>
    <definedName name="nbpers3">#REF!</definedName>
    <definedName name="nbpers4">#REF!</definedName>
    <definedName name="Nbperss1">#REF!</definedName>
    <definedName name="nbperss2">#REF!</definedName>
    <definedName name="Nbreintervenants" localSheetId="2">'Bulletin d''inscription 2'!$M$3</definedName>
    <definedName name="Nbreintervenants">'Bulletin d''inscription 1'!$M$3</definedName>
    <definedName name="Nbrepasnonoblig" localSheetId="1">'Resultats BI 1'!$K$6</definedName>
    <definedName name="Nbrepasnonoblig" localSheetId="3">'Resultats BI 2'!$K$6</definedName>
    <definedName name="Nbrepasnonoblig">'Résumé BI'!$K$6</definedName>
    <definedName name="Nbrepasoblig" localSheetId="1">'Resultats BI 1'!$K$4</definedName>
    <definedName name="Nbrepasoblig" localSheetId="3">'Resultats BI 2'!$K$4</definedName>
    <definedName name="Nbrepasoblig">'Résumé BI'!$K$4</definedName>
    <definedName name="Nbrepasoblig2" localSheetId="1">'Resultats BI 1'!$K$5</definedName>
    <definedName name="Nbrepasoblig2" localSheetId="3">'Resultats BI 2'!$K$5</definedName>
    <definedName name="Nbrepasoblig2">'Résumé BI'!$K$5</definedName>
    <definedName name="Nbrétrop">#REF!</definedName>
    <definedName name="Nbtableaux">#REF!</definedName>
    <definedName name="Nomfa1" localSheetId="2">'Bulletin d''inscription 2'!$B$21</definedName>
    <definedName name="Nomfa1">'Bulletin d''inscription 1'!$B$21</definedName>
    <definedName name="prixavecrepas" localSheetId="2">'Bulletin d''inscription 2'!$M$28</definedName>
    <definedName name="prixavecrepas">'Bulletin d''inscription 1'!$M$28</definedName>
    <definedName name="prixform">#REF!</definedName>
    <definedName name="PrixHTrepas">#REF!</definedName>
    <definedName name="PrixHTsansrepas">#REF!</definedName>
    <definedName name="prixrclients">#REF!</definedName>
    <definedName name="prixrtraiteur">#REF!</definedName>
    <definedName name="prixsansrepas" localSheetId="2">'Bulletin d''inscription 2'!$M$29</definedName>
    <definedName name="prixsansrepas">'Bulletin d''inscription 1'!$M$29</definedName>
    <definedName name="Recapinterv">#REF!</definedName>
    <definedName name="Réponse">#REF!</definedName>
    <definedName name="Réponse2">#REF!</definedName>
    <definedName name="Réponse3">#REF!</definedName>
    <definedName name="Réponse4">#REF!</definedName>
    <definedName name="Réponse5">#REF!</definedName>
    <definedName name="Sujet1" localSheetId="2">'Bulletin d''inscription 2'!$M$5</definedName>
    <definedName name="Sujet1">'Bulletin d''inscription 1'!$M$5</definedName>
    <definedName name="Sujet2" localSheetId="2">'Bulletin d''inscription 2'!$M$6</definedName>
    <definedName name="Sujet2">'Bulletin d''inscription 1'!$M$6</definedName>
    <definedName name="Sujet3" localSheetId="2">'Bulletin d''inscription 2'!$M$7</definedName>
    <definedName name="Sujet3">'Bulletin d''inscription 1'!$M$7</definedName>
    <definedName name="Sujet4" localSheetId="2">'Bulletin d''inscription 2'!$M$8</definedName>
    <definedName name="Sujet4">'Bulletin d''inscription 1'!$M$8</definedName>
    <definedName name="Sujet5" localSheetId="2">'Bulletin d''inscription 2'!$M$9</definedName>
    <definedName name="Sujet5">'Bulletin d''inscription 1'!$M$9</definedName>
    <definedName name="TVAnb">#REF!</definedName>
    <definedName name="TVAnb2">#REF!</definedName>
    <definedName name="TVAnbAv">#REF!</definedName>
    <definedName name="TVAnbsa">#REF!</definedName>
    <definedName name="TVAp">#REF!</definedName>
  </definedNames>
  <calcPr calcId="145621"/>
</workbook>
</file>

<file path=xl/calcChain.xml><?xml version="1.0" encoding="utf-8"?>
<calcChain xmlns="http://schemas.openxmlformats.org/spreadsheetml/2006/main">
  <c r="E10" i="9" l="1"/>
  <c r="E10" i="8"/>
  <c r="F36" i="10" l="1"/>
  <c r="C33" i="10"/>
  <c r="C32" i="10"/>
  <c r="C15" i="10"/>
  <c r="C14" i="10"/>
  <c r="C13" i="10"/>
  <c r="C11" i="10"/>
  <c r="C10" i="10"/>
  <c r="A8" i="10"/>
  <c r="D4" i="10"/>
  <c r="H6" i="9"/>
  <c r="G6" i="9"/>
  <c r="F6" i="9"/>
  <c r="E6" i="9"/>
  <c r="D6" i="9"/>
  <c r="E5" i="9"/>
  <c r="D5" i="9"/>
  <c r="F5" i="9" s="1"/>
  <c r="E4" i="9"/>
  <c r="D4" i="9"/>
  <c r="F4" i="9" s="1"/>
  <c r="E3" i="9"/>
  <c r="D3" i="9"/>
  <c r="F3" i="9" s="1"/>
  <c r="E2" i="9"/>
  <c r="D2" i="9"/>
  <c r="F2" i="9" s="1"/>
  <c r="H6" i="8"/>
  <c r="G6" i="8"/>
  <c r="F6" i="8"/>
  <c r="E6" i="8"/>
  <c r="D6" i="8"/>
  <c r="E5" i="8"/>
  <c r="D5" i="8"/>
  <c r="F5" i="8" s="1"/>
  <c r="E4" i="8"/>
  <c r="D4" i="8"/>
  <c r="F4" i="8" s="1"/>
  <c r="E3" i="8"/>
  <c r="D3" i="8"/>
  <c r="F3" i="8" s="1"/>
  <c r="E2" i="8"/>
  <c r="D2" i="8"/>
  <c r="F2" i="8" s="1"/>
  <c r="G4" i="9" l="1"/>
  <c r="H4" i="9" s="1"/>
  <c r="G3" i="9"/>
  <c r="H3" i="9" s="1"/>
  <c r="G2" i="9"/>
  <c r="K4" i="9"/>
  <c r="G5" i="9"/>
  <c r="H5" i="9" s="1"/>
  <c r="G3" i="8"/>
  <c r="H3" i="8" s="1"/>
  <c r="G5" i="8"/>
  <c r="H5" i="8" s="1"/>
  <c r="G2" i="8"/>
  <c r="H2" i="8" s="1"/>
  <c r="K4" i="8"/>
  <c r="G4" i="8"/>
  <c r="H4" i="8" s="1"/>
  <c r="K6" i="9" l="1"/>
  <c r="K5" i="9"/>
  <c r="H2" i="9"/>
  <c r="K6" i="8"/>
  <c r="K5" i="8"/>
  <c r="C15" i="1" l="1"/>
  <c r="F36" i="1" l="1"/>
  <c r="C33" i="1"/>
  <c r="C32" i="1"/>
  <c r="C14" i="1"/>
  <c r="C13" i="1"/>
  <c r="C11" i="1"/>
  <c r="C10" i="1"/>
  <c r="D4" i="1"/>
  <c r="A8" i="1"/>
  <c r="K4" i="2" l="1"/>
  <c r="K5" i="2" l="1"/>
  <c r="K6" i="2"/>
</calcChain>
</file>

<file path=xl/sharedStrings.xml><?xml version="1.0" encoding="utf-8"?>
<sst xmlns="http://schemas.openxmlformats.org/spreadsheetml/2006/main" count="223" uniqueCount="90">
  <si>
    <t>Nbre intervenants</t>
  </si>
  <si>
    <t>Date réunion</t>
  </si>
  <si>
    <t>Sujet 1:</t>
  </si>
  <si>
    <t>Sujet 1</t>
  </si>
  <si>
    <t>Sujet 2</t>
  </si>
  <si>
    <t>Sujet 3</t>
  </si>
  <si>
    <t>Sujet 4</t>
  </si>
  <si>
    <t>Sujet 5</t>
  </si>
  <si>
    <t>Sujet 2:</t>
  </si>
  <si>
    <t>Sujet 3:</t>
  </si>
  <si>
    <t>Sujet 4:</t>
  </si>
  <si>
    <t>8h30-12h</t>
  </si>
  <si>
    <t>14h-17h</t>
  </si>
  <si>
    <t>Evaluation</t>
  </si>
  <si>
    <t>18h</t>
  </si>
  <si>
    <t>Intervenants sur différents sujets :</t>
  </si>
  <si>
    <t>Participants</t>
  </si>
  <si>
    <t>Noms</t>
  </si>
  <si>
    <t>Prénoms</t>
  </si>
  <si>
    <t>Région</t>
  </si>
  <si>
    <t>Formation</t>
  </si>
  <si>
    <t>MP</t>
  </si>
  <si>
    <t>AQ</t>
  </si>
  <si>
    <t>BR</t>
  </si>
  <si>
    <t>BO</t>
  </si>
  <si>
    <t>CE</t>
  </si>
  <si>
    <t>LI</t>
  </si>
  <si>
    <t>LA</t>
  </si>
  <si>
    <t>RA</t>
  </si>
  <si>
    <t>PACA</t>
  </si>
  <si>
    <t>NPDC</t>
  </si>
  <si>
    <t xml:space="preserve">IDC </t>
  </si>
  <si>
    <t>Prix</t>
  </si>
  <si>
    <t>Nombre de repas</t>
  </si>
  <si>
    <t xml:space="preserve">Prix avec le repas </t>
  </si>
  <si>
    <t>Prix avec repas</t>
  </si>
  <si>
    <t>Prix sans le repas</t>
  </si>
  <si>
    <t>x</t>
  </si>
  <si>
    <t xml:space="preserve">Nombre </t>
  </si>
  <si>
    <t>Date d'envoi</t>
  </si>
  <si>
    <t xml:space="preserve">Nom </t>
  </si>
  <si>
    <t>Prénom</t>
  </si>
  <si>
    <t>Region</t>
  </si>
  <si>
    <t>Repas obligatoire</t>
  </si>
  <si>
    <t>Repas non obligatoire</t>
  </si>
  <si>
    <t>Clement</t>
  </si>
  <si>
    <t>Nbre repas obligatoires</t>
  </si>
  <si>
    <t>Nbre repas obligatoires2</t>
  </si>
  <si>
    <t>Nbre repas non obligatoires</t>
  </si>
  <si>
    <t>1h30</t>
  </si>
  <si>
    <t>1h</t>
  </si>
  <si>
    <t>Mr H</t>
  </si>
  <si>
    <t>Mme J</t>
  </si>
  <si>
    <t>Mme L</t>
  </si>
  <si>
    <t xml:space="preserve">Mr U </t>
  </si>
  <si>
    <t>F1</t>
  </si>
  <si>
    <t>F2</t>
  </si>
  <si>
    <t>F3</t>
  </si>
  <si>
    <t>F4</t>
  </si>
  <si>
    <t>F5</t>
  </si>
  <si>
    <t>A1</t>
  </si>
  <si>
    <t>A2</t>
  </si>
  <si>
    <t>A3</t>
  </si>
  <si>
    <t>A4</t>
  </si>
  <si>
    <t>A5</t>
  </si>
  <si>
    <t>Marc</t>
  </si>
  <si>
    <t>Loubon</t>
  </si>
  <si>
    <t>Granjo</t>
  </si>
  <si>
    <t>Sujet 5:</t>
  </si>
  <si>
    <t>Si formation + région MP = repas obligatoire</t>
  </si>
  <si>
    <t>Boj</t>
  </si>
  <si>
    <t>Hel</t>
  </si>
  <si>
    <t xml:space="preserve">Renouvellement </t>
  </si>
  <si>
    <t>Renouvellement</t>
  </si>
  <si>
    <t>Laure</t>
  </si>
  <si>
    <t>Barall</t>
  </si>
  <si>
    <t>Klef</t>
  </si>
  <si>
    <t>Uoo</t>
  </si>
  <si>
    <t>Nombre de lignes remplies :</t>
  </si>
  <si>
    <t>Formation ….</t>
  </si>
  <si>
    <t>Merci d'envoyer votre réponse à : ….@gmail.com avant le</t>
  </si>
  <si>
    <t>Formation …</t>
  </si>
  <si>
    <t>A</t>
  </si>
  <si>
    <t>B</t>
  </si>
  <si>
    <t>C</t>
  </si>
  <si>
    <t>D</t>
  </si>
  <si>
    <t>E</t>
  </si>
  <si>
    <t>F</t>
  </si>
  <si>
    <t>G</t>
  </si>
  <si>
    <t>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</si>
</sst>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#,##0.00\ &quot;€&quot;"/>
  </numFmts>
  <fonts count="7" x14ac:knownFonts="1">
    <font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5"/>
      <name val="Calibri"/>
      <family val="2"/>
      <scheme val="minor"/>
    </font>
    <font>
      <sz val="11"/>
      <color theme="8" tint="0.39997558519241921"/>
      <name val="Calibri"/>
      <family val="2"/>
      <scheme val="minor"/>
    </font>
    <font>
      <sz val="11"/>
      <color rgb="FF000000"/>
      <name val="Calibri"/>
      <family val="2"/>
    </font>
    <font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66CC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9">
    <xf numFmtId="0" fontId="0" fillId="0" borderId="0" xfId="0"/>
    <xf numFmtId="0" fontId="0" fillId="3" borderId="1" xfId="0" applyFill="1" applyBorder="1"/>
    <xf numFmtId="0" fontId="0" fillId="3" borderId="2" xfId="0" applyFill="1" applyBorder="1"/>
    <xf numFmtId="0" fontId="0" fillId="3" borderId="3" xfId="0" applyFill="1" applyBorder="1"/>
    <xf numFmtId="0" fontId="0" fillId="3" borderId="4" xfId="0" applyFill="1" applyBorder="1"/>
    <xf numFmtId="0" fontId="0" fillId="3" borderId="0" xfId="0" applyFill="1" applyBorder="1"/>
    <xf numFmtId="0" fontId="0" fillId="3" borderId="5" xfId="0" applyFill="1" applyBorder="1"/>
    <xf numFmtId="0" fontId="0" fillId="3" borderId="0" xfId="0" applyFill="1" applyBorder="1" applyAlignment="1">
      <alignment horizontal="center"/>
    </xf>
    <xf numFmtId="0" fontId="0" fillId="3" borderId="0" xfId="0" applyFill="1"/>
    <xf numFmtId="0" fontId="1" fillId="3" borderId="0" xfId="0" applyFont="1" applyFill="1" applyBorder="1" applyAlignment="1">
      <alignment horizontal="center"/>
    </xf>
    <xf numFmtId="0" fontId="1" fillId="3" borderId="0" xfId="0" applyFont="1" applyFill="1" applyBorder="1"/>
    <xf numFmtId="0" fontId="1" fillId="3" borderId="4" xfId="0" applyFont="1" applyFill="1" applyBorder="1"/>
    <xf numFmtId="0" fontId="0" fillId="3" borderId="9" xfId="0" applyFill="1" applyBorder="1"/>
    <xf numFmtId="165" fontId="0" fillId="3" borderId="0" xfId="0" applyNumberFormat="1" applyFill="1" applyBorder="1"/>
    <xf numFmtId="0" fontId="0" fillId="0" borderId="0" xfId="0"/>
    <xf numFmtId="0" fontId="0" fillId="3" borderId="7" xfId="0" applyFill="1" applyBorder="1" applyAlignment="1"/>
    <xf numFmtId="0" fontId="0" fillId="3" borderId="8" xfId="0" applyFill="1" applyBorder="1" applyAlignment="1"/>
    <xf numFmtId="14" fontId="0" fillId="3" borderId="7" xfId="0" applyNumberFormat="1" applyFill="1" applyBorder="1" applyAlignment="1"/>
    <xf numFmtId="0" fontId="0" fillId="4" borderId="10" xfId="0" applyFill="1" applyBorder="1"/>
    <xf numFmtId="0" fontId="0" fillId="4" borderId="11" xfId="0" applyFill="1" applyBorder="1"/>
    <xf numFmtId="0" fontId="0" fillId="4" borderId="12" xfId="0" applyFill="1" applyBorder="1"/>
    <xf numFmtId="0" fontId="0" fillId="4" borderId="13" xfId="0" applyFill="1" applyBorder="1"/>
    <xf numFmtId="0" fontId="0" fillId="4" borderId="14" xfId="0" applyFill="1" applyBorder="1"/>
    <xf numFmtId="14" fontId="0" fillId="4" borderId="15" xfId="0" applyNumberFormat="1" applyFill="1" applyBorder="1"/>
    <xf numFmtId="0" fontId="0" fillId="4" borderId="13" xfId="0" applyNumberFormat="1" applyFill="1" applyBorder="1"/>
    <xf numFmtId="0" fontId="0" fillId="0" borderId="0" xfId="0"/>
    <xf numFmtId="0" fontId="0" fillId="4" borderId="16" xfId="0" applyFill="1" applyBorder="1"/>
    <xf numFmtId="14" fontId="0" fillId="4" borderId="0" xfId="0" applyNumberFormat="1" applyFill="1" applyBorder="1"/>
    <xf numFmtId="0" fontId="0" fillId="4" borderId="0" xfId="0" applyFill="1" applyBorder="1"/>
    <xf numFmtId="0" fontId="0" fillId="4" borderId="15" xfId="0" applyFill="1" applyBorder="1"/>
    <xf numFmtId="0" fontId="0" fillId="4" borderId="17" xfId="0" applyFill="1" applyBorder="1"/>
    <xf numFmtId="0" fontId="0" fillId="0" borderId="0" xfId="0" applyBorder="1"/>
    <xf numFmtId="0" fontId="0" fillId="0" borderId="0" xfId="0" applyFill="1" applyBorder="1"/>
    <xf numFmtId="0" fontId="0" fillId="0" borderId="12" xfId="0" applyFill="1" applyBorder="1"/>
    <xf numFmtId="0" fontId="0" fillId="0" borderId="17" xfId="0" applyFill="1" applyBorder="1"/>
    <xf numFmtId="0" fontId="0" fillId="0" borderId="16" xfId="0" applyFill="1" applyBorder="1"/>
    <xf numFmtId="0" fontId="0" fillId="4" borderId="1" xfId="0" applyFill="1" applyBorder="1"/>
    <xf numFmtId="0" fontId="0" fillId="4" borderId="3" xfId="0" applyFill="1" applyBorder="1"/>
    <xf numFmtId="0" fontId="0" fillId="4" borderId="4" xfId="0" applyFill="1" applyBorder="1"/>
    <xf numFmtId="0" fontId="0" fillId="4" borderId="5" xfId="0" applyFill="1" applyBorder="1"/>
    <xf numFmtId="0" fontId="0" fillId="4" borderId="6" xfId="0" applyFill="1" applyBorder="1"/>
    <xf numFmtId="0" fontId="0" fillId="4" borderId="8" xfId="0" applyFill="1" applyBorder="1"/>
    <xf numFmtId="0" fontId="3" fillId="3" borderId="0" xfId="0" applyFont="1" applyFill="1" applyBorder="1"/>
    <xf numFmtId="0" fontId="4" fillId="3" borderId="0" xfId="0" applyFont="1" applyFill="1" applyBorder="1"/>
    <xf numFmtId="0" fontId="4" fillId="5" borderId="0" xfId="0" applyFont="1" applyFill="1" applyBorder="1"/>
    <xf numFmtId="0" fontId="0" fillId="5" borderId="0" xfId="0" applyFill="1" applyBorder="1"/>
    <xf numFmtId="0" fontId="0" fillId="3" borderId="19" xfId="0" applyFill="1" applyBorder="1"/>
    <xf numFmtId="0" fontId="0" fillId="3" borderId="18" xfId="0" applyFill="1" applyBorder="1"/>
    <xf numFmtId="0" fontId="0" fillId="3" borderId="10" xfId="0" applyFill="1" applyBorder="1"/>
    <xf numFmtId="0" fontId="0" fillId="3" borderId="14" xfId="0" applyFill="1" applyBorder="1"/>
    <xf numFmtId="0" fontId="0" fillId="3" borderId="11" xfId="0" applyFill="1" applyBorder="1"/>
    <xf numFmtId="0" fontId="0" fillId="3" borderId="16" xfId="0" applyFill="1" applyBorder="1"/>
    <xf numFmtId="0" fontId="0" fillId="3" borderId="15" xfId="0" applyFill="1" applyBorder="1"/>
    <xf numFmtId="0" fontId="0" fillId="3" borderId="17" xfId="0" applyFill="1" applyBorder="1"/>
    <xf numFmtId="0" fontId="0" fillId="3" borderId="20" xfId="0" applyFill="1" applyBorder="1"/>
    <xf numFmtId="0" fontId="0" fillId="0" borderId="9" xfId="0" applyBorder="1"/>
    <xf numFmtId="0" fontId="6" fillId="3" borderId="0" xfId="0" applyFont="1" applyFill="1" applyBorder="1"/>
    <xf numFmtId="0" fontId="6" fillId="0" borderId="0" xfId="0" applyFont="1" applyFill="1" applyBorder="1"/>
    <xf numFmtId="0" fontId="0" fillId="0" borderId="9" xfId="0" applyFill="1" applyBorder="1"/>
    <xf numFmtId="0" fontId="0" fillId="0" borderId="22" xfId="0" applyFill="1" applyBorder="1"/>
    <xf numFmtId="0" fontId="0" fillId="0" borderId="22" xfId="0" applyBorder="1"/>
    <xf numFmtId="0" fontId="2" fillId="6" borderId="21" xfId="0" applyFont="1" applyFill="1" applyBorder="1" applyAlignment="1">
      <alignment horizontal="center"/>
    </xf>
    <xf numFmtId="0" fontId="0" fillId="6" borderId="7" xfId="0" applyFill="1" applyBorder="1" applyAlignment="1">
      <alignment horizontal="center"/>
    </xf>
    <xf numFmtId="0" fontId="0" fillId="8" borderId="19" xfId="0" applyFill="1" applyBorder="1" applyAlignment="1">
      <alignment horizontal="center"/>
    </xf>
    <xf numFmtId="0" fontId="0" fillId="8" borderId="20" xfId="0" applyFill="1" applyBorder="1" applyAlignment="1">
      <alignment horizontal="center"/>
    </xf>
    <xf numFmtId="0" fontId="0" fillId="8" borderId="18" xfId="0" applyFill="1" applyBorder="1" applyAlignment="1">
      <alignment horizontal="center"/>
    </xf>
    <xf numFmtId="0" fontId="0" fillId="3" borderId="0" xfId="0" applyFill="1" applyBorder="1" applyAlignment="1">
      <alignment horizontal="center" vertical="center"/>
    </xf>
    <xf numFmtId="0" fontId="0" fillId="3" borderId="6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2" borderId="0" xfId="0" applyFill="1" applyBorder="1" applyAlignment="1">
      <alignment horizontal="center" vertical="center"/>
    </xf>
    <xf numFmtId="164" fontId="0" fillId="2" borderId="0" xfId="0" applyNumberFormat="1" applyFill="1" applyBorder="1" applyAlignment="1">
      <alignment horizontal="center" vertical="center"/>
    </xf>
    <xf numFmtId="0" fontId="0" fillId="7" borderId="10" xfId="0" applyFill="1" applyBorder="1" applyAlignment="1">
      <alignment horizontal="center" vertical="center" wrapText="1"/>
    </xf>
    <xf numFmtId="0" fontId="0" fillId="7" borderId="16" xfId="0" applyFill="1" applyBorder="1" applyAlignment="1">
      <alignment horizontal="center" vertical="center" wrapText="1"/>
    </xf>
    <xf numFmtId="0" fontId="0" fillId="7" borderId="11" xfId="0" applyFill="1" applyBorder="1" applyAlignment="1">
      <alignment horizontal="center" vertical="center" wrapText="1"/>
    </xf>
    <xf numFmtId="0" fontId="0" fillId="7" borderId="14" xfId="0" applyFill="1" applyBorder="1" applyAlignment="1">
      <alignment horizontal="center" vertical="center" wrapText="1"/>
    </xf>
    <xf numFmtId="0" fontId="0" fillId="7" borderId="17" xfId="0" applyFill="1" applyBorder="1" applyAlignment="1">
      <alignment horizontal="center" vertical="center" wrapText="1"/>
    </xf>
    <xf numFmtId="0" fontId="0" fillId="7" borderId="15" xfId="0" applyFill="1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0" fontId="0" fillId="6" borderId="0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GBox" noThreeD="1"/>
</file>

<file path=xl/ctrlProps/ctrlProp2.xml><?xml version="1.0" encoding="utf-8"?>
<formControlPr xmlns="http://schemas.microsoft.com/office/spreadsheetml/2009/9/main" objectType="CheckBox" checked="Checked" fmlaLink="$M$33" lockText="1" noThreeD="1"/>
</file>

<file path=xl/ctrlProps/ctrlProp3.xml><?xml version="1.0" encoding="utf-8"?>
<formControlPr xmlns="http://schemas.microsoft.com/office/spreadsheetml/2009/9/main" objectType="CheckBox" checked="Checked" fmlaLink="$M$34" lockText="1" noThreeD="1"/>
</file>

<file path=xl/ctrlProps/ctrlProp4.xml><?xml version="1.0" encoding="utf-8"?>
<formControlPr xmlns="http://schemas.microsoft.com/office/spreadsheetml/2009/9/main" objectType="CheckBox" checked="Checked" fmlaLink="$M$32" lockText="1" noThreeD="1"/>
</file>

<file path=xl/ctrlProps/ctrlProp5.xml><?xml version="1.0" encoding="utf-8"?>
<formControlPr xmlns="http://schemas.microsoft.com/office/spreadsheetml/2009/9/main" objectType="CheckBox" fmlaLink="$M$35" lockText="1" noThreeD="1"/>
</file>

<file path=xl/ctrlProps/ctrlProp6.xml><?xml version="1.0" encoding="utf-8"?>
<formControlPr xmlns="http://schemas.microsoft.com/office/spreadsheetml/2009/9/main" objectType="CheckBox" fmlaLink="$M$36" lockText="1" noThreeD="1"/>
</file>

<file path=xl/ctrlProps/ctrlProp7.xml><?xml version="1.0" encoding="utf-8"?>
<formControlPr xmlns="http://schemas.microsoft.com/office/spreadsheetml/2009/9/main" objectType="CheckBox" fmlaLink="$M$37" lockText="1" noThreeD="1"/>
</file>

<file path=xl/ctrlProps/ctrlProp8.xml><?xml version="1.0" encoding="utf-8"?>
<formControlPr xmlns="http://schemas.microsoft.com/office/spreadsheetml/2009/9/main" objectType="CheckBox" fmlaLink="$M$38" lockText="1" noThreeD="1"/>
</file>

<file path=xl/ctrlProps/ctrlProp9.xml><?xml version="1.0" encoding="utf-8"?>
<formControlPr xmlns="http://schemas.microsoft.com/office/spreadsheetml/2009/9/main" objectType="CheckBox" fmlaLink="$M$39" lockText="1" noThreeD="1"/>
</file>

<file path=xl/ctrlProps/ctrlProp10.xml><?xml version="1.0" encoding="utf-8"?>
<formControlPr xmlns="http://schemas.microsoft.com/office/spreadsheetml/2009/9/main" objectType="CheckBox" checked="Checked" fmlaLink="$M$40" lockText="1" noThreeD="1"/>
</file>

<file path=xl/ctrlProps/ctrlProp11.xml><?xml version="1.0" encoding="utf-8"?>
<formControlPr xmlns="http://schemas.microsoft.com/office/spreadsheetml/2009/9/main" objectType="CheckBox" fmlaLink="$M$41" lockText="1" noThreeD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GBox" noThreeD="1"/>
</file>

<file path=xl/ctrlProps/ctrlProp15.xml><?xml version="1.0" encoding="utf-8"?>
<formControlPr xmlns="http://schemas.microsoft.com/office/spreadsheetml/2009/9/main" objectType="CheckBox" fmlaLink="$M$33" lockText="1" noThreeD="1"/>
</file>

<file path=xl/ctrlProps/ctrlProp16.xml><?xml version="1.0" encoding="utf-8"?>
<formControlPr xmlns="http://schemas.microsoft.com/office/spreadsheetml/2009/9/main" objectType="CheckBox" fmlaLink="$M$34" lockText="1" noThreeD="1"/>
</file>

<file path=xl/ctrlProps/ctrlProp17.xml><?xml version="1.0" encoding="utf-8"?>
<formControlPr xmlns="http://schemas.microsoft.com/office/spreadsheetml/2009/9/main" objectType="CheckBox" checked="Checked" fmlaLink="$M$32" lockText="1" noThreeD="1"/>
</file>

<file path=xl/ctrlProps/ctrlProp18.xml><?xml version="1.0" encoding="utf-8"?>
<formControlPr xmlns="http://schemas.microsoft.com/office/spreadsheetml/2009/9/main" objectType="CheckBox" fmlaLink="$M$35" lockText="1" noThreeD="1"/>
</file>

<file path=xl/ctrlProps/ctrlProp19.xml><?xml version="1.0" encoding="utf-8"?>
<formControlPr xmlns="http://schemas.microsoft.com/office/spreadsheetml/2009/9/main" objectType="CheckBox" fmlaLink="$M$36" lockText="1" noThreeD="1"/>
</file>

<file path=xl/ctrlProps/ctrlProp20.xml><?xml version="1.0" encoding="utf-8"?>
<formControlPr xmlns="http://schemas.microsoft.com/office/spreadsheetml/2009/9/main" objectType="CheckBox" fmlaLink="$M$37" lockText="1" noThreeD="1"/>
</file>

<file path=xl/ctrlProps/ctrlProp21.xml><?xml version="1.0" encoding="utf-8"?>
<formControlPr xmlns="http://schemas.microsoft.com/office/spreadsheetml/2009/9/main" objectType="CheckBox" fmlaLink="$M$38" lockText="1" noThreeD="1"/>
</file>

<file path=xl/ctrlProps/ctrlProp22.xml><?xml version="1.0" encoding="utf-8"?>
<formControlPr xmlns="http://schemas.microsoft.com/office/spreadsheetml/2009/9/main" objectType="CheckBox" fmlaLink="$M$39" lockText="1" noThreeD="1"/>
</file>

<file path=xl/ctrlProps/ctrlProp23.xml><?xml version="1.0" encoding="utf-8"?>
<formControlPr xmlns="http://schemas.microsoft.com/office/spreadsheetml/2009/9/main" objectType="CheckBox" fmlaLink="$M$40" lockText="1" noThreeD="1"/>
</file>

<file path=xl/ctrlProps/ctrlProp24.xml><?xml version="1.0" encoding="utf-8"?>
<formControlPr xmlns="http://schemas.microsoft.com/office/spreadsheetml/2009/9/main" objectType="CheckBox" fmlaLink="$M$41" lockText="1" noThreeD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18</xdr:row>
          <xdr:rowOff>28575</xdr:rowOff>
        </xdr:from>
        <xdr:to>
          <xdr:col>7</xdr:col>
          <xdr:colOff>390525</xdr:colOff>
          <xdr:row>25</xdr:row>
          <xdr:rowOff>66675</xdr:rowOff>
        </xdr:to>
        <xdr:sp macro="" textlink="">
          <xdr:nvSpPr>
            <xdr:cNvPr id="1025" name="Group Box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266700</xdr:colOff>
          <xdr:row>21</xdr:row>
          <xdr:rowOff>0</xdr:rowOff>
        </xdr:from>
        <xdr:to>
          <xdr:col>4</xdr:col>
          <xdr:colOff>571500</xdr:colOff>
          <xdr:row>22</xdr:row>
          <xdr:rowOff>28575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266700</xdr:colOff>
          <xdr:row>22</xdr:row>
          <xdr:rowOff>0</xdr:rowOff>
        </xdr:from>
        <xdr:to>
          <xdr:col>4</xdr:col>
          <xdr:colOff>571500</xdr:colOff>
          <xdr:row>23</xdr:row>
          <xdr:rowOff>28575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266700</xdr:colOff>
          <xdr:row>19</xdr:row>
          <xdr:rowOff>171450</xdr:rowOff>
        </xdr:from>
        <xdr:to>
          <xdr:col>4</xdr:col>
          <xdr:colOff>571500</xdr:colOff>
          <xdr:row>21</xdr:row>
          <xdr:rowOff>9525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266700</xdr:colOff>
          <xdr:row>23</xdr:row>
          <xdr:rowOff>0</xdr:rowOff>
        </xdr:from>
        <xdr:to>
          <xdr:col>4</xdr:col>
          <xdr:colOff>571500</xdr:colOff>
          <xdr:row>24</xdr:row>
          <xdr:rowOff>28575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266700</xdr:colOff>
          <xdr:row>24</xdr:row>
          <xdr:rowOff>0</xdr:rowOff>
        </xdr:from>
        <xdr:to>
          <xdr:col>4</xdr:col>
          <xdr:colOff>571500</xdr:colOff>
          <xdr:row>25</xdr:row>
          <xdr:rowOff>28575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266700</xdr:colOff>
          <xdr:row>20</xdr:row>
          <xdr:rowOff>0</xdr:rowOff>
        </xdr:from>
        <xdr:to>
          <xdr:col>5</xdr:col>
          <xdr:colOff>571500</xdr:colOff>
          <xdr:row>21</xdr:row>
          <xdr:rowOff>28575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266700</xdr:colOff>
          <xdr:row>21</xdr:row>
          <xdr:rowOff>0</xdr:rowOff>
        </xdr:from>
        <xdr:to>
          <xdr:col>5</xdr:col>
          <xdr:colOff>571500</xdr:colOff>
          <xdr:row>22</xdr:row>
          <xdr:rowOff>28575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266700</xdr:colOff>
          <xdr:row>22</xdr:row>
          <xdr:rowOff>0</xdr:rowOff>
        </xdr:from>
        <xdr:to>
          <xdr:col>5</xdr:col>
          <xdr:colOff>571500</xdr:colOff>
          <xdr:row>23</xdr:row>
          <xdr:rowOff>28575</xdr:rowOff>
        </xdr:to>
        <xdr:sp macro="" textlink="">
          <xdr:nvSpPr>
            <xdr:cNvPr id="1036" name="Check Box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266700</xdr:colOff>
          <xdr:row>23</xdr:row>
          <xdr:rowOff>0</xdr:rowOff>
        </xdr:from>
        <xdr:to>
          <xdr:col>5</xdr:col>
          <xdr:colOff>571500</xdr:colOff>
          <xdr:row>24</xdr:row>
          <xdr:rowOff>28575</xdr:rowOff>
        </xdr:to>
        <xdr:sp macro="" textlink="">
          <xdr:nvSpPr>
            <xdr:cNvPr id="1037" name="Check Box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266700</xdr:colOff>
          <xdr:row>24</xdr:row>
          <xdr:rowOff>0</xdr:rowOff>
        </xdr:from>
        <xdr:to>
          <xdr:col>5</xdr:col>
          <xdr:colOff>571500</xdr:colOff>
          <xdr:row>25</xdr:row>
          <xdr:rowOff>28575</xdr:rowOff>
        </xdr:to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695325</xdr:colOff>
          <xdr:row>0</xdr:row>
          <xdr:rowOff>171450</xdr:rowOff>
        </xdr:from>
        <xdr:to>
          <xdr:col>7</xdr:col>
          <xdr:colOff>733425</xdr:colOff>
          <xdr:row>2</xdr:row>
          <xdr:rowOff>133350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685800</xdr:colOff>
          <xdr:row>3</xdr:row>
          <xdr:rowOff>38100</xdr:rowOff>
        </xdr:from>
        <xdr:to>
          <xdr:col>7</xdr:col>
          <xdr:colOff>704850</xdr:colOff>
          <xdr:row>4</xdr:row>
          <xdr:rowOff>161925</xdr:rowOff>
        </xdr:to>
        <xdr:sp macro="" textlink="">
          <xdr:nvSpPr>
            <xdr:cNvPr id="1040" name="Button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Ajout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18</xdr:row>
          <xdr:rowOff>28575</xdr:rowOff>
        </xdr:from>
        <xdr:to>
          <xdr:col>7</xdr:col>
          <xdr:colOff>390525</xdr:colOff>
          <xdr:row>25</xdr:row>
          <xdr:rowOff>66675</xdr:rowOff>
        </xdr:to>
        <xdr:sp macro="" textlink="">
          <xdr:nvSpPr>
            <xdr:cNvPr id="12289" name="Group Box 1" hidden="1">
              <a:extLst>
                <a:ext uri="{63B3BB69-23CF-44E3-9099-C40C66FF867C}">
                  <a14:compatExt spid="_x0000_s122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266700</xdr:colOff>
          <xdr:row>21</xdr:row>
          <xdr:rowOff>0</xdr:rowOff>
        </xdr:from>
        <xdr:to>
          <xdr:col>4</xdr:col>
          <xdr:colOff>571500</xdr:colOff>
          <xdr:row>22</xdr:row>
          <xdr:rowOff>28575</xdr:rowOff>
        </xdr:to>
        <xdr:sp macro="" textlink="">
          <xdr:nvSpPr>
            <xdr:cNvPr id="12290" name="Check Box 2" hidden="1">
              <a:extLst>
                <a:ext uri="{63B3BB69-23CF-44E3-9099-C40C66FF867C}">
                  <a14:compatExt spid="_x0000_s122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266700</xdr:colOff>
          <xdr:row>22</xdr:row>
          <xdr:rowOff>0</xdr:rowOff>
        </xdr:from>
        <xdr:to>
          <xdr:col>4</xdr:col>
          <xdr:colOff>571500</xdr:colOff>
          <xdr:row>23</xdr:row>
          <xdr:rowOff>28575</xdr:rowOff>
        </xdr:to>
        <xdr:sp macro="" textlink="">
          <xdr:nvSpPr>
            <xdr:cNvPr id="12291" name="Check Box 3" hidden="1">
              <a:extLst>
                <a:ext uri="{63B3BB69-23CF-44E3-9099-C40C66FF867C}">
                  <a14:compatExt spid="_x0000_s122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266700</xdr:colOff>
          <xdr:row>19</xdr:row>
          <xdr:rowOff>171450</xdr:rowOff>
        </xdr:from>
        <xdr:to>
          <xdr:col>4</xdr:col>
          <xdr:colOff>571500</xdr:colOff>
          <xdr:row>21</xdr:row>
          <xdr:rowOff>9525</xdr:rowOff>
        </xdr:to>
        <xdr:sp macro="" textlink="">
          <xdr:nvSpPr>
            <xdr:cNvPr id="12292" name="Check Box 4" hidden="1">
              <a:extLst>
                <a:ext uri="{63B3BB69-23CF-44E3-9099-C40C66FF867C}">
                  <a14:compatExt spid="_x0000_s122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266700</xdr:colOff>
          <xdr:row>23</xdr:row>
          <xdr:rowOff>0</xdr:rowOff>
        </xdr:from>
        <xdr:to>
          <xdr:col>4</xdr:col>
          <xdr:colOff>571500</xdr:colOff>
          <xdr:row>24</xdr:row>
          <xdr:rowOff>28575</xdr:rowOff>
        </xdr:to>
        <xdr:sp macro="" textlink="">
          <xdr:nvSpPr>
            <xdr:cNvPr id="12293" name="Check Box 5" hidden="1">
              <a:extLst>
                <a:ext uri="{63B3BB69-23CF-44E3-9099-C40C66FF867C}">
                  <a14:compatExt spid="_x0000_s122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266700</xdr:colOff>
          <xdr:row>24</xdr:row>
          <xdr:rowOff>0</xdr:rowOff>
        </xdr:from>
        <xdr:to>
          <xdr:col>4</xdr:col>
          <xdr:colOff>571500</xdr:colOff>
          <xdr:row>25</xdr:row>
          <xdr:rowOff>28575</xdr:rowOff>
        </xdr:to>
        <xdr:sp macro="" textlink="">
          <xdr:nvSpPr>
            <xdr:cNvPr id="12294" name="Check Box 6" hidden="1">
              <a:extLst>
                <a:ext uri="{63B3BB69-23CF-44E3-9099-C40C66FF867C}">
                  <a14:compatExt spid="_x0000_s122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266700</xdr:colOff>
          <xdr:row>20</xdr:row>
          <xdr:rowOff>0</xdr:rowOff>
        </xdr:from>
        <xdr:to>
          <xdr:col>5</xdr:col>
          <xdr:colOff>571500</xdr:colOff>
          <xdr:row>21</xdr:row>
          <xdr:rowOff>28575</xdr:rowOff>
        </xdr:to>
        <xdr:sp macro="" textlink="">
          <xdr:nvSpPr>
            <xdr:cNvPr id="12295" name="Check Box 7" hidden="1">
              <a:extLst>
                <a:ext uri="{63B3BB69-23CF-44E3-9099-C40C66FF867C}">
                  <a14:compatExt spid="_x0000_s122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266700</xdr:colOff>
          <xdr:row>21</xdr:row>
          <xdr:rowOff>0</xdr:rowOff>
        </xdr:from>
        <xdr:to>
          <xdr:col>5</xdr:col>
          <xdr:colOff>571500</xdr:colOff>
          <xdr:row>22</xdr:row>
          <xdr:rowOff>28575</xdr:rowOff>
        </xdr:to>
        <xdr:sp macro="" textlink="">
          <xdr:nvSpPr>
            <xdr:cNvPr id="12296" name="Check Box 8" hidden="1">
              <a:extLst>
                <a:ext uri="{63B3BB69-23CF-44E3-9099-C40C66FF867C}">
                  <a14:compatExt spid="_x0000_s122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266700</xdr:colOff>
          <xdr:row>22</xdr:row>
          <xdr:rowOff>0</xdr:rowOff>
        </xdr:from>
        <xdr:to>
          <xdr:col>5</xdr:col>
          <xdr:colOff>571500</xdr:colOff>
          <xdr:row>23</xdr:row>
          <xdr:rowOff>28575</xdr:rowOff>
        </xdr:to>
        <xdr:sp macro="" textlink="">
          <xdr:nvSpPr>
            <xdr:cNvPr id="12297" name="Check Box 9" hidden="1">
              <a:extLst>
                <a:ext uri="{63B3BB69-23CF-44E3-9099-C40C66FF867C}">
                  <a14:compatExt spid="_x0000_s122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266700</xdr:colOff>
          <xdr:row>23</xdr:row>
          <xdr:rowOff>0</xdr:rowOff>
        </xdr:from>
        <xdr:to>
          <xdr:col>5</xdr:col>
          <xdr:colOff>571500</xdr:colOff>
          <xdr:row>24</xdr:row>
          <xdr:rowOff>28575</xdr:rowOff>
        </xdr:to>
        <xdr:sp macro="" textlink="">
          <xdr:nvSpPr>
            <xdr:cNvPr id="12298" name="Check Box 10" hidden="1">
              <a:extLst>
                <a:ext uri="{63B3BB69-23CF-44E3-9099-C40C66FF867C}">
                  <a14:compatExt spid="_x0000_s122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266700</xdr:colOff>
          <xdr:row>24</xdr:row>
          <xdr:rowOff>0</xdr:rowOff>
        </xdr:from>
        <xdr:to>
          <xdr:col>5</xdr:col>
          <xdr:colOff>571500</xdr:colOff>
          <xdr:row>25</xdr:row>
          <xdr:rowOff>28575</xdr:rowOff>
        </xdr:to>
        <xdr:sp macro="" textlink="">
          <xdr:nvSpPr>
            <xdr:cNvPr id="12299" name="Check Box 11" hidden="1">
              <a:extLst>
                <a:ext uri="{63B3BB69-23CF-44E3-9099-C40C66FF867C}">
                  <a14:compatExt spid="_x0000_s122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457200</xdr:colOff>
          <xdr:row>0</xdr:row>
          <xdr:rowOff>142875</xdr:rowOff>
        </xdr:from>
        <xdr:to>
          <xdr:col>7</xdr:col>
          <xdr:colOff>314325</xdr:colOff>
          <xdr:row>2</xdr:row>
          <xdr:rowOff>0</xdr:rowOff>
        </xdr:to>
        <xdr:sp macro="" textlink="">
          <xdr:nvSpPr>
            <xdr:cNvPr id="12302" name="Button 14" hidden="1">
              <a:extLst>
                <a:ext uri="{63B3BB69-23CF-44E3-9099-C40C66FF867C}">
                  <a14:compatExt spid="_x0000_s123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485775</xdr:colOff>
          <xdr:row>2</xdr:row>
          <xdr:rowOff>104775</xdr:rowOff>
        </xdr:from>
        <xdr:to>
          <xdr:col>7</xdr:col>
          <xdr:colOff>295275</xdr:colOff>
          <xdr:row>4</xdr:row>
          <xdr:rowOff>9525</xdr:rowOff>
        </xdr:to>
        <xdr:sp macro="" textlink="">
          <xdr:nvSpPr>
            <xdr:cNvPr id="12303" name="Button 15" hidden="1">
              <a:extLst>
                <a:ext uri="{63B3BB69-23CF-44E3-9099-C40C66FF867C}">
                  <a14:compatExt spid="_x0000_s123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Bouton 15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857250</xdr:colOff>
          <xdr:row>7</xdr:row>
          <xdr:rowOff>171450</xdr:rowOff>
        </xdr:from>
        <xdr:to>
          <xdr:col>10</xdr:col>
          <xdr:colOff>457200</xdr:colOff>
          <xdr:row>10</xdr:row>
          <xdr:rowOff>95250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Récapitulatif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581025</xdr:colOff>
          <xdr:row>11</xdr:row>
          <xdr:rowOff>171450</xdr:rowOff>
        </xdr:from>
        <xdr:to>
          <xdr:col>10</xdr:col>
          <xdr:colOff>438150</xdr:colOff>
          <xdr:row>14</xdr:row>
          <xdr:rowOff>76200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Ajout final</a:t>
              </a:r>
            </a:p>
          </xdr:txBody>
        </xdr:sp>
        <xdr:clientData fPrintsWithSheet="0"/>
      </xdr:twoCellAnchor>
    </mc:Choice>
    <mc:Fallback/>
  </mc:AlternateContent>
  <xdr:twoCellAnchor>
    <xdr:from>
      <xdr:col>13</xdr:col>
      <xdr:colOff>57150</xdr:colOff>
      <xdr:row>5</xdr:row>
      <xdr:rowOff>28575</xdr:rowOff>
    </xdr:from>
    <xdr:to>
      <xdr:col>14</xdr:col>
      <xdr:colOff>200025</xdr:colOff>
      <xdr:row>6</xdr:row>
      <xdr:rowOff>104775</xdr:rowOff>
    </xdr:to>
    <xdr:sp macro="[0]!test" textlink="">
      <xdr:nvSpPr>
        <xdr:cNvPr id="2" name="Rectangle à coins arrondis 1"/>
        <xdr:cNvSpPr/>
      </xdr:nvSpPr>
      <xdr:spPr>
        <a:xfrm>
          <a:off x="13230225" y="990600"/>
          <a:ext cx="904875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 b="1"/>
            <a:t>TEST</a:t>
          </a:r>
        </a:p>
      </xdr:txBody>
    </xdr:sp>
    <xdr:clientData/>
  </xdr:twoCellAnchor>
  <xdr:twoCellAnchor>
    <xdr:from>
      <xdr:col>12</xdr:col>
      <xdr:colOff>238125</xdr:colOff>
      <xdr:row>0</xdr:row>
      <xdr:rowOff>190500</xdr:rowOff>
    </xdr:from>
    <xdr:to>
      <xdr:col>14</xdr:col>
      <xdr:colOff>752475</xdr:colOff>
      <xdr:row>4</xdr:row>
      <xdr:rowOff>38100</xdr:rowOff>
    </xdr:to>
    <xdr:sp macro="" textlink="">
      <xdr:nvSpPr>
        <xdr:cNvPr id="3" name="Rectangle avec flèche vers le bas 2"/>
        <xdr:cNvSpPr/>
      </xdr:nvSpPr>
      <xdr:spPr>
        <a:xfrm>
          <a:off x="12649200" y="190500"/>
          <a:ext cx="2038350" cy="619125"/>
        </a:xfrm>
        <a:prstGeom prst="downArrowCallou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A" sz="1200" b="1">
              <a:solidFill>
                <a:srgbClr val="FF0000"/>
              </a:solidFill>
            </a:rPr>
            <a:t>appuis sur le bouton "Test"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8.xml"/><Relationship Id="rId13" Type="http://schemas.openxmlformats.org/officeDocument/2006/relationships/ctrlProp" Target="../ctrlProps/ctrlProp23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17.xml"/><Relationship Id="rId12" Type="http://schemas.openxmlformats.org/officeDocument/2006/relationships/ctrlProp" Target="../ctrlProps/ctrlProp22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26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16.xml"/><Relationship Id="rId11" Type="http://schemas.openxmlformats.org/officeDocument/2006/relationships/ctrlProp" Target="../ctrlProps/ctrlProp21.xml"/><Relationship Id="rId5" Type="http://schemas.openxmlformats.org/officeDocument/2006/relationships/ctrlProp" Target="../ctrlProps/ctrlProp15.xml"/><Relationship Id="rId15" Type="http://schemas.openxmlformats.org/officeDocument/2006/relationships/ctrlProp" Target="../ctrlProps/ctrlProp25.xml"/><Relationship Id="rId10" Type="http://schemas.openxmlformats.org/officeDocument/2006/relationships/ctrlProp" Target="../ctrlProps/ctrlProp20.xml"/><Relationship Id="rId4" Type="http://schemas.openxmlformats.org/officeDocument/2006/relationships/ctrlProp" Target="../ctrlProps/ctrlProp14.xml"/><Relationship Id="rId9" Type="http://schemas.openxmlformats.org/officeDocument/2006/relationships/ctrlProp" Target="../ctrlProps/ctrlProp19.xml"/><Relationship Id="rId14" Type="http://schemas.openxmlformats.org/officeDocument/2006/relationships/ctrlProp" Target="../ctrlProps/ctrlProp24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Relationship Id="rId5" Type="http://schemas.openxmlformats.org/officeDocument/2006/relationships/ctrlProp" Target="../ctrlProps/ctrlProp28.xml"/><Relationship Id="rId4" Type="http://schemas.openxmlformats.org/officeDocument/2006/relationships/ctrlProp" Target="../ctrlProps/ctrlProp2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52"/>
  <sheetViews>
    <sheetView showZeros="0" workbookViewId="0">
      <selection activeCell="E43" sqref="E43"/>
    </sheetView>
  </sheetViews>
  <sheetFormatPr baseColWidth="10" defaultRowHeight="15" x14ac:dyDescent="0.25"/>
  <cols>
    <col min="1" max="1" width="11.85546875" customWidth="1"/>
    <col min="2" max="5" width="11.7109375" customWidth="1"/>
    <col min="6" max="6" width="15.7109375" customWidth="1"/>
    <col min="7" max="8" width="11.7109375" customWidth="1"/>
    <col min="12" max="12" width="17.28515625" bestFit="1" customWidth="1"/>
    <col min="13" max="13" width="19.28515625" bestFit="1" customWidth="1"/>
  </cols>
  <sheetData>
    <row r="1" spans="1:16" x14ac:dyDescent="0.25">
      <c r="A1" s="1"/>
      <c r="B1" s="2"/>
      <c r="C1" s="2"/>
      <c r="D1" s="2"/>
      <c r="E1" s="2"/>
      <c r="F1" s="2"/>
      <c r="G1" s="2"/>
      <c r="H1" s="3"/>
      <c r="J1" s="63"/>
      <c r="K1" s="64"/>
      <c r="L1" s="65"/>
    </row>
    <row r="2" spans="1:16" x14ac:dyDescent="0.25">
      <c r="A2" s="4"/>
      <c r="B2" s="5"/>
      <c r="C2" s="5"/>
      <c r="D2" s="5"/>
      <c r="E2" s="5"/>
      <c r="F2" s="5"/>
      <c r="G2" s="5"/>
      <c r="H2" s="6"/>
      <c r="N2" s="31"/>
      <c r="O2" s="31"/>
      <c r="P2" s="31"/>
    </row>
    <row r="3" spans="1:16" x14ac:dyDescent="0.25">
      <c r="A3" s="4"/>
      <c r="B3" s="5"/>
      <c r="C3" s="69" t="s">
        <v>79</v>
      </c>
      <c r="D3" s="69"/>
      <c r="E3" s="69"/>
      <c r="F3" s="69"/>
      <c r="G3" s="5"/>
      <c r="H3" s="6"/>
      <c r="L3" s="18" t="s">
        <v>0</v>
      </c>
      <c r="M3" s="19">
        <v>4</v>
      </c>
      <c r="N3" s="32"/>
      <c r="O3" s="32"/>
    </row>
    <row r="4" spans="1:16" x14ac:dyDescent="0.25">
      <c r="A4" s="4"/>
      <c r="B4" s="5"/>
      <c r="C4" s="5"/>
      <c r="D4" s="70">
        <f>dateréu</f>
        <v>43231</v>
      </c>
      <c r="E4" s="70"/>
      <c r="F4" s="5"/>
      <c r="G4" s="5"/>
      <c r="H4" s="6"/>
      <c r="L4" s="20" t="s">
        <v>1</v>
      </c>
      <c r="M4" s="27">
        <v>43231</v>
      </c>
      <c r="N4" s="33"/>
      <c r="O4" s="34"/>
    </row>
    <row r="5" spans="1:16" x14ac:dyDescent="0.25">
      <c r="A5" s="4"/>
      <c r="B5" s="5"/>
      <c r="C5" s="5"/>
      <c r="D5" s="5"/>
      <c r="E5" s="5"/>
      <c r="F5" s="5"/>
      <c r="G5" s="5"/>
      <c r="H5" s="6"/>
      <c r="L5" s="20" t="s">
        <v>3</v>
      </c>
      <c r="M5" s="28" t="s">
        <v>82</v>
      </c>
      <c r="N5" s="26" t="s">
        <v>49</v>
      </c>
      <c r="O5" s="19" t="s">
        <v>51</v>
      </c>
    </row>
    <row r="6" spans="1:16" x14ac:dyDescent="0.25">
      <c r="A6" s="4"/>
      <c r="B6" s="5"/>
      <c r="C6" s="5"/>
      <c r="D6" s="5"/>
      <c r="E6" s="5"/>
      <c r="F6" s="5"/>
      <c r="G6" s="5"/>
      <c r="H6" s="6"/>
      <c r="L6" s="20" t="s">
        <v>4</v>
      </c>
      <c r="M6" s="28" t="s">
        <v>83</v>
      </c>
      <c r="N6" s="28" t="s">
        <v>50</v>
      </c>
      <c r="O6" s="21" t="s">
        <v>52</v>
      </c>
    </row>
    <row r="7" spans="1:16" x14ac:dyDescent="0.25">
      <c r="A7" s="4"/>
      <c r="B7" s="5"/>
      <c r="C7" s="5"/>
      <c r="D7" s="5"/>
      <c r="E7" s="5"/>
      <c r="F7" s="5"/>
      <c r="G7" s="5"/>
      <c r="H7" s="6"/>
      <c r="L7" s="20" t="s">
        <v>5</v>
      </c>
      <c r="M7" s="28" t="s">
        <v>84</v>
      </c>
      <c r="N7" s="28" t="s">
        <v>49</v>
      </c>
      <c r="O7" s="21" t="s">
        <v>53</v>
      </c>
    </row>
    <row r="8" spans="1:16" x14ac:dyDescent="0.25">
      <c r="A8" s="9">
        <f>Nbreintervenants</f>
        <v>4</v>
      </c>
      <c r="B8" s="10" t="s">
        <v>15</v>
      </c>
      <c r="C8" s="8"/>
      <c r="D8" s="5"/>
      <c r="E8" s="5"/>
      <c r="F8" s="5"/>
      <c r="G8" s="5"/>
      <c r="H8" s="6"/>
      <c r="L8" s="20" t="s">
        <v>6</v>
      </c>
      <c r="M8" s="28" t="s">
        <v>85</v>
      </c>
      <c r="N8" s="28" t="s">
        <v>50</v>
      </c>
      <c r="O8" s="21" t="s">
        <v>54</v>
      </c>
    </row>
    <row r="9" spans="1:16" x14ac:dyDescent="0.25">
      <c r="A9" s="4"/>
      <c r="B9" s="5"/>
      <c r="C9" s="5"/>
      <c r="D9" s="5"/>
      <c r="E9" s="5"/>
      <c r="F9" s="5"/>
      <c r="G9" s="5"/>
      <c r="H9" s="6"/>
      <c r="J9" s="31"/>
      <c r="L9" s="20" t="s">
        <v>7</v>
      </c>
      <c r="M9" s="28"/>
      <c r="N9" s="30"/>
      <c r="O9" s="29"/>
    </row>
    <row r="10" spans="1:16" x14ac:dyDescent="0.25">
      <c r="A10" s="4"/>
      <c r="B10" s="5" t="s">
        <v>2</v>
      </c>
      <c r="C10" s="5" t="str">
        <f>Sujet1</f>
        <v>A</v>
      </c>
      <c r="D10" s="5"/>
      <c r="E10" s="5"/>
      <c r="F10" s="66" t="s">
        <v>11</v>
      </c>
      <c r="G10" s="5"/>
      <c r="H10" s="6"/>
      <c r="L10" s="20" t="s">
        <v>19</v>
      </c>
      <c r="M10" s="21"/>
      <c r="N10" s="32"/>
      <c r="O10" s="35"/>
    </row>
    <row r="11" spans="1:16" x14ac:dyDescent="0.25">
      <c r="A11" s="4"/>
      <c r="B11" s="5" t="s">
        <v>8</v>
      </c>
      <c r="C11" s="5" t="str">
        <f>Sujet2</f>
        <v>B</v>
      </c>
      <c r="D11" s="5"/>
      <c r="E11" s="5"/>
      <c r="F11" s="66"/>
      <c r="G11" s="5"/>
      <c r="H11" s="6"/>
      <c r="L11" s="20"/>
      <c r="M11" s="21" t="s">
        <v>22</v>
      </c>
      <c r="N11" s="57"/>
      <c r="O11" s="32"/>
    </row>
    <row r="12" spans="1:16" x14ac:dyDescent="0.25">
      <c r="A12" s="4"/>
      <c r="B12" s="8"/>
      <c r="C12" s="8"/>
      <c r="D12" s="5"/>
      <c r="E12" s="5"/>
      <c r="F12" s="5"/>
      <c r="G12" s="5"/>
      <c r="H12" s="6"/>
      <c r="L12" s="20"/>
      <c r="M12" s="21" t="s">
        <v>24</v>
      </c>
      <c r="N12" s="32"/>
      <c r="O12" s="32"/>
    </row>
    <row r="13" spans="1:16" x14ac:dyDescent="0.25">
      <c r="A13" s="4"/>
      <c r="B13" s="5" t="s">
        <v>9</v>
      </c>
      <c r="C13" s="5" t="str">
        <f>Sujet3</f>
        <v>C</v>
      </c>
      <c r="D13" s="5"/>
      <c r="E13" s="5"/>
      <c r="F13" s="66" t="s">
        <v>12</v>
      </c>
      <c r="G13" s="5"/>
      <c r="H13" s="6"/>
      <c r="L13" s="20"/>
      <c r="M13" s="21" t="s">
        <v>23</v>
      </c>
      <c r="N13" s="32"/>
      <c r="O13" s="32"/>
    </row>
    <row r="14" spans="1:16" x14ac:dyDescent="0.25">
      <c r="A14" s="4"/>
      <c r="B14" s="5" t="s">
        <v>10</v>
      </c>
      <c r="C14" s="5" t="str">
        <f>Sujet4</f>
        <v>D</v>
      </c>
      <c r="D14" s="5"/>
      <c r="E14" s="5"/>
      <c r="F14" s="66"/>
      <c r="G14" s="5"/>
      <c r="H14" s="6"/>
      <c r="L14" s="20"/>
      <c r="M14" s="21" t="s">
        <v>25</v>
      </c>
      <c r="N14" s="32"/>
      <c r="O14" s="32"/>
    </row>
    <row r="15" spans="1:16" x14ac:dyDescent="0.25">
      <c r="A15" s="4"/>
      <c r="B15" s="5" t="s">
        <v>68</v>
      </c>
      <c r="C15" s="56">
        <f>Sujet5</f>
        <v>0</v>
      </c>
      <c r="D15" s="5"/>
      <c r="E15" s="5"/>
      <c r="F15" s="5"/>
      <c r="G15" s="5"/>
      <c r="H15" s="6"/>
      <c r="L15" s="20"/>
      <c r="M15" s="21" t="s">
        <v>31</v>
      </c>
      <c r="N15" s="32"/>
      <c r="O15" s="32"/>
    </row>
    <row r="16" spans="1:16" x14ac:dyDescent="0.25">
      <c r="A16" s="4"/>
      <c r="B16" s="5" t="s">
        <v>13</v>
      </c>
      <c r="C16" s="5"/>
      <c r="D16" s="5"/>
      <c r="E16" s="5"/>
      <c r="F16" s="7" t="s">
        <v>14</v>
      </c>
      <c r="G16" s="5"/>
      <c r="H16" s="6"/>
      <c r="L16" s="20"/>
      <c r="M16" s="21" t="s">
        <v>27</v>
      </c>
      <c r="N16" s="32"/>
      <c r="O16" s="32"/>
    </row>
    <row r="17" spans="1:16" x14ac:dyDescent="0.25">
      <c r="A17" s="4"/>
      <c r="B17" s="5"/>
      <c r="C17" s="5"/>
      <c r="D17" s="5"/>
      <c r="E17" s="5"/>
      <c r="F17" s="5"/>
      <c r="G17" s="5"/>
      <c r="H17" s="6"/>
      <c r="L17" s="20"/>
      <c r="M17" s="21" t="s">
        <v>26</v>
      </c>
      <c r="N17" s="32"/>
      <c r="O17" s="32"/>
    </row>
    <row r="18" spans="1:16" x14ac:dyDescent="0.25">
      <c r="A18" s="11" t="s">
        <v>16</v>
      </c>
      <c r="B18" s="5"/>
      <c r="C18" s="5"/>
      <c r="D18" s="5"/>
      <c r="E18" s="5"/>
      <c r="F18" s="5"/>
      <c r="G18" s="5"/>
      <c r="H18" s="6"/>
      <c r="L18" s="20"/>
      <c r="M18" s="21" t="s">
        <v>21</v>
      </c>
      <c r="N18" s="32"/>
      <c r="O18" s="32"/>
    </row>
    <row r="19" spans="1:16" x14ac:dyDescent="0.25">
      <c r="A19" s="4"/>
      <c r="B19" s="5"/>
      <c r="C19" s="5"/>
      <c r="D19" s="5"/>
      <c r="E19" s="5"/>
      <c r="F19" s="5"/>
      <c r="G19" s="5"/>
      <c r="H19" s="6"/>
      <c r="L19" s="20"/>
      <c r="M19" s="21" t="s">
        <v>30</v>
      </c>
      <c r="N19" s="32"/>
      <c r="O19" s="32"/>
    </row>
    <row r="20" spans="1:16" x14ac:dyDescent="0.25">
      <c r="A20" s="4"/>
      <c r="B20" s="12" t="s">
        <v>17</v>
      </c>
      <c r="C20" s="12" t="s">
        <v>18</v>
      </c>
      <c r="D20" s="12" t="s">
        <v>19</v>
      </c>
      <c r="E20" s="12" t="s">
        <v>20</v>
      </c>
      <c r="F20" s="12" t="s">
        <v>72</v>
      </c>
      <c r="G20" s="5"/>
      <c r="H20" s="6"/>
      <c r="L20" s="20"/>
      <c r="M20" s="21" t="s">
        <v>29</v>
      </c>
      <c r="N20" s="32"/>
      <c r="O20" s="32"/>
    </row>
    <row r="21" spans="1:16" x14ac:dyDescent="0.25">
      <c r="A21" s="4"/>
      <c r="B21" s="48" t="s">
        <v>75</v>
      </c>
      <c r="C21" s="51" t="s">
        <v>74</v>
      </c>
      <c r="D21" s="51" t="s">
        <v>27</v>
      </c>
      <c r="E21" s="51"/>
      <c r="F21" s="50"/>
      <c r="G21" s="5"/>
      <c r="H21" s="6"/>
      <c r="L21" s="20"/>
      <c r="M21" s="21" t="s">
        <v>28</v>
      </c>
      <c r="N21" s="32"/>
      <c r="O21" s="32"/>
    </row>
    <row r="22" spans="1:16" x14ac:dyDescent="0.25">
      <c r="A22" s="4"/>
      <c r="B22" s="46" t="s">
        <v>66</v>
      </c>
      <c r="C22" s="54" t="s">
        <v>45</v>
      </c>
      <c r="D22" s="54" t="s">
        <v>31</v>
      </c>
      <c r="E22" s="54"/>
      <c r="F22" s="47"/>
      <c r="G22" s="5"/>
      <c r="H22" s="6"/>
      <c r="L22" s="20" t="s">
        <v>38</v>
      </c>
      <c r="M22" s="21"/>
      <c r="N22" s="32"/>
      <c r="O22" s="32"/>
    </row>
    <row r="23" spans="1:16" x14ac:dyDescent="0.25">
      <c r="A23" s="4"/>
      <c r="B23" s="46" t="s">
        <v>67</v>
      </c>
      <c r="C23" s="54" t="s">
        <v>65</v>
      </c>
      <c r="D23" s="54" t="s">
        <v>24</v>
      </c>
      <c r="E23" s="54"/>
      <c r="F23" s="47"/>
      <c r="G23" s="5"/>
      <c r="H23" s="6"/>
      <c r="L23" s="20"/>
      <c r="M23" s="21">
        <v>1</v>
      </c>
      <c r="N23" s="32"/>
      <c r="O23" s="32"/>
    </row>
    <row r="24" spans="1:16" x14ac:dyDescent="0.25">
      <c r="A24" s="4"/>
      <c r="B24" s="46" t="s">
        <v>70</v>
      </c>
      <c r="C24" s="54" t="s">
        <v>71</v>
      </c>
      <c r="D24" s="54" t="s">
        <v>25</v>
      </c>
      <c r="E24" s="54"/>
      <c r="F24" s="47"/>
      <c r="G24" s="5"/>
      <c r="H24" s="6"/>
      <c r="L24" s="20"/>
      <c r="M24" s="21">
        <v>2</v>
      </c>
      <c r="N24" s="32"/>
      <c r="O24" s="32"/>
    </row>
    <row r="25" spans="1:16" x14ac:dyDescent="0.25">
      <c r="A25" s="4"/>
      <c r="B25" s="49"/>
      <c r="C25" s="53"/>
      <c r="D25" s="53"/>
      <c r="E25" s="53"/>
      <c r="F25" s="52"/>
      <c r="G25" s="5"/>
      <c r="H25" s="6"/>
      <c r="L25" s="20"/>
      <c r="M25" s="21">
        <v>3</v>
      </c>
      <c r="N25" s="32"/>
      <c r="O25" s="32"/>
    </row>
    <row r="26" spans="1:16" x14ac:dyDescent="0.25">
      <c r="A26" s="4"/>
      <c r="B26" s="5"/>
      <c r="C26" s="5"/>
      <c r="D26" s="5"/>
      <c r="E26" s="5"/>
      <c r="F26" s="5"/>
      <c r="G26" s="5"/>
      <c r="H26" s="6"/>
      <c r="L26" s="20"/>
      <c r="M26" s="21">
        <v>4</v>
      </c>
      <c r="N26" s="32"/>
      <c r="O26" s="32"/>
    </row>
    <row r="27" spans="1:16" x14ac:dyDescent="0.25">
      <c r="A27" s="4"/>
      <c r="B27" s="5"/>
      <c r="C27" s="5"/>
      <c r="D27" s="5"/>
      <c r="E27" s="42"/>
      <c r="F27" s="42"/>
      <c r="G27" s="5"/>
      <c r="H27" s="6"/>
      <c r="L27" s="20"/>
      <c r="M27" s="21">
        <v>5</v>
      </c>
      <c r="N27" s="32"/>
      <c r="O27" s="32"/>
    </row>
    <row r="28" spans="1:16" x14ac:dyDescent="0.25">
      <c r="A28" s="11" t="s">
        <v>32</v>
      </c>
      <c r="B28" s="5"/>
      <c r="C28" s="5"/>
      <c r="D28" s="5"/>
      <c r="E28" s="42"/>
      <c r="F28" s="42"/>
      <c r="G28" s="5"/>
      <c r="H28" s="6"/>
      <c r="L28" s="20" t="s">
        <v>35</v>
      </c>
      <c r="M28" s="24">
        <v>150</v>
      </c>
      <c r="N28" s="32"/>
      <c r="O28" s="32"/>
    </row>
    <row r="29" spans="1:16" x14ac:dyDescent="0.25">
      <c r="A29" s="4"/>
      <c r="B29" s="5"/>
      <c r="C29" s="43"/>
      <c r="D29" s="43"/>
      <c r="E29" s="43"/>
      <c r="F29" s="43"/>
      <c r="G29" s="5"/>
      <c r="H29" s="6"/>
      <c r="L29" s="20" t="s">
        <v>36</v>
      </c>
      <c r="M29" s="24">
        <v>132</v>
      </c>
      <c r="N29" s="33"/>
      <c r="O29" s="32"/>
      <c r="P29" s="31"/>
    </row>
    <row r="30" spans="1:16" x14ac:dyDescent="0.25">
      <c r="A30" s="4" t="s">
        <v>33</v>
      </c>
      <c r="B30" s="5"/>
      <c r="C30" s="44"/>
      <c r="D30" s="43"/>
      <c r="E30" s="5"/>
      <c r="F30" s="5"/>
      <c r="G30" s="5"/>
      <c r="H30" s="6"/>
      <c r="L30" s="22" t="s">
        <v>39</v>
      </c>
      <c r="M30" s="23">
        <v>43221</v>
      </c>
    </row>
    <row r="31" spans="1:16" ht="15.75" thickBot="1" x14ac:dyDescent="0.3">
      <c r="A31" s="4"/>
      <c r="B31" s="5"/>
      <c r="C31" s="5"/>
      <c r="D31" s="5"/>
      <c r="E31" s="5"/>
      <c r="F31" s="5"/>
      <c r="G31" s="5"/>
      <c r="H31" s="6"/>
      <c r="M31" s="14"/>
    </row>
    <row r="32" spans="1:16" x14ac:dyDescent="0.25">
      <c r="A32" s="4" t="s">
        <v>34</v>
      </c>
      <c r="B32" s="5"/>
      <c r="C32" s="13">
        <f>prixavecrepas</f>
        <v>150</v>
      </c>
      <c r="D32" s="7" t="s">
        <v>37</v>
      </c>
      <c r="E32" s="45"/>
      <c r="F32" s="71" t="s">
        <v>69</v>
      </c>
      <c r="G32" s="72"/>
      <c r="H32" s="73"/>
      <c r="L32" s="36" t="s">
        <v>55</v>
      </c>
      <c r="M32" s="37" t="b">
        <v>1</v>
      </c>
    </row>
    <row r="33" spans="1:13" x14ac:dyDescent="0.25">
      <c r="A33" s="4" t="s">
        <v>36</v>
      </c>
      <c r="B33" s="5"/>
      <c r="C33" s="13">
        <f>prixsansrepas</f>
        <v>132</v>
      </c>
      <c r="D33" s="7" t="s">
        <v>37</v>
      </c>
      <c r="E33" s="45"/>
      <c r="F33" s="74"/>
      <c r="G33" s="75"/>
      <c r="H33" s="76"/>
      <c r="L33" s="38" t="s">
        <v>56</v>
      </c>
      <c r="M33" s="39" t="b">
        <v>1</v>
      </c>
    </row>
    <row r="34" spans="1:13" x14ac:dyDescent="0.25">
      <c r="A34" s="4"/>
      <c r="B34" s="5"/>
      <c r="C34" s="5"/>
      <c r="D34" s="5"/>
      <c r="E34" s="5"/>
      <c r="F34" s="5"/>
      <c r="G34" s="5"/>
      <c r="H34" s="6"/>
      <c r="L34" s="38" t="s">
        <v>57</v>
      </c>
      <c r="M34" s="39" t="b">
        <v>1</v>
      </c>
    </row>
    <row r="35" spans="1:13" x14ac:dyDescent="0.25">
      <c r="A35" s="4"/>
      <c r="B35" s="5"/>
      <c r="C35" s="5"/>
      <c r="D35" s="5"/>
      <c r="E35" s="5"/>
      <c r="F35" s="5"/>
      <c r="G35" s="5"/>
      <c r="H35" s="6"/>
      <c r="L35" s="38" t="s">
        <v>58</v>
      </c>
      <c r="M35" s="39" t="b">
        <v>0</v>
      </c>
    </row>
    <row r="36" spans="1:13" ht="15.75" thickBot="1" x14ac:dyDescent="0.3">
      <c r="A36" s="67" t="s">
        <v>80</v>
      </c>
      <c r="B36" s="68"/>
      <c r="C36" s="68"/>
      <c r="D36" s="68"/>
      <c r="E36" s="68"/>
      <c r="F36" s="17">
        <f>dateenvoi</f>
        <v>43221</v>
      </c>
      <c r="G36" s="15"/>
      <c r="H36" s="16"/>
      <c r="L36" s="38" t="s">
        <v>59</v>
      </c>
      <c r="M36" s="39" t="b">
        <v>0</v>
      </c>
    </row>
    <row r="37" spans="1:13" x14ac:dyDescent="0.25">
      <c r="L37" s="38" t="s">
        <v>60</v>
      </c>
      <c r="M37" s="39" t="b">
        <v>0</v>
      </c>
    </row>
    <row r="38" spans="1:13" x14ac:dyDescent="0.25">
      <c r="L38" s="38" t="s">
        <v>61</v>
      </c>
      <c r="M38" s="39" t="b">
        <v>0</v>
      </c>
    </row>
    <row r="39" spans="1:13" x14ac:dyDescent="0.25">
      <c r="L39" s="38" t="s">
        <v>62</v>
      </c>
      <c r="M39" s="39" t="b">
        <v>0</v>
      </c>
    </row>
    <row r="40" spans="1:13" x14ac:dyDescent="0.25">
      <c r="L40" s="38" t="s">
        <v>63</v>
      </c>
      <c r="M40" s="39" t="b">
        <v>1</v>
      </c>
    </row>
    <row r="41" spans="1:13" ht="15.75" thickBot="1" x14ac:dyDescent="0.3">
      <c r="L41" s="40" t="s">
        <v>64</v>
      </c>
      <c r="M41" s="41" t="b">
        <v>0</v>
      </c>
    </row>
    <row r="42" spans="1:13" x14ac:dyDescent="0.25">
      <c r="M42" s="14"/>
    </row>
    <row r="43" spans="1:13" x14ac:dyDescent="0.25">
      <c r="M43" s="14"/>
    </row>
    <row r="44" spans="1:13" x14ac:dyDescent="0.25">
      <c r="M44" s="14"/>
    </row>
    <row r="45" spans="1:13" x14ac:dyDescent="0.25">
      <c r="M45" s="14"/>
    </row>
    <row r="46" spans="1:13" x14ac:dyDescent="0.25">
      <c r="M46" s="14"/>
    </row>
    <row r="47" spans="1:13" x14ac:dyDescent="0.25">
      <c r="M47" s="14"/>
    </row>
    <row r="48" spans="1:13" x14ac:dyDescent="0.25">
      <c r="M48" s="14"/>
    </row>
    <row r="49" spans="13:13" x14ac:dyDescent="0.25">
      <c r="M49" s="14"/>
    </row>
    <row r="50" spans="13:13" x14ac:dyDescent="0.25">
      <c r="M50" s="14"/>
    </row>
    <row r="51" spans="13:13" x14ac:dyDescent="0.25">
      <c r="M51" s="14"/>
    </row>
    <row r="52" spans="13:13" x14ac:dyDescent="0.25">
      <c r="M52" s="14"/>
    </row>
  </sheetData>
  <sortState ref="M11:M21">
    <sortCondition ref="M11"/>
  </sortState>
  <mergeCells count="7">
    <mergeCell ref="J1:L1"/>
    <mergeCell ref="F13:F14"/>
    <mergeCell ref="A36:E36"/>
    <mergeCell ref="C3:F3"/>
    <mergeCell ref="D4:E4"/>
    <mergeCell ref="F10:F11"/>
    <mergeCell ref="F32:H33"/>
  </mergeCells>
  <dataValidations count="3">
    <dataValidation type="list" showInputMessage="1" showErrorMessage="1" sqref="D21:D25">
      <formula1>$M$10:$M$21</formula1>
    </dataValidation>
    <dataValidation type="list" allowBlank="1" showInputMessage="1" showErrorMessage="1" sqref="C30">
      <formula1>$M$22:$M$27</formula1>
    </dataValidation>
    <dataValidation type="list" allowBlank="1" showInputMessage="1" showErrorMessage="1" sqref="E32 E33">
      <formula1>$M$22:$M$27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Group Box 1">
              <controlPr defaultSize="0" autoFill="0" autoPict="0">
                <anchor moveWithCells="1">
                  <from>
                    <xdr:col>0</xdr:col>
                    <xdr:colOff>19050</xdr:colOff>
                    <xdr:row>18</xdr:row>
                    <xdr:rowOff>28575</xdr:rowOff>
                  </from>
                  <to>
                    <xdr:col>7</xdr:col>
                    <xdr:colOff>390525</xdr:colOff>
                    <xdr:row>25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Check Box 4">
              <controlPr defaultSize="0" autoFill="0" autoLine="0" autoPict="0">
                <anchor moveWithCells="1">
                  <from>
                    <xdr:col>4</xdr:col>
                    <xdr:colOff>266700</xdr:colOff>
                    <xdr:row>21</xdr:row>
                    <xdr:rowOff>0</xdr:rowOff>
                  </from>
                  <to>
                    <xdr:col>4</xdr:col>
                    <xdr:colOff>571500</xdr:colOff>
                    <xdr:row>22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Check Box 5">
              <controlPr defaultSize="0" autoFill="0" autoLine="0" autoPict="0">
                <anchor moveWithCells="1">
                  <from>
                    <xdr:col>4</xdr:col>
                    <xdr:colOff>266700</xdr:colOff>
                    <xdr:row>22</xdr:row>
                    <xdr:rowOff>0</xdr:rowOff>
                  </from>
                  <to>
                    <xdr:col>4</xdr:col>
                    <xdr:colOff>571500</xdr:colOff>
                    <xdr:row>23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7" name="Check Box 6">
              <controlPr defaultSize="0" autoFill="0" autoLine="0" autoPict="0">
                <anchor moveWithCells="1">
                  <from>
                    <xdr:col>4</xdr:col>
                    <xdr:colOff>266700</xdr:colOff>
                    <xdr:row>19</xdr:row>
                    <xdr:rowOff>171450</xdr:rowOff>
                  </from>
                  <to>
                    <xdr:col>4</xdr:col>
                    <xdr:colOff>571500</xdr:colOff>
                    <xdr:row>21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8" name="Check Box 7">
              <controlPr defaultSize="0" autoFill="0" autoLine="0" autoPict="0">
                <anchor moveWithCells="1">
                  <from>
                    <xdr:col>4</xdr:col>
                    <xdr:colOff>266700</xdr:colOff>
                    <xdr:row>23</xdr:row>
                    <xdr:rowOff>0</xdr:rowOff>
                  </from>
                  <to>
                    <xdr:col>4</xdr:col>
                    <xdr:colOff>571500</xdr:colOff>
                    <xdr:row>24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9" name="Check Box 8">
              <controlPr defaultSize="0" autoFill="0" autoLine="0" autoPict="0">
                <anchor moveWithCells="1">
                  <from>
                    <xdr:col>4</xdr:col>
                    <xdr:colOff>266700</xdr:colOff>
                    <xdr:row>24</xdr:row>
                    <xdr:rowOff>0</xdr:rowOff>
                  </from>
                  <to>
                    <xdr:col>4</xdr:col>
                    <xdr:colOff>571500</xdr:colOff>
                    <xdr:row>25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0" name="Check Box 10">
              <controlPr defaultSize="0" autoFill="0" autoLine="0" autoPict="0">
                <anchor moveWithCells="1">
                  <from>
                    <xdr:col>5</xdr:col>
                    <xdr:colOff>266700</xdr:colOff>
                    <xdr:row>20</xdr:row>
                    <xdr:rowOff>0</xdr:rowOff>
                  </from>
                  <to>
                    <xdr:col>5</xdr:col>
                    <xdr:colOff>571500</xdr:colOff>
                    <xdr:row>21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1" name="Check Box 11">
              <controlPr defaultSize="0" autoFill="0" autoLine="0" autoPict="0">
                <anchor moveWithCells="1">
                  <from>
                    <xdr:col>5</xdr:col>
                    <xdr:colOff>266700</xdr:colOff>
                    <xdr:row>21</xdr:row>
                    <xdr:rowOff>0</xdr:rowOff>
                  </from>
                  <to>
                    <xdr:col>5</xdr:col>
                    <xdr:colOff>571500</xdr:colOff>
                    <xdr:row>22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2" name="Check Box 12">
              <controlPr defaultSize="0" autoFill="0" autoLine="0" autoPict="0">
                <anchor moveWithCells="1">
                  <from>
                    <xdr:col>5</xdr:col>
                    <xdr:colOff>266700</xdr:colOff>
                    <xdr:row>22</xdr:row>
                    <xdr:rowOff>0</xdr:rowOff>
                  </from>
                  <to>
                    <xdr:col>5</xdr:col>
                    <xdr:colOff>571500</xdr:colOff>
                    <xdr:row>23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3" name="Check Box 13">
              <controlPr defaultSize="0" autoFill="0" autoLine="0" autoPict="0">
                <anchor moveWithCells="1">
                  <from>
                    <xdr:col>5</xdr:col>
                    <xdr:colOff>266700</xdr:colOff>
                    <xdr:row>23</xdr:row>
                    <xdr:rowOff>0</xdr:rowOff>
                  </from>
                  <to>
                    <xdr:col>5</xdr:col>
                    <xdr:colOff>571500</xdr:colOff>
                    <xdr:row>24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4" name="Check Box 14">
              <controlPr defaultSize="0" autoFill="0" autoLine="0" autoPict="0">
                <anchor moveWithCells="1">
                  <from>
                    <xdr:col>5</xdr:col>
                    <xdr:colOff>266700</xdr:colOff>
                    <xdr:row>24</xdr:row>
                    <xdr:rowOff>0</xdr:rowOff>
                  </from>
                  <to>
                    <xdr:col>5</xdr:col>
                    <xdr:colOff>571500</xdr:colOff>
                    <xdr:row>25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5" name="Button 15">
              <controlPr defaultSize="0" print="0" autoFill="0" autoPict="0" macro="[0]!Valider_Cliquer">
                <anchor moveWithCells="1" sizeWithCells="1">
                  <from>
                    <xdr:col>6</xdr:col>
                    <xdr:colOff>695325</xdr:colOff>
                    <xdr:row>0</xdr:row>
                    <xdr:rowOff>171450</xdr:rowOff>
                  </from>
                  <to>
                    <xdr:col>7</xdr:col>
                    <xdr:colOff>733425</xdr:colOff>
                    <xdr:row>2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6" name="Button 16">
              <controlPr defaultSize="0" print="0" autoFill="0" autoPict="0" macro="[0]!BoutonAjout_Cliquer">
                <anchor moveWithCells="1" sizeWithCells="1">
                  <from>
                    <xdr:col>6</xdr:col>
                    <xdr:colOff>685800</xdr:colOff>
                    <xdr:row>3</xdr:row>
                    <xdr:rowOff>38100</xdr:rowOff>
                  </from>
                  <to>
                    <xdr:col>7</xdr:col>
                    <xdr:colOff>704850</xdr:colOff>
                    <xdr:row>4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K10"/>
  <sheetViews>
    <sheetView workbookViewId="0">
      <selection activeCell="G16" sqref="G16"/>
    </sheetView>
  </sheetViews>
  <sheetFormatPr baseColWidth="10" defaultColWidth="11.42578125" defaultRowHeight="15" x14ac:dyDescent="0.25"/>
  <cols>
    <col min="1" max="1" width="11.42578125" style="31"/>
    <col min="2" max="2" width="13.7109375" style="31" bestFit="1" customWidth="1"/>
    <col min="3" max="3" width="11.42578125" style="31"/>
    <col min="4" max="4" width="17" style="31" bestFit="1" customWidth="1"/>
    <col min="5" max="5" width="24" style="31" bestFit="1" customWidth="1"/>
    <col min="6" max="6" width="16.5703125" style="31" bestFit="1" customWidth="1"/>
    <col min="7" max="7" width="20.42578125" style="31" bestFit="1" customWidth="1"/>
    <col min="8" max="8" width="11.42578125" style="31"/>
    <col min="9" max="9" width="11.42578125" style="25"/>
    <col min="10" max="10" width="25.85546875" style="25" bestFit="1" customWidth="1"/>
    <col min="11" max="16384" width="11.42578125" style="25"/>
  </cols>
  <sheetData>
    <row r="1" spans="1:11" ht="15.75" thickBot="1" x14ac:dyDescent="0.3">
      <c r="A1" s="61" t="s">
        <v>40</v>
      </c>
      <c r="B1" s="61" t="s">
        <v>41</v>
      </c>
      <c r="C1" s="61" t="s">
        <v>42</v>
      </c>
      <c r="D1" s="61" t="s">
        <v>20</v>
      </c>
      <c r="E1" s="61" t="s">
        <v>73</v>
      </c>
      <c r="F1" s="61" t="s">
        <v>43</v>
      </c>
      <c r="G1" s="61" t="s">
        <v>44</v>
      </c>
      <c r="H1" s="61" t="s">
        <v>32</v>
      </c>
    </row>
    <row r="2" spans="1:11" x14ac:dyDescent="0.25">
      <c r="A2" s="59" t="s">
        <v>75</v>
      </c>
      <c r="B2" s="59" t="s">
        <v>74</v>
      </c>
      <c r="C2" s="59" t="s">
        <v>27</v>
      </c>
      <c r="D2" s="60" t="str">
        <f>IF(ISBLANK(C2)," ",IF(Form1,"Oui","Non"))</f>
        <v>Oui</v>
      </c>
      <c r="E2" s="60" t="str">
        <f>IF(ISBLANK(C2)," ",IF(Acqui1,"Oui","Non"))</f>
        <v>Non</v>
      </c>
      <c r="F2" s="60" t="str">
        <f>IF(ISBLANK(C2)," ",IF(D2="Oui","Oui","Non"))</f>
        <v>Oui</v>
      </c>
      <c r="G2" s="60" t="str">
        <f>IF(ISBLANK(C2)," ",IF(AND(F2="Non",C2="MP"),"Oui",IF(AND(D2="Non",E2="Non")," ",IF(F2="Non","En option"," "))))</f>
        <v xml:space="preserve"> </v>
      </c>
      <c r="H2" s="60">
        <f>IF(ISBLANK(C2)," ",IF(OR(F2="Oui",G2="Oui"),prixavecrepas,IF(AND(D2="Non",E2="Non")," ",prixsansrepas)))</f>
        <v>150</v>
      </c>
    </row>
    <row r="3" spans="1:11" x14ac:dyDescent="0.25">
      <c r="A3" s="58" t="s">
        <v>66</v>
      </c>
      <c r="B3" s="58" t="s">
        <v>45</v>
      </c>
      <c r="C3" s="58" t="s">
        <v>31</v>
      </c>
      <c r="D3" s="55" t="str">
        <f>IF(ISBLANK(C3)," ",IF(Form2,"Oui","Non"))</f>
        <v>Oui</v>
      </c>
      <c r="E3" s="55" t="str">
        <f>IF(ISBLANK(C3)," ",IF(Acqui2,"Oui","Non"))</f>
        <v>Non</v>
      </c>
      <c r="F3" s="55" t="str">
        <f t="shared" ref="F3:F6" si="0">IF(ISBLANK(C3)," ",IF(D3="Oui","Oui","Non"))</f>
        <v>Oui</v>
      </c>
      <c r="G3" s="55" t="str">
        <f t="shared" ref="G3:G6" si="1">IF(ISBLANK(C3)," ",IF(AND(F3="Non",C3="MP"),"Oui",IF(AND(D3="Non",E3="Non")," ",IF(F3="Non","En option"," "))))</f>
        <v xml:space="preserve"> </v>
      </c>
      <c r="H3" s="55">
        <f>IF(ISBLANK(C3)," ",IF(OR(F3="Oui",G3="Oui"),prixavecrepas,IF(AND(D3="Non",E3="Non")," ",prixsansrepas)))</f>
        <v>150</v>
      </c>
    </row>
    <row r="4" spans="1:11" x14ac:dyDescent="0.25">
      <c r="A4" s="58" t="s">
        <v>67</v>
      </c>
      <c r="B4" s="58" t="s">
        <v>65</v>
      </c>
      <c r="C4" s="58" t="s">
        <v>24</v>
      </c>
      <c r="D4" s="55" t="str">
        <f>IF(ISBLANK(C4)," ",IF(Form3,"Oui","Non"))</f>
        <v>Oui</v>
      </c>
      <c r="E4" s="55" t="str">
        <f>IF(ISBLANK(C4)," ",IF(Acqui3,"Oui","Non"))</f>
        <v>Non</v>
      </c>
      <c r="F4" s="55" t="str">
        <f t="shared" si="0"/>
        <v>Oui</v>
      </c>
      <c r="G4" s="55" t="str">
        <f t="shared" si="1"/>
        <v xml:space="preserve"> </v>
      </c>
      <c r="H4" s="55">
        <f>IF(ISBLANK(C4)," ",IF(OR(F4="Oui",G4="Oui"),prixavecrepas,IF(AND(D4="Non",E4="Non")," ",prixsansrepas)))</f>
        <v>150</v>
      </c>
      <c r="J4" s="18" t="s">
        <v>46</v>
      </c>
      <c r="K4" s="19">
        <f>COUNTIF(F2:F44,"Oui")</f>
        <v>3</v>
      </c>
    </row>
    <row r="5" spans="1:11" x14ac:dyDescent="0.25">
      <c r="A5" s="58" t="s">
        <v>70</v>
      </c>
      <c r="B5" s="58" t="s">
        <v>71</v>
      </c>
      <c r="C5" s="58" t="s">
        <v>25</v>
      </c>
      <c r="D5" s="55" t="str">
        <f>IF(ISBLANK(C5)," ",IF(Form4,"Oui","Non"))</f>
        <v>Non</v>
      </c>
      <c r="E5" s="55" t="str">
        <f>IF(ISBLANK(C5)," ",IF(Acqui4,"Oui","Non"))</f>
        <v>Oui</v>
      </c>
      <c r="F5" s="55" t="str">
        <f t="shared" si="0"/>
        <v>Non</v>
      </c>
      <c r="G5" s="55" t="str">
        <f t="shared" si="1"/>
        <v>En option</v>
      </c>
      <c r="H5" s="55">
        <f>IF(ISBLANK(C5)," ",IF(OR(F5="Oui",G5="Oui"),prixavecrepas,IF(AND(D5="Non",E5="Non")," ",prixsansrepas)))</f>
        <v>132</v>
      </c>
      <c r="J5" s="20" t="s">
        <v>47</v>
      </c>
      <c r="K5" s="21">
        <f>COUNTIF(G2:G44,"Oui")</f>
        <v>0</v>
      </c>
    </row>
    <row r="6" spans="1:11" x14ac:dyDescent="0.25">
      <c r="A6" s="58"/>
      <c r="B6" s="58"/>
      <c r="C6" s="58"/>
      <c r="D6" s="55" t="str">
        <f>IF(ISBLANK(C6)," ",IF(Form5,"Oui","Non"))</f>
        <v xml:space="preserve"> </v>
      </c>
      <c r="E6" s="55" t="str">
        <f>IF(ISBLANK(C6)," ",IF(Acqui5,"Oui","Non"))</f>
        <v xml:space="preserve"> </v>
      </c>
      <c r="F6" s="55" t="str">
        <f t="shared" si="0"/>
        <v xml:space="preserve"> </v>
      </c>
      <c r="G6" s="55" t="str">
        <f t="shared" si="1"/>
        <v xml:space="preserve"> </v>
      </c>
      <c r="H6" s="55" t="str">
        <f>IF(ISBLANK(C6)," ",IF(OR(F6="Oui",G6="Oui"),prixavecrepas,IF(AND(D6="Non",E6="Non")," ",prixsansrepas)))</f>
        <v xml:space="preserve"> </v>
      </c>
      <c r="J6" s="22" t="s">
        <v>48</v>
      </c>
      <c r="K6" s="29">
        <f>COUNTIF(G2:G44,"En option")</f>
        <v>1</v>
      </c>
    </row>
    <row r="7" spans="1:11" x14ac:dyDescent="0.25">
      <c r="A7" s="32"/>
      <c r="B7" s="32"/>
      <c r="C7" s="32"/>
    </row>
    <row r="9" spans="1:11" x14ac:dyDescent="0.25">
      <c r="C9" s="77"/>
      <c r="D9" s="77"/>
    </row>
    <row r="10" spans="1:11" x14ac:dyDescent="0.25">
      <c r="C10" s="77" t="s">
        <v>78</v>
      </c>
      <c r="D10" s="77"/>
      <c r="E10" s="31">
        <f>COUNTA(A2:A6)</f>
        <v>4</v>
      </c>
    </row>
  </sheetData>
  <mergeCells count="2">
    <mergeCell ref="C10:D10"/>
    <mergeCell ref="C9:D9"/>
  </mergeCells>
  <dataValidations count="2">
    <dataValidation showInputMessage="1" showErrorMessage="1" sqref="C7"/>
    <dataValidation type="list" showInputMessage="1" showErrorMessage="1" sqref="C2:C6">
      <formula1>$M$10:$M$21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P41"/>
  <sheetViews>
    <sheetView showZeros="0" workbookViewId="0">
      <selection activeCell="I14" sqref="I14"/>
    </sheetView>
  </sheetViews>
  <sheetFormatPr baseColWidth="10" defaultColWidth="11.42578125" defaultRowHeight="15" x14ac:dyDescent="0.25"/>
  <cols>
    <col min="1" max="1" width="11.85546875" style="25" customWidth="1"/>
    <col min="2" max="5" width="11.7109375" style="25" customWidth="1"/>
    <col min="6" max="6" width="15.7109375" style="25" customWidth="1"/>
    <col min="7" max="8" width="11.7109375" style="25" customWidth="1"/>
    <col min="9" max="11" width="11.42578125" style="25"/>
    <col min="12" max="12" width="17.28515625" style="25" bestFit="1" customWidth="1"/>
    <col min="13" max="13" width="19.28515625" style="25" bestFit="1" customWidth="1"/>
    <col min="14" max="16384" width="11.42578125" style="25"/>
  </cols>
  <sheetData>
    <row r="1" spans="1:16" x14ac:dyDescent="0.25">
      <c r="A1" s="1"/>
      <c r="B1" s="2"/>
      <c r="C1" s="2"/>
      <c r="D1" s="2"/>
      <c r="E1" s="2"/>
      <c r="F1" s="2"/>
      <c r="G1" s="2"/>
      <c r="H1" s="3"/>
      <c r="J1" s="63"/>
      <c r="K1" s="64"/>
      <c r="L1" s="65"/>
    </row>
    <row r="2" spans="1:16" x14ac:dyDescent="0.25">
      <c r="A2" s="4"/>
      <c r="B2" s="5"/>
      <c r="C2" s="5"/>
      <c r="D2" s="5"/>
      <c r="E2" s="5"/>
      <c r="F2" s="5"/>
      <c r="G2" s="5"/>
      <c r="H2" s="6"/>
      <c r="N2" s="31"/>
      <c r="O2" s="31"/>
      <c r="P2" s="31"/>
    </row>
    <row r="3" spans="1:16" x14ac:dyDescent="0.25">
      <c r="A3" s="4"/>
      <c r="B3" s="5"/>
      <c r="C3" s="69" t="s">
        <v>81</v>
      </c>
      <c r="D3" s="69"/>
      <c r="E3" s="69"/>
      <c r="F3" s="69"/>
      <c r="G3" s="5"/>
      <c r="H3" s="6"/>
      <c r="L3" s="18" t="s">
        <v>0</v>
      </c>
      <c r="M3" s="19">
        <v>4</v>
      </c>
      <c r="N3" s="32"/>
      <c r="O3" s="32"/>
    </row>
    <row r="4" spans="1:16" x14ac:dyDescent="0.25">
      <c r="A4" s="4"/>
      <c r="B4" s="5"/>
      <c r="C4" s="5"/>
      <c r="D4" s="70">
        <f>dateréu</f>
        <v>43231</v>
      </c>
      <c r="E4" s="70"/>
      <c r="F4" s="5"/>
      <c r="G4" s="5"/>
      <c r="H4" s="6"/>
      <c r="L4" s="20" t="s">
        <v>1</v>
      </c>
      <c r="M4" s="27">
        <v>43231</v>
      </c>
      <c r="N4" s="33"/>
      <c r="O4" s="34"/>
    </row>
    <row r="5" spans="1:16" x14ac:dyDescent="0.25">
      <c r="A5" s="4"/>
      <c r="B5" s="5"/>
      <c r="C5" s="5"/>
      <c r="D5" s="5"/>
      <c r="E5" s="5"/>
      <c r="F5" s="5"/>
      <c r="G5" s="5"/>
      <c r="H5" s="6"/>
      <c r="L5" s="20" t="s">
        <v>3</v>
      </c>
      <c r="M5" s="28" t="s">
        <v>86</v>
      </c>
      <c r="N5" s="26" t="s">
        <v>49</v>
      </c>
      <c r="O5" s="19" t="s">
        <v>51</v>
      </c>
    </row>
    <row r="6" spans="1:16" x14ac:dyDescent="0.25">
      <c r="A6" s="4"/>
      <c r="B6" s="5"/>
      <c r="C6" s="5"/>
      <c r="D6" s="5"/>
      <c r="E6" s="5"/>
      <c r="F6" s="5"/>
      <c r="G6" s="5"/>
      <c r="H6" s="6"/>
      <c r="L6" s="20" t="s">
        <v>4</v>
      </c>
      <c r="M6" s="28" t="s">
        <v>87</v>
      </c>
      <c r="N6" s="28" t="s">
        <v>50</v>
      </c>
      <c r="O6" s="21" t="s">
        <v>52</v>
      </c>
    </row>
    <row r="7" spans="1:16" x14ac:dyDescent="0.25">
      <c r="A7" s="4"/>
      <c r="B7" s="5"/>
      <c r="C7" s="5"/>
      <c r="D7" s="5"/>
      <c r="E7" s="5"/>
      <c r="F7" s="5"/>
      <c r="G7" s="5"/>
      <c r="H7" s="6"/>
      <c r="L7" s="20" t="s">
        <v>5</v>
      </c>
      <c r="M7" s="28" t="s">
        <v>88</v>
      </c>
      <c r="N7" s="28" t="s">
        <v>49</v>
      </c>
      <c r="O7" s="21" t="s">
        <v>53</v>
      </c>
    </row>
    <row r="8" spans="1:16" x14ac:dyDescent="0.25">
      <c r="A8" s="9">
        <f>Nbreintervenants</f>
        <v>4</v>
      </c>
      <c r="B8" s="10" t="s">
        <v>15</v>
      </c>
      <c r="C8" s="8"/>
      <c r="D8" s="5"/>
      <c r="E8" s="5"/>
      <c r="F8" s="5"/>
      <c r="G8" s="5"/>
      <c r="H8" s="6"/>
      <c r="L8" s="20" t="s">
        <v>6</v>
      </c>
      <c r="M8" s="28" t="s">
        <v>89</v>
      </c>
      <c r="N8" s="28" t="s">
        <v>50</v>
      </c>
      <c r="O8" s="21" t="s">
        <v>54</v>
      </c>
    </row>
    <row r="9" spans="1:16" x14ac:dyDescent="0.25">
      <c r="A9" s="4"/>
      <c r="B9" s="5"/>
      <c r="C9" s="5"/>
      <c r="D9" s="5"/>
      <c r="E9" s="5"/>
      <c r="F9" s="5"/>
      <c r="G9" s="5"/>
      <c r="H9" s="6"/>
      <c r="J9" s="31"/>
      <c r="L9" s="20" t="s">
        <v>7</v>
      </c>
      <c r="M9" s="28"/>
      <c r="N9" s="30"/>
      <c r="O9" s="29"/>
    </row>
    <row r="10" spans="1:16" x14ac:dyDescent="0.25">
      <c r="A10" s="4"/>
      <c r="B10" s="5" t="s">
        <v>2</v>
      </c>
      <c r="C10" s="5" t="str">
        <f>Sujet1</f>
        <v>E</v>
      </c>
      <c r="D10" s="5"/>
      <c r="E10" s="5"/>
      <c r="F10" s="66" t="s">
        <v>11</v>
      </c>
      <c r="G10" s="5"/>
      <c r="H10" s="6"/>
      <c r="L10" s="20" t="s">
        <v>19</v>
      </c>
      <c r="M10" s="21"/>
      <c r="N10" s="32"/>
      <c r="O10" s="35"/>
    </row>
    <row r="11" spans="1:16" x14ac:dyDescent="0.25">
      <c r="A11" s="4"/>
      <c r="B11" s="5" t="s">
        <v>8</v>
      </c>
      <c r="C11" s="5" t="str">
        <f>Sujet2</f>
        <v>F</v>
      </c>
      <c r="D11" s="5"/>
      <c r="E11" s="5"/>
      <c r="F11" s="66"/>
      <c r="G11" s="5"/>
      <c r="H11" s="6"/>
      <c r="L11" s="20"/>
      <c r="M11" s="21" t="s">
        <v>22</v>
      </c>
      <c r="N11" s="57"/>
      <c r="O11" s="32"/>
    </row>
    <row r="12" spans="1:16" x14ac:dyDescent="0.25">
      <c r="A12" s="4"/>
      <c r="B12" s="8"/>
      <c r="C12" s="8"/>
      <c r="D12" s="5"/>
      <c r="E12" s="5"/>
      <c r="F12" s="5"/>
      <c r="G12" s="5"/>
      <c r="H12" s="6"/>
      <c r="L12" s="20"/>
      <c r="M12" s="21" t="s">
        <v>24</v>
      </c>
      <c r="N12" s="32"/>
      <c r="O12" s="32"/>
    </row>
    <row r="13" spans="1:16" x14ac:dyDescent="0.25">
      <c r="A13" s="4"/>
      <c r="B13" s="5" t="s">
        <v>9</v>
      </c>
      <c r="C13" s="5" t="str">
        <f>Sujet3</f>
        <v>G</v>
      </c>
      <c r="D13" s="5"/>
      <c r="E13" s="5"/>
      <c r="F13" s="66" t="s">
        <v>12</v>
      </c>
      <c r="G13" s="5"/>
      <c r="H13" s="6"/>
      <c r="L13" s="20"/>
      <c r="M13" s="21" t="s">
        <v>23</v>
      </c>
      <c r="N13" s="32"/>
      <c r="O13" s="32"/>
    </row>
    <row r="14" spans="1:16" x14ac:dyDescent="0.25">
      <c r="A14" s="4"/>
      <c r="B14" s="5" t="s">
        <v>10</v>
      </c>
      <c r="C14" s="5" t="str">
        <f>Sujet4</f>
        <v>H</v>
      </c>
      <c r="D14" s="5"/>
      <c r="E14" s="5"/>
      <c r="F14" s="66"/>
      <c r="G14" s="5"/>
      <c r="H14" s="6"/>
      <c r="L14" s="20"/>
      <c r="M14" s="21" t="s">
        <v>25</v>
      </c>
      <c r="N14" s="32"/>
      <c r="O14" s="32"/>
    </row>
    <row r="15" spans="1:16" x14ac:dyDescent="0.25">
      <c r="A15" s="4"/>
      <c r="B15" s="5" t="s">
        <v>68</v>
      </c>
      <c r="C15" s="56">
        <f>Sujet5</f>
        <v>0</v>
      </c>
      <c r="D15" s="5"/>
      <c r="E15" s="5"/>
      <c r="F15" s="5"/>
      <c r="G15" s="5"/>
      <c r="H15" s="6"/>
      <c r="L15" s="20"/>
      <c r="M15" s="21" t="s">
        <v>31</v>
      </c>
      <c r="N15" s="32"/>
      <c r="O15" s="32"/>
    </row>
    <row r="16" spans="1:16" x14ac:dyDescent="0.25">
      <c r="A16" s="4"/>
      <c r="B16" s="5" t="s">
        <v>13</v>
      </c>
      <c r="C16" s="5"/>
      <c r="D16" s="5"/>
      <c r="E16" s="5"/>
      <c r="F16" s="7" t="s">
        <v>14</v>
      </c>
      <c r="G16" s="5"/>
      <c r="H16" s="6"/>
      <c r="L16" s="20"/>
      <c r="M16" s="21" t="s">
        <v>27</v>
      </c>
      <c r="N16" s="32"/>
      <c r="O16" s="32"/>
    </row>
    <row r="17" spans="1:16" x14ac:dyDescent="0.25">
      <c r="A17" s="4"/>
      <c r="B17" s="5"/>
      <c r="C17" s="5"/>
      <c r="D17" s="5"/>
      <c r="E17" s="5"/>
      <c r="F17" s="5"/>
      <c r="G17" s="5"/>
      <c r="H17" s="6"/>
      <c r="L17" s="20"/>
      <c r="M17" s="21" t="s">
        <v>26</v>
      </c>
      <c r="N17" s="32"/>
      <c r="O17" s="32"/>
    </row>
    <row r="18" spans="1:16" x14ac:dyDescent="0.25">
      <c r="A18" s="11" t="s">
        <v>16</v>
      </c>
      <c r="B18" s="5"/>
      <c r="C18" s="5"/>
      <c r="D18" s="5"/>
      <c r="E18" s="5"/>
      <c r="F18" s="5"/>
      <c r="G18" s="5"/>
      <c r="H18" s="6"/>
      <c r="L18" s="20"/>
      <c r="M18" s="21" t="s">
        <v>21</v>
      </c>
      <c r="N18" s="32"/>
      <c r="O18" s="32"/>
    </row>
    <row r="19" spans="1:16" x14ac:dyDescent="0.25">
      <c r="A19" s="4"/>
      <c r="B19" s="5"/>
      <c r="C19" s="5"/>
      <c r="D19" s="5"/>
      <c r="E19" s="5"/>
      <c r="F19" s="5"/>
      <c r="G19" s="5"/>
      <c r="H19" s="6"/>
      <c r="L19" s="20"/>
      <c r="M19" s="21" t="s">
        <v>30</v>
      </c>
      <c r="N19" s="32"/>
      <c r="O19" s="32"/>
    </row>
    <row r="20" spans="1:16" x14ac:dyDescent="0.25">
      <c r="A20" s="4"/>
      <c r="B20" s="12" t="s">
        <v>17</v>
      </c>
      <c r="C20" s="12" t="s">
        <v>18</v>
      </c>
      <c r="D20" s="12" t="s">
        <v>19</v>
      </c>
      <c r="E20" s="12" t="s">
        <v>20</v>
      </c>
      <c r="F20" s="12" t="s">
        <v>72</v>
      </c>
      <c r="G20" s="5"/>
      <c r="H20" s="6"/>
      <c r="L20" s="20"/>
      <c r="M20" s="21" t="s">
        <v>29</v>
      </c>
      <c r="N20" s="32"/>
      <c r="O20" s="32"/>
    </row>
    <row r="21" spans="1:16" x14ac:dyDescent="0.25">
      <c r="A21" s="4"/>
      <c r="B21" s="48" t="s">
        <v>76</v>
      </c>
      <c r="C21" s="51" t="s">
        <v>77</v>
      </c>
      <c r="D21" s="51" t="s">
        <v>27</v>
      </c>
      <c r="E21" s="51"/>
      <c r="F21" s="50"/>
      <c r="G21" s="5"/>
      <c r="H21" s="6"/>
      <c r="L21" s="20"/>
      <c r="M21" s="21" t="s">
        <v>28</v>
      </c>
      <c r="N21" s="32"/>
      <c r="O21" s="32"/>
    </row>
    <row r="22" spans="1:16" x14ac:dyDescent="0.25">
      <c r="A22" s="4"/>
      <c r="B22" s="46" t="s">
        <v>66</v>
      </c>
      <c r="C22" s="54" t="s">
        <v>45</v>
      </c>
      <c r="D22" s="54" t="s">
        <v>31</v>
      </c>
      <c r="E22" s="54"/>
      <c r="F22" s="47"/>
      <c r="G22" s="5"/>
      <c r="H22" s="6"/>
      <c r="L22" s="20" t="s">
        <v>38</v>
      </c>
      <c r="M22" s="21"/>
      <c r="N22" s="32"/>
      <c r="O22" s="32"/>
    </row>
    <row r="23" spans="1:16" x14ac:dyDescent="0.25">
      <c r="A23" s="4"/>
      <c r="B23" s="46" t="s">
        <v>67</v>
      </c>
      <c r="C23" s="54" t="s">
        <v>65</v>
      </c>
      <c r="D23" s="54" t="s">
        <v>24</v>
      </c>
      <c r="E23" s="54"/>
      <c r="F23" s="47"/>
      <c r="G23" s="5"/>
      <c r="H23" s="6"/>
      <c r="L23" s="20"/>
      <c r="M23" s="21">
        <v>1</v>
      </c>
      <c r="N23" s="32"/>
      <c r="O23" s="32"/>
    </row>
    <row r="24" spans="1:16" x14ac:dyDescent="0.25">
      <c r="A24" s="4"/>
      <c r="B24" s="46" t="s">
        <v>70</v>
      </c>
      <c r="C24" s="54" t="s">
        <v>71</v>
      </c>
      <c r="D24" s="54" t="s">
        <v>25</v>
      </c>
      <c r="E24" s="54"/>
      <c r="F24" s="47"/>
      <c r="G24" s="5"/>
      <c r="H24" s="6"/>
      <c r="L24" s="20"/>
      <c r="M24" s="21">
        <v>2</v>
      </c>
      <c r="N24" s="32"/>
      <c r="O24" s="32"/>
    </row>
    <row r="25" spans="1:16" x14ac:dyDescent="0.25">
      <c r="A25" s="4"/>
      <c r="B25" s="49"/>
      <c r="C25" s="53"/>
      <c r="D25" s="53"/>
      <c r="E25" s="53"/>
      <c r="F25" s="52"/>
      <c r="G25" s="5"/>
      <c r="H25" s="6"/>
      <c r="L25" s="20"/>
      <c r="M25" s="21">
        <v>3</v>
      </c>
      <c r="N25" s="32"/>
      <c r="O25" s="32"/>
    </row>
    <row r="26" spans="1:16" x14ac:dyDescent="0.25">
      <c r="A26" s="4"/>
      <c r="B26" s="5"/>
      <c r="C26" s="5"/>
      <c r="D26" s="5"/>
      <c r="E26" s="5"/>
      <c r="F26" s="5"/>
      <c r="G26" s="5"/>
      <c r="H26" s="6"/>
      <c r="L26" s="20"/>
      <c r="M26" s="21">
        <v>4</v>
      </c>
      <c r="N26" s="32"/>
      <c r="O26" s="32"/>
    </row>
    <row r="27" spans="1:16" x14ac:dyDescent="0.25">
      <c r="A27" s="4"/>
      <c r="B27" s="5"/>
      <c r="C27" s="5"/>
      <c r="D27" s="5"/>
      <c r="E27" s="42"/>
      <c r="F27" s="42"/>
      <c r="G27" s="5"/>
      <c r="H27" s="6"/>
      <c r="L27" s="20"/>
      <c r="M27" s="21">
        <v>5</v>
      </c>
      <c r="N27" s="32"/>
      <c r="O27" s="32"/>
    </row>
    <row r="28" spans="1:16" x14ac:dyDescent="0.25">
      <c r="A28" s="11" t="s">
        <v>32</v>
      </c>
      <c r="B28" s="5"/>
      <c r="C28" s="5"/>
      <c r="D28" s="5"/>
      <c r="E28" s="42"/>
      <c r="F28" s="42"/>
      <c r="G28" s="5"/>
      <c r="H28" s="6"/>
      <c r="L28" s="20" t="s">
        <v>35</v>
      </c>
      <c r="M28" s="24">
        <v>150</v>
      </c>
      <c r="N28" s="32"/>
      <c r="O28" s="32"/>
    </row>
    <row r="29" spans="1:16" x14ac:dyDescent="0.25">
      <c r="A29" s="4"/>
      <c r="B29" s="5"/>
      <c r="C29" s="43"/>
      <c r="D29" s="43"/>
      <c r="E29" s="43"/>
      <c r="F29" s="43"/>
      <c r="G29" s="5"/>
      <c r="H29" s="6"/>
      <c r="L29" s="20" t="s">
        <v>36</v>
      </c>
      <c r="M29" s="24">
        <v>132</v>
      </c>
      <c r="N29" s="33"/>
      <c r="O29" s="32"/>
      <c r="P29" s="31"/>
    </row>
    <row r="30" spans="1:16" x14ac:dyDescent="0.25">
      <c r="A30" s="4" t="s">
        <v>33</v>
      </c>
      <c r="B30" s="5"/>
      <c r="C30" s="44"/>
      <c r="D30" s="43"/>
      <c r="E30" s="5"/>
      <c r="F30" s="5"/>
      <c r="G30" s="5"/>
      <c r="H30" s="6"/>
      <c r="L30" s="22" t="s">
        <v>39</v>
      </c>
      <c r="M30" s="23">
        <v>43221</v>
      </c>
    </row>
    <row r="31" spans="1:16" ht="15.75" thickBot="1" x14ac:dyDescent="0.3">
      <c r="A31" s="4"/>
      <c r="B31" s="5"/>
      <c r="C31" s="5"/>
      <c r="D31" s="5"/>
      <c r="E31" s="5"/>
      <c r="F31" s="5"/>
      <c r="G31" s="5"/>
      <c r="H31" s="6"/>
    </row>
    <row r="32" spans="1:16" x14ac:dyDescent="0.25">
      <c r="A32" s="4" t="s">
        <v>34</v>
      </c>
      <c r="B32" s="5"/>
      <c r="C32" s="13">
        <f>prixavecrepas</f>
        <v>150</v>
      </c>
      <c r="D32" s="7" t="s">
        <v>37</v>
      </c>
      <c r="E32" s="45"/>
      <c r="F32" s="71" t="s">
        <v>69</v>
      </c>
      <c r="G32" s="72"/>
      <c r="H32" s="73"/>
      <c r="L32" s="36" t="s">
        <v>55</v>
      </c>
      <c r="M32" s="37" t="b">
        <v>1</v>
      </c>
    </row>
    <row r="33" spans="1:13" x14ac:dyDescent="0.25">
      <c r="A33" s="4" t="s">
        <v>36</v>
      </c>
      <c r="B33" s="5"/>
      <c r="C33" s="13">
        <f>prixsansrepas</f>
        <v>132</v>
      </c>
      <c r="D33" s="7" t="s">
        <v>37</v>
      </c>
      <c r="E33" s="45"/>
      <c r="F33" s="74"/>
      <c r="G33" s="75"/>
      <c r="H33" s="76"/>
      <c r="L33" s="38" t="s">
        <v>56</v>
      </c>
      <c r="M33" s="39" t="b">
        <v>0</v>
      </c>
    </row>
    <row r="34" spans="1:13" x14ac:dyDescent="0.25">
      <c r="A34" s="4"/>
      <c r="B34" s="5"/>
      <c r="C34" s="5"/>
      <c r="D34" s="5"/>
      <c r="E34" s="5"/>
      <c r="F34" s="5"/>
      <c r="G34" s="5"/>
      <c r="H34" s="6"/>
      <c r="L34" s="38" t="s">
        <v>57</v>
      </c>
      <c r="M34" s="39" t="b">
        <v>0</v>
      </c>
    </row>
    <row r="35" spans="1:13" x14ac:dyDescent="0.25">
      <c r="A35" s="4"/>
      <c r="B35" s="5"/>
      <c r="C35" s="5"/>
      <c r="D35" s="5"/>
      <c r="E35" s="5"/>
      <c r="F35" s="5"/>
      <c r="G35" s="5"/>
      <c r="H35" s="6"/>
      <c r="L35" s="38" t="s">
        <v>58</v>
      </c>
      <c r="M35" s="39" t="b">
        <v>0</v>
      </c>
    </row>
    <row r="36" spans="1:13" ht="15.75" thickBot="1" x14ac:dyDescent="0.3">
      <c r="A36" s="67" t="s">
        <v>80</v>
      </c>
      <c r="B36" s="68"/>
      <c r="C36" s="68"/>
      <c r="D36" s="68"/>
      <c r="E36" s="68"/>
      <c r="F36" s="17">
        <f>dateenvoi</f>
        <v>43221</v>
      </c>
      <c r="G36" s="15"/>
      <c r="H36" s="16"/>
      <c r="L36" s="38" t="s">
        <v>59</v>
      </c>
      <c r="M36" s="39" t="b">
        <v>0</v>
      </c>
    </row>
    <row r="37" spans="1:13" x14ac:dyDescent="0.25">
      <c r="L37" s="38" t="s">
        <v>60</v>
      </c>
      <c r="M37" s="39" t="b">
        <v>0</v>
      </c>
    </row>
    <row r="38" spans="1:13" x14ac:dyDescent="0.25">
      <c r="L38" s="38" t="s">
        <v>61</v>
      </c>
      <c r="M38" s="39" t="b">
        <v>0</v>
      </c>
    </row>
    <row r="39" spans="1:13" x14ac:dyDescent="0.25">
      <c r="L39" s="38" t="s">
        <v>62</v>
      </c>
      <c r="M39" s="39" t="b">
        <v>0</v>
      </c>
    </row>
    <row r="40" spans="1:13" x14ac:dyDescent="0.25">
      <c r="L40" s="38" t="s">
        <v>63</v>
      </c>
      <c r="M40" s="39" t="b">
        <v>0</v>
      </c>
    </row>
    <row r="41" spans="1:13" ht="15.75" thickBot="1" x14ac:dyDescent="0.3">
      <c r="L41" s="40" t="s">
        <v>64</v>
      </c>
      <c r="M41" s="41" t="b">
        <v>0</v>
      </c>
    </row>
  </sheetData>
  <mergeCells count="7">
    <mergeCell ref="A36:E36"/>
    <mergeCell ref="J1:L1"/>
    <mergeCell ref="C3:F3"/>
    <mergeCell ref="D4:E4"/>
    <mergeCell ref="F10:F11"/>
    <mergeCell ref="F13:F14"/>
    <mergeCell ref="F32:H33"/>
  </mergeCells>
  <dataValidations count="2">
    <dataValidation type="list" allowBlank="1" showInputMessage="1" showErrorMessage="1" sqref="E32:E33 C30">
      <formula1>$M$22:$M$27</formula1>
    </dataValidation>
    <dataValidation type="list" showInputMessage="1" showErrorMessage="1" sqref="D21:D25">
      <formula1>$M$10:$M$21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89" r:id="rId4" name="Group Box 1">
              <controlPr defaultSize="0" autoFill="0" autoPict="0">
                <anchor moveWithCells="1">
                  <from>
                    <xdr:col>0</xdr:col>
                    <xdr:colOff>19050</xdr:colOff>
                    <xdr:row>18</xdr:row>
                    <xdr:rowOff>28575</xdr:rowOff>
                  </from>
                  <to>
                    <xdr:col>7</xdr:col>
                    <xdr:colOff>390525</xdr:colOff>
                    <xdr:row>25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0" r:id="rId5" name="Check Box 2">
              <controlPr defaultSize="0" autoFill="0" autoLine="0" autoPict="0">
                <anchor moveWithCells="1">
                  <from>
                    <xdr:col>4</xdr:col>
                    <xdr:colOff>266700</xdr:colOff>
                    <xdr:row>21</xdr:row>
                    <xdr:rowOff>0</xdr:rowOff>
                  </from>
                  <to>
                    <xdr:col>4</xdr:col>
                    <xdr:colOff>571500</xdr:colOff>
                    <xdr:row>22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1" r:id="rId6" name="Check Box 3">
              <controlPr defaultSize="0" autoFill="0" autoLine="0" autoPict="0">
                <anchor moveWithCells="1">
                  <from>
                    <xdr:col>4</xdr:col>
                    <xdr:colOff>266700</xdr:colOff>
                    <xdr:row>22</xdr:row>
                    <xdr:rowOff>0</xdr:rowOff>
                  </from>
                  <to>
                    <xdr:col>4</xdr:col>
                    <xdr:colOff>571500</xdr:colOff>
                    <xdr:row>23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2" r:id="rId7" name="Check Box 4">
              <controlPr defaultSize="0" autoFill="0" autoLine="0" autoPict="0">
                <anchor moveWithCells="1">
                  <from>
                    <xdr:col>4</xdr:col>
                    <xdr:colOff>266700</xdr:colOff>
                    <xdr:row>19</xdr:row>
                    <xdr:rowOff>171450</xdr:rowOff>
                  </from>
                  <to>
                    <xdr:col>4</xdr:col>
                    <xdr:colOff>571500</xdr:colOff>
                    <xdr:row>21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3" r:id="rId8" name="Check Box 5">
              <controlPr defaultSize="0" autoFill="0" autoLine="0" autoPict="0">
                <anchor moveWithCells="1">
                  <from>
                    <xdr:col>4</xdr:col>
                    <xdr:colOff>266700</xdr:colOff>
                    <xdr:row>23</xdr:row>
                    <xdr:rowOff>0</xdr:rowOff>
                  </from>
                  <to>
                    <xdr:col>4</xdr:col>
                    <xdr:colOff>571500</xdr:colOff>
                    <xdr:row>24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4" r:id="rId9" name="Check Box 6">
              <controlPr defaultSize="0" autoFill="0" autoLine="0" autoPict="0">
                <anchor moveWithCells="1">
                  <from>
                    <xdr:col>4</xdr:col>
                    <xdr:colOff>266700</xdr:colOff>
                    <xdr:row>24</xdr:row>
                    <xdr:rowOff>0</xdr:rowOff>
                  </from>
                  <to>
                    <xdr:col>4</xdr:col>
                    <xdr:colOff>571500</xdr:colOff>
                    <xdr:row>25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5" r:id="rId10" name="Check Box 7">
              <controlPr defaultSize="0" autoFill="0" autoLine="0" autoPict="0">
                <anchor moveWithCells="1">
                  <from>
                    <xdr:col>5</xdr:col>
                    <xdr:colOff>266700</xdr:colOff>
                    <xdr:row>20</xdr:row>
                    <xdr:rowOff>0</xdr:rowOff>
                  </from>
                  <to>
                    <xdr:col>5</xdr:col>
                    <xdr:colOff>571500</xdr:colOff>
                    <xdr:row>21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6" r:id="rId11" name="Check Box 8">
              <controlPr defaultSize="0" autoFill="0" autoLine="0" autoPict="0">
                <anchor moveWithCells="1">
                  <from>
                    <xdr:col>5</xdr:col>
                    <xdr:colOff>266700</xdr:colOff>
                    <xdr:row>21</xdr:row>
                    <xdr:rowOff>0</xdr:rowOff>
                  </from>
                  <to>
                    <xdr:col>5</xdr:col>
                    <xdr:colOff>571500</xdr:colOff>
                    <xdr:row>22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7" r:id="rId12" name="Check Box 9">
              <controlPr defaultSize="0" autoFill="0" autoLine="0" autoPict="0">
                <anchor moveWithCells="1">
                  <from>
                    <xdr:col>5</xdr:col>
                    <xdr:colOff>266700</xdr:colOff>
                    <xdr:row>22</xdr:row>
                    <xdr:rowOff>0</xdr:rowOff>
                  </from>
                  <to>
                    <xdr:col>5</xdr:col>
                    <xdr:colOff>571500</xdr:colOff>
                    <xdr:row>23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8" r:id="rId13" name="Check Box 10">
              <controlPr defaultSize="0" autoFill="0" autoLine="0" autoPict="0">
                <anchor moveWithCells="1">
                  <from>
                    <xdr:col>5</xdr:col>
                    <xdr:colOff>266700</xdr:colOff>
                    <xdr:row>23</xdr:row>
                    <xdr:rowOff>0</xdr:rowOff>
                  </from>
                  <to>
                    <xdr:col>5</xdr:col>
                    <xdr:colOff>571500</xdr:colOff>
                    <xdr:row>24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9" r:id="rId14" name="Check Box 11">
              <controlPr defaultSize="0" autoFill="0" autoLine="0" autoPict="0">
                <anchor moveWithCells="1">
                  <from>
                    <xdr:col>5</xdr:col>
                    <xdr:colOff>266700</xdr:colOff>
                    <xdr:row>24</xdr:row>
                    <xdr:rowOff>0</xdr:rowOff>
                  </from>
                  <to>
                    <xdr:col>5</xdr:col>
                    <xdr:colOff>571500</xdr:colOff>
                    <xdr:row>25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2" r:id="rId15" name="Button 14">
              <controlPr defaultSize="0" print="0" autoFill="0" autoPict="0" macro="[0]!Valider2_Cliquer">
                <anchor moveWithCells="1">
                  <from>
                    <xdr:col>6</xdr:col>
                    <xdr:colOff>457200</xdr:colOff>
                    <xdr:row>0</xdr:row>
                    <xdr:rowOff>142875</xdr:rowOff>
                  </from>
                  <to>
                    <xdr:col>7</xdr:col>
                    <xdr:colOff>314325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3" r:id="rId16" name="Button 15">
              <controlPr defaultSize="0" print="0" autoFill="0" autoPict="0" macro="[0]!BoutonAjout2_Cliquer">
                <anchor moveWithCells="1" sizeWithCells="1">
                  <from>
                    <xdr:col>6</xdr:col>
                    <xdr:colOff>485775</xdr:colOff>
                    <xdr:row>2</xdr:row>
                    <xdr:rowOff>104775</xdr:rowOff>
                  </from>
                  <to>
                    <xdr:col>7</xdr:col>
                    <xdr:colOff>295275</xdr:colOff>
                    <xdr:row>4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K10"/>
  <sheetViews>
    <sheetView workbookViewId="0">
      <selection activeCell="E15" sqref="E15"/>
    </sheetView>
  </sheetViews>
  <sheetFormatPr baseColWidth="10" defaultColWidth="11.42578125" defaultRowHeight="15" x14ac:dyDescent="0.25"/>
  <cols>
    <col min="1" max="1" width="11.42578125" style="31"/>
    <col min="2" max="2" width="13.7109375" style="31" bestFit="1" customWidth="1"/>
    <col min="3" max="3" width="11.42578125" style="31"/>
    <col min="4" max="4" width="17" style="31" bestFit="1" customWidth="1"/>
    <col min="5" max="5" width="24" style="31" bestFit="1" customWidth="1"/>
    <col min="6" max="6" width="16.5703125" style="31" bestFit="1" customWidth="1"/>
    <col min="7" max="7" width="20.42578125" style="31" bestFit="1" customWidth="1"/>
    <col min="8" max="8" width="11.42578125" style="31"/>
    <col min="9" max="9" width="11.42578125" style="25"/>
    <col min="10" max="10" width="25.85546875" style="25" bestFit="1" customWidth="1"/>
    <col min="11" max="16384" width="11.42578125" style="25"/>
  </cols>
  <sheetData>
    <row r="1" spans="1:11" ht="15.75" thickBot="1" x14ac:dyDescent="0.3">
      <c r="A1" s="61" t="s">
        <v>40</v>
      </c>
      <c r="B1" s="61" t="s">
        <v>41</v>
      </c>
      <c r="C1" s="61" t="s">
        <v>42</v>
      </c>
      <c r="D1" s="61" t="s">
        <v>20</v>
      </c>
      <c r="E1" s="61" t="s">
        <v>73</v>
      </c>
      <c r="F1" s="61" t="s">
        <v>43</v>
      </c>
      <c r="G1" s="61" t="s">
        <v>44</v>
      </c>
      <c r="H1" s="61" t="s">
        <v>32</v>
      </c>
    </row>
    <row r="2" spans="1:11" x14ac:dyDescent="0.25">
      <c r="A2" s="59" t="s">
        <v>76</v>
      </c>
      <c r="B2" s="59" t="s">
        <v>77</v>
      </c>
      <c r="C2" s="59" t="s">
        <v>27</v>
      </c>
      <c r="D2" s="60" t="str">
        <f>IF(ISBLANK(C2)," ",IF(Form1,"Oui","Non"))</f>
        <v>Oui</v>
      </c>
      <c r="E2" s="60" t="str">
        <f>IF(ISBLANK(C2)," ",IF(Acqui1,"Oui","Non"))</f>
        <v>Non</v>
      </c>
      <c r="F2" s="60" t="str">
        <f>IF(ISBLANK(C2)," ",IF(D2="Oui","Oui","Non"))</f>
        <v>Oui</v>
      </c>
      <c r="G2" s="60" t="str">
        <f>IF(ISBLANK(C2)," ",IF(AND(F2="Non",C2="MP"),"Oui",IF(AND(D2="Non",E2="Non")," ",IF(F2="Non","En option"," "))))</f>
        <v xml:space="preserve"> </v>
      </c>
      <c r="H2" s="60">
        <f>IF(ISBLANK(C2)," ",IF(OR(F2="Oui",G2="Oui"),prixavecrepas,IF(AND(D2="Non",E2="Non")," ",prixsansrepas)))</f>
        <v>150</v>
      </c>
    </row>
    <row r="3" spans="1:11" x14ac:dyDescent="0.25">
      <c r="A3" s="58" t="s">
        <v>66</v>
      </c>
      <c r="B3" s="58" t="s">
        <v>45</v>
      </c>
      <c r="C3" s="58" t="s">
        <v>31</v>
      </c>
      <c r="D3" s="55" t="str">
        <f>IF(ISBLANK(C3)," ",IF(Form2,"Oui","Non"))</f>
        <v>Oui</v>
      </c>
      <c r="E3" s="55" t="str">
        <f>IF(ISBLANK(C3)," ",IF(Acqui2,"Oui","Non"))</f>
        <v>Non</v>
      </c>
      <c r="F3" s="55" t="str">
        <f t="shared" ref="F3:F6" si="0">IF(ISBLANK(C3)," ",IF(D3="Oui","Oui","Non"))</f>
        <v>Oui</v>
      </c>
      <c r="G3" s="55" t="str">
        <f t="shared" ref="G3:G6" si="1">IF(ISBLANK(C3)," ",IF(AND(F3="Non",C3="MP"),"Oui",IF(AND(D3="Non",E3="Non")," ",IF(F3="Non","En option"," "))))</f>
        <v xml:space="preserve"> </v>
      </c>
      <c r="H3" s="55">
        <f>IF(ISBLANK(C3)," ",IF(OR(F3="Oui",G3="Oui"),prixavecrepas,IF(AND(D3="Non",E3="Non")," ",prixsansrepas)))</f>
        <v>150</v>
      </c>
    </row>
    <row r="4" spans="1:11" x14ac:dyDescent="0.25">
      <c r="A4" s="58" t="s">
        <v>67</v>
      </c>
      <c r="B4" s="58" t="s">
        <v>65</v>
      </c>
      <c r="C4" s="58" t="s">
        <v>24</v>
      </c>
      <c r="D4" s="55" t="str">
        <f>IF(ISBLANK(C4)," ",IF(Form3,"Oui","Non"))</f>
        <v>Oui</v>
      </c>
      <c r="E4" s="55" t="str">
        <f>IF(ISBLANK(C4)," ",IF(Acqui3,"Oui","Non"))</f>
        <v>Non</v>
      </c>
      <c r="F4" s="55" t="str">
        <f t="shared" si="0"/>
        <v>Oui</v>
      </c>
      <c r="G4" s="55" t="str">
        <f t="shared" si="1"/>
        <v xml:space="preserve"> </v>
      </c>
      <c r="H4" s="55">
        <f>IF(ISBLANK(C4)," ",IF(OR(F4="Oui",G4="Oui"),prixavecrepas,IF(AND(D4="Non",E4="Non")," ",prixsansrepas)))</f>
        <v>150</v>
      </c>
      <c r="J4" s="18" t="s">
        <v>46</v>
      </c>
      <c r="K4" s="19">
        <f>COUNTIF(F2:F44,"Oui")</f>
        <v>3</v>
      </c>
    </row>
    <row r="5" spans="1:11" x14ac:dyDescent="0.25">
      <c r="A5" s="58" t="s">
        <v>70</v>
      </c>
      <c r="B5" s="58" t="s">
        <v>71</v>
      </c>
      <c r="C5" s="58" t="s">
        <v>25</v>
      </c>
      <c r="D5" s="55" t="str">
        <f>IF(ISBLANK(C5)," ",IF(Form4,"Oui","Non"))</f>
        <v>Non</v>
      </c>
      <c r="E5" s="55" t="str">
        <f>IF(ISBLANK(C5)," ",IF(Acqui4,"Oui","Non"))</f>
        <v>Oui</v>
      </c>
      <c r="F5" s="55" t="str">
        <f t="shared" si="0"/>
        <v>Non</v>
      </c>
      <c r="G5" s="55" t="str">
        <f t="shared" si="1"/>
        <v>En option</v>
      </c>
      <c r="H5" s="55">
        <f>IF(ISBLANK(C5)," ",IF(OR(F5="Oui",G5="Oui"),prixavecrepas,IF(AND(D5="Non",E5="Non")," ",prixsansrepas)))</f>
        <v>132</v>
      </c>
      <c r="J5" s="20" t="s">
        <v>47</v>
      </c>
      <c r="K5" s="21">
        <f>COUNTIF(G2:G44,"Oui")</f>
        <v>0</v>
      </c>
    </row>
    <row r="6" spans="1:11" x14ac:dyDescent="0.25">
      <c r="A6" s="58"/>
      <c r="B6" s="58"/>
      <c r="C6" s="58"/>
      <c r="D6" s="55" t="str">
        <f>IF(ISBLANK(C6)," ",IF(Form5,"Oui","Non"))</f>
        <v xml:space="preserve"> </v>
      </c>
      <c r="E6" s="55" t="str">
        <f>IF(ISBLANK(C6)," ",IF(Acqui5,"Oui","Non"))</f>
        <v xml:space="preserve"> </v>
      </c>
      <c r="F6" s="55" t="str">
        <f t="shared" si="0"/>
        <v xml:space="preserve"> </v>
      </c>
      <c r="G6" s="55" t="str">
        <f t="shared" si="1"/>
        <v xml:space="preserve"> </v>
      </c>
      <c r="H6" s="55" t="str">
        <f>IF(ISBLANK(C6)," ",IF(OR(F6="Oui",G6="Oui"),prixavecrepas,IF(AND(D6="Non",E6="Non")," ",prixsansrepas)))</f>
        <v xml:space="preserve"> </v>
      </c>
      <c r="J6" s="22" t="s">
        <v>48</v>
      </c>
      <c r="K6" s="29">
        <f>COUNTIF(G2:G44,"En option")</f>
        <v>1</v>
      </c>
    </row>
    <row r="7" spans="1:11" x14ac:dyDescent="0.25">
      <c r="A7" s="32"/>
      <c r="B7" s="32"/>
      <c r="C7" s="32"/>
    </row>
    <row r="10" spans="1:11" x14ac:dyDescent="0.25">
      <c r="C10" s="77" t="s">
        <v>78</v>
      </c>
      <c r="D10" s="77"/>
      <c r="E10" s="31">
        <f>COUNTA(A2:A6)</f>
        <v>4</v>
      </c>
    </row>
  </sheetData>
  <mergeCells count="1">
    <mergeCell ref="C10:D10"/>
  </mergeCells>
  <dataValidations count="2">
    <dataValidation type="list" showInputMessage="1" showErrorMessage="1" sqref="C2:C6">
      <formula1>$M$10:$M$21</formula1>
    </dataValidation>
    <dataValidation showInputMessage="1" showErrorMessage="1" sqref="C7"/>
  </dataValidations>
  <pageMargins left="0.7" right="0.7" top="0.75" bottom="0.75" header="0.3" footer="0.3"/>
  <pageSetup paperSize="9"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K7"/>
  <sheetViews>
    <sheetView tabSelected="1" workbookViewId="0">
      <selection activeCell="I17" sqref="I17"/>
    </sheetView>
  </sheetViews>
  <sheetFormatPr baseColWidth="10" defaultRowHeight="15" x14ac:dyDescent="0.25"/>
  <cols>
    <col min="1" max="1" width="11.42578125" style="31"/>
    <col min="2" max="2" width="13.7109375" style="31" bestFit="1" customWidth="1"/>
    <col min="3" max="3" width="11.42578125" style="31"/>
    <col min="4" max="4" width="17" style="31" bestFit="1" customWidth="1"/>
    <col min="5" max="5" width="24" style="31" bestFit="1" customWidth="1"/>
    <col min="6" max="6" width="16.5703125" style="31" bestFit="1" customWidth="1"/>
    <col min="7" max="7" width="20.42578125" style="31" bestFit="1" customWidth="1"/>
    <col min="8" max="8" width="11.42578125" style="31"/>
    <col min="10" max="10" width="25.85546875" bestFit="1" customWidth="1"/>
  </cols>
  <sheetData>
    <row r="1" spans="1:11" ht="15.75" thickBot="1" x14ac:dyDescent="0.3">
      <c r="A1" s="62" t="s">
        <v>40</v>
      </c>
      <c r="B1" s="62" t="s">
        <v>41</v>
      </c>
      <c r="C1" s="62" t="s">
        <v>42</v>
      </c>
      <c r="D1" s="62" t="s">
        <v>20</v>
      </c>
      <c r="E1" s="62" t="s">
        <v>73</v>
      </c>
      <c r="F1" s="62" t="s">
        <v>43</v>
      </c>
      <c r="G1" s="62" t="s">
        <v>44</v>
      </c>
      <c r="H1" s="62" t="s">
        <v>32</v>
      </c>
      <c r="K1" s="78"/>
    </row>
    <row r="2" spans="1:11" x14ac:dyDescent="0.25">
      <c r="A2" s="32"/>
      <c r="B2" s="32"/>
      <c r="C2" s="32"/>
    </row>
    <row r="3" spans="1:11" x14ac:dyDescent="0.25">
      <c r="A3" s="32"/>
      <c r="B3" s="32"/>
      <c r="C3" s="32"/>
    </row>
    <row r="4" spans="1:11" x14ac:dyDescent="0.25">
      <c r="A4" s="32"/>
      <c r="B4" s="32"/>
      <c r="C4" s="32"/>
      <c r="J4" s="18" t="s">
        <v>46</v>
      </c>
      <c r="K4" s="19">
        <f>COUNTIF(F2:F44,"Oui")</f>
        <v>0</v>
      </c>
    </row>
    <row r="5" spans="1:11" x14ac:dyDescent="0.25">
      <c r="A5" s="32"/>
      <c r="B5" s="32"/>
      <c r="C5" s="32"/>
      <c r="J5" s="20" t="s">
        <v>47</v>
      </c>
      <c r="K5" s="21">
        <f>COUNTIF(G2:G44,"Oui")</f>
        <v>0</v>
      </c>
    </row>
    <row r="6" spans="1:11" x14ac:dyDescent="0.25">
      <c r="A6" s="32"/>
      <c r="B6" s="32"/>
      <c r="C6" s="32"/>
      <c r="J6" s="22" t="s">
        <v>48</v>
      </c>
      <c r="K6" s="29">
        <f>COUNTIF(G2:G44,"En option")</f>
        <v>0</v>
      </c>
    </row>
    <row r="7" spans="1:11" x14ac:dyDescent="0.25">
      <c r="A7" s="32"/>
      <c r="B7" s="32"/>
      <c r="C7" s="32"/>
    </row>
  </sheetData>
  <dataValidations count="2">
    <dataValidation type="list" showInputMessage="1" showErrorMessage="1" sqref="C2:C6">
      <formula1>$M$10:$M$21</formula1>
    </dataValidation>
    <dataValidation showInputMessage="1" showErrorMessage="1" sqref="C7"/>
  </dataValidation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Récapitulatif">
                <anchor moveWithCells="1" sizeWithCells="1">
                  <from>
                    <xdr:col>9</xdr:col>
                    <xdr:colOff>857250</xdr:colOff>
                    <xdr:row>7</xdr:row>
                    <xdr:rowOff>171450</xdr:rowOff>
                  </from>
                  <to>
                    <xdr:col>10</xdr:col>
                    <xdr:colOff>457200</xdr:colOff>
                    <xdr:row>10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Ajoutfinal_Cliquer">
                <anchor moveWithCells="1" sizeWithCells="1">
                  <from>
                    <xdr:col>9</xdr:col>
                    <xdr:colOff>581025</xdr:colOff>
                    <xdr:row>11</xdr:row>
                    <xdr:rowOff>171450</xdr:rowOff>
                  </from>
                  <to>
                    <xdr:col>10</xdr:col>
                    <xdr:colOff>438150</xdr:colOff>
                    <xdr:row>14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71</vt:i4>
      </vt:variant>
    </vt:vector>
  </HeadingPairs>
  <TitlesOfParts>
    <vt:vector size="76" baseType="lpstr">
      <vt:lpstr>Bulletin d'inscription 1</vt:lpstr>
      <vt:lpstr>Resultats BI 1</vt:lpstr>
      <vt:lpstr>Bulletin d'inscription 2</vt:lpstr>
      <vt:lpstr>Resultats BI 2</vt:lpstr>
      <vt:lpstr>Résumé BI</vt:lpstr>
      <vt:lpstr>'Bulletin d''inscription 2'!Acqui1</vt:lpstr>
      <vt:lpstr>Acqui1</vt:lpstr>
      <vt:lpstr>'Bulletin d''inscription 2'!Acqui2</vt:lpstr>
      <vt:lpstr>Acqui2</vt:lpstr>
      <vt:lpstr>'Bulletin d''inscription 2'!Acqui3</vt:lpstr>
      <vt:lpstr>Acqui3</vt:lpstr>
      <vt:lpstr>'Bulletin d''inscription 2'!Acqui4</vt:lpstr>
      <vt:lpstr>Acqui4</vt:lpstr>
      <vt:lpstr>'Bulletin d''inscription 2'!Acqui5</vt:lpstr>
      <vt:lpstr>Acqui5</vt:lpstr>
      <vt:lpstr>'Bulletin d''inscription 2'!dateenvoi</vt:lpstr>
      <vt:lpstr>dateenvoi</vt:lpstr>
      <vt:lpstr>'Bulletin d''inscription 2'!dateréu</vt:lpstr>
      <vt:lpstr>dateréu</vt:lpstr>
      <vt:lpstr>'Bulletin d''inscription 2'!Durée1</vt:lpstr>
      <vt:lpstr>Durée1</vt:lpstr>
      <vt:lpstr>'Bulletin d''inscription 2'!Durée2</vt:lpstr>
      <vt:lpstr>Durée2</vt:lpstr>
      <vt:lpstr>'Bulletin d''inscription 2'!Durée3</vt:lpstr>
      <vt:lpstr>Durée3</vt:lpstr>
      <vt:lpstr>'Bulletin d''inscription 2'!Durée4</vt:lpstr>
      <vt:lpstr>Durée4</vt:lpstr>
      <vt:lpstr>'Bulletin d''inscription 2'!Durée5</vt:lpstr>
      <vt:lpstr>Durée5</vt:lpstr>
      <vt:lpstr>'Bulletin d''inscription 2'!Form1</vt:lpstr>
      <vt:lpstr>Form1</vt:lpstr>
      <vt:lpstr>'Bulletin d''inscription 2'!Form2</vt:lpstr>
      <vt:lpstr>Form2</vt:lpstr>
      <vt:lpstr>'Bulletin d''inscription 2'!Form3</vt:lpstr>
      <vt:lpstr>Form3</vt:lpstr>
      <vt:lpstr>'Bulletin d''inscription 2'!Form4</vt:lpstr>
      <vt:lpstr>Form4</vt:lpstr>
      <vt:lpstr>'Bulletin d''inscription 2'!Form5</vt:lpstr>
      <vt:lpstr>Form5</vt:lpstr>
      <vt:lpstr>'Bulletin d''inscription 2'!Interv1</vt:lpstr>
      <vt:lpstr>Interv1</vt:lpstr>
      <vt:lpstr>'Bulletin d''inscription 2'!Interv2</vt:lpstr>
      <vt:lpstr>Interv2</vt:lpstr>
      <vt:lpstr>'Bulletin d''inscription 2'!Interv3</vt:lpstr>
      <vt:lpstr>Interv3</vt:lpstr>
      <vt:lpstr>'Bulletin d''inscription 2'!Interv4</vt:lpstr>
      <vt:lpstr>Interv4</vt:lpstr>
      <vt:lpstr>'Bulletin d''inscription 2'!Interv5</vt:lpstr>
      <vt:lpstr>Interv5</vt:lpstr>
      <vt:lpstr>'Bulletin d''inscription 2'!Nbreintervenants</vt:lpstr>
      <vt:lpstr>Nbreintervenants</vt:lpstr>
      <vt:lpstr>'Resultats BI 1'!Nbrepasnonoblig</vt:lpstr>
      <vt:lpstr>'Resultats BI 2'!Nbrepasnonoblig</vt:lpstr>
      <vt:lpstr>Nbrepasnonoblig</vt:lpstr>
      <vt:lpstr>'Resultats BI 1'!Nbrepasoblig</vt:lpstr>
      <vt:lpstr>'Resultats BI 2'!Nbrepasoblig</vt:lpstr>
      <vt:lpstr>Nbrepasoblig</vt:lpstr>
      <vt:lpstr>'Resultats BI 1'!Nbrepasoblig2</vt:lpstr>
      <vt:lpstr>'Resultats BI 2'!Nbrepasoblig2</vt:lpstr>
      <vt:lpstr>Nbrepasoblig2</vt:lpstr>
      <vt:lpstr>'Bulletin d''inscription 2'!Nomfa1</vt:lpstr>
      <vt:lpstr>Nomfa1</vt:lpstr>
      <vt:lpstr>'Bulletin d''inscription 2'!prixavecrepas</vt:lpstr>
      <vt:lpstr>prixavecrepas</vt:lpstr>
      <vt:lpstr>'Bulletin d''inscription 2'!prixsansrepas</vt:lpstr>
      <vt:lpstr>prixsansrepas</vt:lpstr>
      <vt:lpstr>'Bulletin d''inscription 2'!Sujet1</vt:lpstr>
      <vt:lpstr>Sujet1</vt:lpstr>
      <vt:lpstr>'Bulletin d''inscription 2'!Sujet2</vt:lpstr>
      <vt:lpstr>Sujet2</vt:lpstr>
      <vt:lpstr>'Bulletin d''inscription 2'!Sujet3</vt:lpstr>
      <vt:lpstr>Sujet3</vt:lpstr>
      <vt:lpstr>'Bulletin d''inscription 2'!Sujet4</vt:lpstr>
      <vt:lpstr>Sujet4</vt:lpstr>
      <vt:lpstr>'Bulletin d''inscription 2'!Sujet5</vt:lpstr>
      <vt:lpstr>Sujet5</vt:lpstr>
    </vt:vector>
  </TitlesOfParts>
  <Company>ARVALIS Institut du végétal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isabelle</cp:lastModifiedBy>
  <dcterms:created xsi:type="dcterms:W3CDTF">2018-03-19T16:38:12Z</dcterms:created>
  <dcterms:modified xsi:type="dcterms:W3CDTF">2019-03-25T20:37:17Z</dcterms:modified>
</cp:coreProperties>
</file>