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480" yWindow="30" windowWidth="19440" windowHeight="9555" activeTab="1"/>
  </bookViews>
  <sheets>
    <sheet name="tarif" sheetId="1" r:id="rId1"/>
    <sheet name="tcd" sheetId="2" r:id="rId2"/>
    <sheet name="import" sheetId="3" state="hidden" r:id="rId3"/>
  </sheets>
  <definedNames>
    <definedName name="plg">tarif!$A$1:$F$21</definedName>
    <definedName name="tarif">tarif!$A$2:$F$21</definedName>
  </definedNames>
  <calcPr calcId="145621"/>
  <pivotCaches>
    <pivotCache cacheId="13" r:id="rId4"/>
  </pivotCaches>
</workbook>
</file>

<file path=xl/calcChain.xml><?xml version="1.0" encoding="utf-8"?>
<calcChain xmlns="http://schemas.openxmlformats.org/spreadsheetml/2006/main">
  <c r="F2" i="3" l="1"/>
  <c r="D3" i="2"/>
  <c r="L3" i="2"/>
  <c r="E3" i="2"/>
  <c r="M3" i="2"/>
  <c r="F3" i="2"/>
  <c r="N3" i="2"/>
  <c r="Q3" i="2"/>
  <c r="K3" i="2"/>
  <c r="G3" i="2"/>
  <c r="O3" i="2"/>
  <c r="J3" i="2"/>
  <c r="H3" i="2"/>
  <c r="P3" i="2"/>
  <c r="I3" i="2"/>
  <c r="C3" i="2"/>
  <c r="C2" i="2" l="1"/>
  <c r="C1" i="2" s="1"/>
  <c r="I2" i="2"/>
  <c r="I1" i="2" s="1"/>
  <c r="P2" i="2"/>
  <c r="P1" i="2" s="1"/>
  <c r="H2" i="2"/>
  <c r="H1" i="2" s="1"/>
  <c r="J2" i="2"/>
  <c r="J1" i="2" s="1"/>
  <c r="O2" i="2"/>
  <c r="O1" i="2" s="1"/>
  <c r="G2" i="2"/>
  <c r="G1" i="2" s="1"/>
  <c r="Q2" i="2"/>
  <c r="Q1" i="2" s="1"/>
  <c r="N2" i="2"/>
  <c r="N1" i="2" s="1"/>
  <c r="F2" i="2"/>
  <c r="F1" i="2" s="1"/>
  <c r="K2" i="2"/>
  <c r="K1" i="2" s="1"/>
  <c r="M2" i="2"/>
  <c r="M1" i="2" s="1"/>
  <c r="E2" i="2"/>
  <c r="E1" i="2" s="1"/>
  <c r="L2" i="2"/>
  <c r="L1" i="2" s="1"/>
  <c r="D2" i="2"/>
  <c r="D1" i="2" s="1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I3" i="1"/>
  <c r="I6" i="1"/>
  <c r="I4" i="1"/>
  <c r="I5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J4" i="1"/>
  <c r="J5" i="1"/>
  <c r="J7" i="1"/>
  <c r="J8" i="1"/>
  <c r="J9" i="1"/>
  <c r="J12" i="1"/>
  <c r="J18" i="1"/>
  <c r="J3" i="1"/>
  <c r="G2" i="3"/>
  <c r="G4" i="3"/>
  <c r="G12" i="3"/>
  <c r="G20" i="3"/>
  <c r="G13" i="3"/>
  <c r="G6" i="3"/>
  <c r="G14" i="3"/>
  <c r="G18" i="3"/>
  <c r="G19" i="3"/>
  <c r="G7" i="3"/>
  <c r="G15" i="3"/>
  <c r="G8" i="3"/>
  <c r="G16" i="3"/>
  <c r="G9" i="3"/>
  <c r="G10" i="3"/>
  <c r="G11" i="3"/>
  <c r="I17" i="3"/>
  <c r="G17" i="3"/>
  <c r="G3" i="3"/>
  <c r="G5" i="3"/>
  <c r="I4" i="3"/>
  <c r="I12" i="3"/>
  <c r="I18" i="3"/>
  <c r="I19" i="3"/>
  <c r="I7" i="3"/>
  <c r="I10" i="3"/>
  <c r="I5" i="3"/>
  <c r="I11" i="3"/>
  <c r="I9" i="3"/>
  <c r="I16" i="3"/>
  <c r="I14" i="3"/>
  <c r="I8" i="3"/>
  <c r="I6" i="3"/>
  <c r="I20" i="3"/>
  <c r="I15" i="3"/>
  <c r="I13" i="3"/>
  <c r="I3" i="3"/>
  <c r="I2" i="3"/>
  <c r="F21" i="1" l="1"/>
  <c r="F20" i="1"/>
  <c r="J20" i="1" s="1"/>
  <c r="F19" i="1"/>
  <c r="J19" i="1" s="1"/>
  <c r="F18" i="1"/>
  <c r="J21" i="1" s="1"/>
  <c r="F17" i="1"/>
  <c r="F16" i="1"/>
  <c r="F15" i="1"/>
  <c r="F14" i="1"/>
  <c r="F13" i="1"/>
  <c r="J13" i="1" s="1"/>
  <c r="F12" i="1"/>
  <c r="J16" i="1" l="1"/>
  <c r="J14" i="1"/>
  <c r="J17" i="1"/>
  <c r="J15" i="1"/>
  <c r="F11" i="1"/>
  <c r="J11" i="1" s="1"/>
  <c r="F10" i="1" l="1"/>
  <c r="J10" i="1" s="1"/>
  <c r="F7" i="1"/>
  <c r="F8" i="1"/>
  <c r="F9" i="1"/>
  <c r="F4" i="1"/>
  <c r="F5" i="1"/>
  <c r="F6" i="1"/>
  <c r="J6" i="1" s="1"/>
  <c r="F3" i="1"/>
</calcChain>
</file>

<file path=xl/sharedStrings.xml><?xml version="1.0" encoding="utf-8"?>
<sst xmlns="http://schemas.openxmlformats.org/spreadsheetml/2006/main" count="99" uniqueCount="34">
  <si>
    <t>designation</t>
  </si>
  <si>
    <t>désignation</t>
  </si>
  <si>
    <t>tarif vendeur</t>
  </si>
  <si>
    <t>référence 2</t>
  </si>
  <si>
    <t>reference 1</t>
  </si>
  <si>
    <t>VOIR 70123110</t>
  </si>
  <si>
    <t>VOIR 70123116</t>
  </si>
  <si>
    <t>3914014R</t>
  </si>
  <si>
    <t>VOIR 70123980</t>
  </si>
  <si>
    <t>KV100054</t>
  </si>
  <si>
    <t>POIGNEE CAOUTCHOUC</t>
  </si>
  <si>
    <t>ENJOLIVEUR DE RESERVOIR BLEU</t>
  </si>
  <si>
    <t>P11485</t>
  </si>
  <si>
    <t>ECROU NYLSTOP</t>
  </si>
  <si>
    <t>FEUILLE TARIF</t>
  </si>
  <si>
    <t>FEUILLE IMPORT</t>
  </si>
  <si>
    <t>tarif fournisseur</t>
  </si>
  <si>
    <t>référence 1</t>
  </si>
  <si>
    <t>SU76161E</t>
  </si>
  <si>
    <t>VOIR 70761132</t>
  </si>
  <si>
    <t>ENS. POIGNEES + SECURITE8/9000</t>
  </si>
  <si>
    <t>SU76010</t>
  </si>
  <si>
    <t>SG532085323913</t>
  </si>
  <si>
    <t>PROTECTION THERMIQUE</t>
  </si>
  <si>
    <t>61210047R</t>
  </si>
  <si>
    <t>SG532085426823</t>
  </si>
  <si>
    <t>PROTECTION TUBE ECHAPPEMENT</t>
  </si>
  <si>
    <t>S532085426823</t>
  </si>
  <si>
    <t>article voir</t>
  </si>
  <si>
    <t>Étiquettes de lignes</t>
  </si>
  <si>
    <t>(vide)</t>
  </si>
  <si>
    <t>colonne TCD</t>
  </si>
  <si>
    <t>Max de tarif fournisseur</t>
  </si>
  <si>
    <t>Réf.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</si>
</sst>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theme="8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color theme="6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NumberFormat="1"/>
    <xf numFmtId="0" fontId="0" fillId="2" borderId="1" xfId="0" applyFill="1" applyBorder="1" applyAlignment="1">
      <alignment horizontal="left"/>
    </xf>
    <xf numFmtId="0" fontId="0" fillId="2" borderId="1" xfId="0" applyFill="1" applyBorder="1"/>
    <xf numFmtId="0" fontId="0" fillId="3" borderId="1" xfId="0" applyFill="1" applyBorder="1" applyAlignment="1">
      <alignment horizontal="left"/>
    </xf>
    <xf numFmtId="0" fontId="0" fillId="3" borderId="1" xfId="0" applyFill="1" applyBorder="1"/>
    <xf numFmtId="0" fontId="1" fillId="2" borderId="1" xfId="0" applyFont="1" applyFill="1" applyBorder="1" applyAlignment="1">
      <alignment horizontal="left"/>
    </xf>
    <xf numFmtId="0" fontId="0" fillId="0" borderId="0" xfId="0" applyNumberFormat="1" applyFill="1"/>
    <xf numFmtId="0" fontId="0" fillId="5" borderId="1" xfId="0" applyNumberFormat="1" applyFill="1" applyBorder="1"/>
    <xf numFmtId="0" fontId="3" fillId="3" borderId="1" xfId="0" applyFont="1" applyFill="1" applyBorder="1"/>
    <xf numFmtId="0" fontId="3" fillId="2" borderId="1" xfId="0" applyFont="1" applyFill="1" applyBorder="1"/>
    <xf numFmtId="0" fontId="3" fillId="3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1" fillId="0" borderId="1" xfId="0" applyFont="1" applyBorder="1"/>
    <xf numFmtId="0" fontId="0" fillId="2" borderId="1" xfId="0" applyFont="1" applyFill="1" applyBorder="1" applyAlignment="1">
      <alignment horizontal="left"/>
    </xf>
    <xf numFmtId="0" fontId="0" fillId="2" borderId="1" xfId="0" applyFont="1" applyFill="1" applyBorder="1"/>
    <xf numFmtId="0" fontId="0" fillId="0" borderId="1" xfId="0" applyNumberFormat="1" applyFont="1" applyBorder="1" applyAlignment="1">
      <alignment horizontal="center"/>
    </xf>
    <xf numFmtId="0" fontId="0" fillId="6" borderId="0" xfId="0" applyNumberFormat="1" applyFill="1"/>
    <xf numFmtId="0" fontId="0" fillId="6" borderId="1" xfId="0" applyNumberFormat="1" applyFill="1" applyBorder="1"/>
    <xf numFmtId="0" fontId="0" fillId="6" borderId="1" xfId="0" applyNumberFormat="1" applyFont="1" applyFill="1" applyBorder="1"/>
    <xf numFmtId="0" fontId="2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5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4" borderId="2" xfId="0" applyNumberFormat="1" applyFill="1" applyBorder="1" applyAlignment="1"/>
    <xf numFmtId="0" fontId="3" fillId="0" borderId="1" xfId="0" applyFont="1" applyFill="1" applyBorder="1"/>
    <xf numFmtId="0" fontId="0" fillId="7" borderId="0" xfId="0" applyNumberFormat="1" applyFill="1"/>
    <xf numFmtId="0" fontId="0" fillId="7" borderId="0" xfId="0" applyNumberFormat="1" applyFill="1" applyAlignment="1">
      <alignment horizontal="center"/>
    </xf>
    <xf numFmtId="0" fontId="1" fillId="7" borderId="1" xfId="0" applyFont="1" applyFill="1" applyBorder="1"/>
    <xf numFmtId="0" fontId="1" fillId="7" borderId="1" xfId="0" applyFont="1" applyFill="1" applyBorder="1" applyAlignment="1">
      <alignment horizontal="left"/>
    </xf>
    <xf numFmtId="0" fontId="0" fillId="7" borderId="1" xfId="0" applyNumberFormat="1" applyFont="1" applyFill="1" applyBorder="1" applyAlignment="1">
      <alignment horizontal="center"/>
    </xf>
    <xf numFmtId="0" fontId="0" fillId="7" borderId="1" xfId="0" applyNumberFormat="1" applyFont="1" applyFill="1" applyBorder="1"/>
    <xf numFmtId="0" fontId="2" fillId="7" borderId="1" xfId="0" applyFont="1" applyFill="1" applyBorder="1" applyAlignment="1">
      <alignment horizontal="center"/>
    </xf>
    <xf numFmtId="0" fontId="0" fillId="7" borderId="0" xfId="0" applyFill="1"/>
    <xf numFmtId="0" fontId="0" fillId="7" borderId="1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3" fillId="8" borderId="1" xfId="0" applyFont="1" applyFill="1" applyBorder="1"/>
    <xf numFmtId="0" fontId="2" fillId="8" borderId="1" xfId="0" applyFont="1" applyFill="1" applyBorder="1" applyAlignment="1">
      <alignment horizontal="center"/>
    </xf>
    <xf numFmtId="0" fontId="1" fillId="8" borderId="1" xfId="0" applyFont="1" applyFill="1" applyBorder="1"/>
    <xf numFmtId="0" fontId="0" fillId="8" borderId="1" xfId="0" applyNumberFormat="1" applyFont="1" applyFill="1" applyBorder="1" applyAlignment="1">
      <alignment horizontal="center"/>
    </xf>
    <xf numFmtId="0" fontId="0" fillId="4" borderId="2" xfId="0" applyNumberForma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 applyAlignment="1">
      <alignment horizontal="left"/>
    </xf>
    <xf numFmtId="0" fontId="0" fillId="0" borderId="1" xfId="0" applyNumberFormat="1" applyFill="1" applyBorder="1"/>
    <xf numFmtId="0" fontId="0" fillId="0" borderId="0" xfId="0" applyFill="1"/>
    <xf numFmtId="0" fontId="0" fillId="0" borderId="0" xfId="0" applyNumberFormat="1" applyFill="1" applyBorder="1"/>
    <xf numFmtId="0" fontId="0" fillId="0" borderId="0" xfId="0" applyFill="1" applyAlignment="1">
      <alignment horizontal="center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10" borderId="0" xfId="0" applyFill="1"/>
    <xf numFmtId="0" fontId="1" fillId="10" borderId="0" xfId="0" applyFont="1" applyFill="1"/>
  </cellXfs>
  <cellStyles count="1">
    <cellStyle name="Normal" xfId="0" builtinId="0"/>
  </cellStyles>
  <dxfs count="69"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ont>
        <color theme="6" tint="-0.249977111117893"/>
      </font>
    </dxf>
    <dxf>
      <font>
        <color theme="6" tint="-0.249977111117893"/>
      </font>
    </dxf>
    <dxf>
      <font>
        <color theme="9" tint="-0.499984740745262"/>
      </font>
    </dxf>
    <dxf>
      <font>
        <color theme="9" tint="-0.499984740745262"/>
      </font>
    </dxf>
    <dxf>
      <font>
        <color theme="9" tint="-0.499984740745262"/>
      </font>
    </dxf>
    <dxf>
      <font>
        <color theme="9" tint="-0.499984740745262"/>
      </font>
    </dxf>
    <dxf>
      <font>
        <color rgb="FF00B050"/>
      </font>
    </dxf>
    <dxf>
      <font>
        <color rgb="FF00B050"/>
      </font>
    </dxf>
    <dxf>
      <alignment horizontal="center" readingOrder="0"/>
    </dxf>
    <dxf>
      <alignment horizontal="center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alignment horizontal="center" readingOrder="0"/>
    </dxf>
    <dxf>
      <alignment horizontal="center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alignment horizontal="center" readingOrder="0"/>
    </dxf>
    <dxf>
      <alignment horizontal="center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alignment horizontal="center" readingOrder="0"/>
    </dxf>
    <dxf>
      <alignment horizontal="center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theme="8"/>
      </font>
    </dxf>
    <dxf>
      <font>
        <color rgb="FFFF0000"/>
      </font>
    </dxf>
    <dxf>
      <font>
        <color theme="8"/>
      </font>
    </dxf>
    <dxf>
      <font>
        <color rgb="FFFF0000"/>
      </font>
    </dxf>
    <dxf>
      <font>
        <color theme="8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638175</xdr:colOff>
      <xdr:row>1</xdr:row>
      <xdr:rowOff>142875</xdr:rowOff>
    </xdr:from>
    <xdr:to>
      <xdr:col>21</xdr:col>
      <xdr:colOff>619125</xdr:colOff>
      <xdr:row>31</xdr:row>
      <xdr:rowOff>85725</xdr:rowOff>
    </xdr:to>
    <xdr:sp macro="" textlink="">
      <xdr:nvSpPr>
        <xdr:cNvPr id="2" name="ZoneTexte 1"/>
        <xdr:cNvSpPr txBox="1"/>
      </xdr:nvSpPr>
      <xdr:spPr>
        <a:xfrm>
          <a:off x="11744325" y="333375"/>
          <a:ext cx="8429625" cy="565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fichier execel avec 2 feuilles, feuille 1:IMPORT, feuille 2:TARIF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feuille IMPORT est complétée manuellement et automatiquement, (relation avec la feuille TARIF)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feuille TARIF n'est pas modifiable, c'est la base de travail, 16 colonnes, 3250000 lignes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feuille IMPORT: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sous forme de tableau, avec X colonnes et lignes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colonne A, référence, est remplie manuellement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colonne désignation doit être remplie automatiquement comme suit: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résultat est égale à la valeur trouvé suivant une recherche équivalente entre les deux feuilles des colonnes A, colonnes nomées REFERENCE,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plusieurs cas possibles: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cas 1:la recherche renvoie une valeur texte conforme, ex (rondelle), c'est bon écrire cette valeur,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cas 2:la recherche renvoie une valeur texte/chiffre, ex (voir 70210138), pas bon ce n'est pas une désignation, 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faudrait que la recherche continue cette fois si sur la colonne B de la feuille TARIF mais uniquement en considérant la valeur chiffre du résultat actuel trouvé(70210138), si la recherche renvoie une valeur texte, ex(rondelle), c'est bon écrire cette valeur,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cas3: la recherche continue à renoyer une valeur texte/chiffre, ex(voir 70756789), pas bon ce n'est pas une désignation,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faudrait que la recherche continue toujours sur la colonne B de la feuille TARIF mais considérant uniquement la valeur chiffre du résultat actuel trouvé(70756789), si la recherche renvoie une valeur texte, ex(rondelle), c'est bon écrire cette valeur,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trame de la feuille TARIF:</a:t>
          </a:r>
          <a:r>
            <a:rPr lang="fr-CA"/>
            <a:t/>
          </a:r>
          <a:br>
            <a:rPr lang="fr-CA"/>
          </a:b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Reference Reference Emak Designation Unite de vente Prix de vente HT Article Voir 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11579 70236698 BELL CRANK MT. P 888 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Y400192220 70322264 VOIR 70210138 P 0 70210138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N6216000 70210138 VA VIS P 888 70402370</a:t>
          </a:r>
          <a:r>
            <a:rPr lang="fr-CA"/>
            <a:t/>
          </a:r>
          <a:br>
            <a:rPr lang="fr-CA"/>
          </a:br>
          <a:endParaRPr lang="fr-CA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3165.808783333334" createdVersion="4" refreshedVersion="4" minRefreshableVersion="3" recordCount="19">
  <cacheSource type="worksheet">
    <worksheetSource name="tarif"/>
  </cacheSource>
  <cacheFields count="6">
    <cacheField name="reference 1" numFmtId="0">
      <sharedItems containsMixedTypes="1" containsNumber="1" containsInteger="1" minValue="12126" maxValue="532085426823" count="15">
        <n v="519000113"/>
        <n v="3914014"/>
        <s v="3914014R"/>
        <n v="519002439"/>
        <n v="12126"/>
        <n v="341000036"/>
        <s v="KV100054"/>
        <s v="P11485"/>
        <s v="SU76161E"/>
        <s v="SU76010"/>
        <s v="SG532085323913"/>
        <s v="61210047R"/>
        <s v="SG532085426823"/>
        <n v="532085426823"/>
        <s v="S532085426823"/>
      </sharedItems>
    </cacheField>
    <cacheField name="référence 2" numFmtId="0">
      <sharedItems containsSemiMixedTypes="0" containsString="0" containsNumber="1" containsInteger="1" minValue="70123110" maxValue="70761208" count="11">
        <n v="70751162"/>
        <n v="70402532"/>
        <n v="70754126"/>
        <n v="70123110"/>
        <n v="70123980"/>
        <n v="70123116"/>
        <n v="70761208"/>
        <n v="70761132"/>
        <n v="70260762"/>
        <n v="70414172"/>
        <n v="70260790"/>
      </sharedItems>
    </cacheField>
    <cacheField name="designation" numFmtId="0">
      <sharedItems count="10">
        <s v="VOIR 70123110"/>
        <s v="VOIR 70123116"/>
        <s v="ENJOLIVEUR DE RESERVOIR BLEU"/>
        <s v="VOIR 70123980"/>
        <s v="POIGNEE CAOUTCHOUC"/>
        <s v="ECROU NYLSTOP"/>
        <s v="VOIR 70761132"/>
        <s v="ENS. POIGNEES + SECURITE8/9000"/>
        <s v="PROTECTION THERMIQUE"/>
        <s v="PROTECTION TUBE ECHAPPEMENT"/>
      </sharedItems>
    </cacheField>
    <cacheField name="article voir" numFmtId="0">
      <sharedItems containsString="0" containsBlank="1" containsNumber="1" containsInteger="1" minValue="70123110" maxValue="70761132" count="5">
        <n v="70123110"/>
        <n v="70123116"/>
        <m/>
        <n v="70123980"/>
        <n v="70761132"/>
      </sharedItems>
    </cacheField>
    <cacheField name="tarif fournisseur" numFmtId="0">
      <sharedItems containsSemiMixedTypes="0" containsString="0" containsNumber="1" minValue="0" maxValue="24"/>
    </cacheField>
    <cacheField name="tarif vendeur" numFmtId="0">
      <sharedItems containsSemiMixedTypes="0" containsString="0" containsNumber="1" minValue="0" maxValue="4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x v="0"/>
    <n v="0"/>
    <n v="0"/>
  </r>
  <r>
    <x v="1"/>
    <x v="1"/>
    <x v="1"/>
    <x v="1"/>
    <n v="0"/>
    <n v="0"/>
  </r>
  <r>
    <x v="2"/>
    <x v="1"/>
    <x v="1"/>
    <x v="1"/>
    <n v="0"/>
    <n v="0"/>
  </r>
  <r>
    <x v="3"/>
    <x v="2"/>
    <x v="2"/>
    <x v="2"/>
    <n v="1"/>
    <n v="2"/>
  </r>
  <r>
    <x v="4"/>
    <x v="3"/>
    <x v="3"/>
    <x v="3"/>
    <n v="0"/>
    <n v="0"/>
  </r>
  <r>
    <x v="5"/>
    <x v="3"/>
    <x v="3"/>
    <x v="3"/>
    <n v="0"/>
    <n v="0"/>
  </r>
  <r>
    <x v="4"/>
    <x v="3"/>
    <x v="3"/>
    <x v="3"/>
    <n v="0"/>
    <n v="0"/>
  </r>
  <r>
    <x v="6"/>
    <x v="4"/>
    <x v="4"/>
    <x v="2"/>
    <n v="5"/>
    <n v="10"/>
  </r>
  <r>
    <x v="7"/>
    <x v="5"/>
    <x v="5"/>
    <x v="2"/>
    <n v="7"/>
    <n v="14"/>
  </r>
  <r>
    <x v="8"/>
    <x v="6"/>
    <x v="6"/>
    <x v="4"/>
    <n v="0"/>
    <n v="0"/>
  </r>
  <r>
    <x v="9"/>
    <x v="7"/>
    <x v="7"/>
    <x v="2"/>
    <n v="24"/>
    <n v="48"/>
  </r>
  <r>
    <x v="10"/>
    <x v="8"/>
    <x v="8"/>
    <x v="2"/>
    <n v="13.03"/>
    <n v="26.06"/>
  </r>
  <r>
    <x v="11"/>
    <x v="9"/>
    <x v="8"/>
    <x v="2"/>
    <n v="1.87"/>
    <n v="3.74"/>
  </r>
  <r>
    <x v="10"/>
    <x v="8"/>
    <x v="8"/>
    <x v="2"/>
    <n v="13.03"/>
    <n v="26.06"/>
  </r>
  <r>
    <x v="11"/>
    <x v="9"/>
    <x v="8"/>
    <x v="2"/>
    <n v="1.87"/>
    <n v="3.74"/>
  </r>
  <r>
    <x v="12"/>
    <x v="10"/>
    <x v="9"/>
    <x v="2"/>
    <n v="22.68"/>
    <n v="45.36"/>
  </r>
  <r>
    <x v="13"/>
    <x v="10"/>
    <x v="9"/>
    <x v="2"/>
    <n v="22.68"/>
    <n v="45.36"/>
  </r>
  <r>
    <x v="14"/>
    <x v="10"/>
    <x v="9"/>
    <x v="2"/>
    <n v="22.68"/>
    <n v="45.36"/>
  </r>
  <r>
    <x v="12"/>
    <x v="10"/>
    <x v="9"/>
    <x v="2"/>
    <n v="22.68"/>
    <n v="45.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olHeaderCaption="Réf.">
  <location ref="B4:Q17" firstHeaderRow="1" firstDataRow="4" firstDataCol="1"/>
  <pivotFields count="6">
    <pivotField axis="axisCol" outline="0" showAll="0" defaultSubtotal="0">
      <items count="15">
        <item x="4"/>
        <item x="1"/>
        <item x="5"/>
        <item x="0"/>
        <item x="3"/>
        <item x="13"/>
        <item x="2"/>
        <item x="11"/>
        <item x="6"/>
        <item x="7"/>
        <item x="14"/>
        <item x="10"/>
        <item x="12"/>
        <item x="9"/>
        <item x="8"/>
      </items>
    </pivotField>
    <pivotField axis="axisCol" outline="0" showAll="0" defaultSubtotal="0">
      <items count="11">
        <item x="3"/>
        <item x="5"/>
        <item x="4"/>
        <item x="8"/>
        <item x="10"/>
        <item x="1"/>
        <item x="9"/>
        <item x="0"/>
        <item x="2"/>
        <item x="7"/>
        <item x="6"/>
      </items>
    </pivotField>
    <pivotField axis="axisRow" outline="0" showAll="0" defaultSubtotal="0">
      <items count="10">
        <item x="5"/>
        <item x="2"/>
        <item x="7"/>
        <item x="4"/>
        <item x="8"/>
        <item x="9"/>
        <item x="0"/>
        <item x="1"/>
        <item x="3"/>
        <item x="6"/>
      </items>
    </pivotField>
    <pivotField axis="axisCol" outline="0" showAll="0" defaultSubtotal="0">
      <items count="5">
        <item x="0"/>
        <item x="1"/>
        <item x="3"/>
        <item x="4"/>
        <item x="2"/>
      </items>
    </pivotField>
    <pivotField dataField="1" showAll="0"/>
    <pivotField showAll="0"/>
  </pivotFields>
  <rowFields count="1">
    <field x="2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</rowItems>
  <colFields count="3">
    <field x="0"/>
    <field x="1"/>
    <field x="3"/>
  </colFields>
  <colItems count="15">
    <i>
      <x/>
      <x/>
      <x v="2"/>
    </i>
    <i>
      <x v="1"/>
      <x v="5"/>
      <x v="1"/>
    </i>
    <i>
      <x v="2"/>
      <x/>
      <x v="2"/>
    </i>
    <i>
      <x v="3"/>
      <x v="7"/>
      <x/>
    </i>
    <i>
      <x v="4"/>
      <x v="8"/>
      <x v="4"/>
    </i>
    <i>
      <x v="5"/>
      <x v="4"/>
      <x v="4"/>
    </i>
    <i>
      <x v="6"/>
      <x v="5"/>
      <x v="1"/>
    </i>
    <i>
      <x v="7"/>
      <x v="6"/>
      <x v="4"/>
    </i>
    <i>
      <x v="8"/>
      <x v="2"/>
      <x v="4"/>
    </i>
    <i>
      <x v="9"/>
      <x v="1"/>
      <x v="4"/>
    </i>
    <i>
      <x v="10"/>
      <x v="4"/>
      <x v="4"/>
    </i>
    <i>
      <x v="11"/>
      <x v="3"/>
      <x v="4"/>
    </i>
    <i>
      <x v="12"/>
      <x v="4"/>
      <x v="4"/>
    </i>
    <i>
      <x v="13"/>
      <x v="9"/>
      <x v="4"/>
    </i>
    <i>
      <x v="14"/>
      <x v="10"/>
      <x v="3"/>
    </i>
  </colItems>
  <dataFields count="1">
    <dataField name="Max de tarif fournisseur" fld="4" subtotal="max" baseField="2" baseItem="0"/>
  </dataFields>
  <formats count="23">
    <format dxfId="67">
      <pivotArea outline="0" collapsedLevelsAreSubtotals="1" fieldPosition="0">
        <references count="3">
          <reference field="0" count="1" selected="0">
            <x v="10"/>
          </reference>
          <reference field="1" count="1" selected="0">
            <x v="4"/>
          </reference>
          <reference field="3" count="1" selected="0">
            <x v="4"/>
          </reference>
        </references>
      </pivotArea>
    </format>
    <format dxfId="68">
      <pivotArea outline="0" collapsedLevelsAreSubtotals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3" count="1" selected="0">
            <x v="4"/>
          </reference>
        </references>
      </pivotArea>
    </format>
    <format dxfId="66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65">
      <pivotArea dataOnly="0" labelOnly="1" fieldPosition="0">
        <references count="1">
          <reference field="2" count="1">
            <x v="6"/>
          </reference>
        </references>
      </pivotArea>
    </format>
    <format dxfId="6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63">
      <pivotArea dataOnly="0" labelOnly="1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0"/>
          </reference>
        </references>
      </pivotArea>
    </format>
    <format dxfId="62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3" count="1">
            <x v="2"/>
          </reference>
        </references>
      </pivotArea>
    </format>
    <format dxfId="60">
      <pivotArea dataOnly="0" labelOnly="1" fieldPosition="0">
        <references count="1">
          <reference field="2" count="1">
            <x v="8"/>
          </reference>
        </references>
      </pivotArea>
    </format>
    <format dxfId="58">
      <pivotArea dataOnly="0" labelOnly="1" fieldPosition="0">
        <references count="2">
          <reference field="0" count="1" selected="0">
            <x v="8"/>
          </reference>
          <reference field="1" count="1">
            <x v="2"/>
          </reference>
        </references>
      </pivotArea>
    </format>
    <format dxfId="5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3" count="1">
            <x v="2"/>
          </reference>
        </references>
      </pivotArea>
    </format>
    <format dxfId="56">
      <pivotArea dataOnly="0" labelOnly="1" fieldPosition="0">
        <references count="1">
          <reference field="2" count="1">
            <x v="3"/>
          </reference>
        </references>
      </pivotArea>
    </format>
    <format dxfId="11">
      <pivotArea dataOnly="0" labelOnly="1" fieldPosition="0">
        <references count="2">
          <reference field="0" count="1" selected="0">
            <x v="6"/>
          </reference>
          <reference field="1" count="1">
            <x v="5"/>
          </reference>
        </references>
      </pivotArea>
    </format>
    <format dxfId="1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3" count="1">
            <x v="1"/>
          </reference>
        </references>
      </pivotArea>
    </format>
    <format dxfId="7">
      <pivotArea dataOnly="0" labelOnly="1" fieldPosition="0">
        <references count="3">
          <reference field="0" count="1" selected="0">
            <x v="6"/>
          </reference>
          <reference field="1" count="1" selected="0">
            <x v="5"/>
          </reference>
          <reference field="3" count="1">
            <x v="1"/>
          </reference>
        </references>
      </pivotArea>
    </format>
    <format dxfId="6">
      <pivotArea dataOnly="0" labelOnly="1" fieldPosition="0">
        <references count="1">
          <reference field="2" count="1">
            <x v="7"/>
          </reference>
        </references>
      </pivotArea>
    </format>
    <format dxfId="5">
      <pivotArea dataOnly="0" labelOnly="1" fieldPosition="0">
        <references count="2">
          <reference field="0" count="1" selected="0">
            <x v="5"/>
          </reference>
          <reference field="1" count="1">
            <x v="4"/>
          </reference>
        </references>
      </pivotArea>
    </format>
    <format dxfId="4">
      <pivotArea dataOnly="0" labelOnly="1" fieldPosition="0">
        <references count="2">
          <reference field="0" count="1" selected="0">
            <x v="10"/>
          </reference>
          <reference field="1" count="1">
            <x v="4"/>
          </reference>
        </references>
      </pivotArea>
    </format>
    <format dxfId="3">
      <pivotArea type="topRight" dataOnly="0" labelOnly="1" outline="0" offset="A1" fieldPosition="0"/>
    </format>
    <format dxfId="2">
      <pivotArea dataOnly="0" labelOnly="1" fieldPosition="0">
        <references count="1">
          <reference field="0" count="1">
            <x v="3"/>
          </reference>
        </references>
      </pivotArea>
    </format>
    <format dxfId="1">
      <pivotArea dataOnly="0" labelOnly="1" fieldPosition="0">
        <references count="2">
          <reference field="0" count="1" selected="0">
            <x v="3"/>
          </reference>
          <reference field="1" count="1">
            <x v="7"/>
          </reference>
        </references>
      </pivotArea>
    </format>
    <format dxfId="0">
      <pivotArea dataOnly="0" labelOnly="1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6"/>
  <sheetViews>
    <sheetView zoomScaleNormal="100" workbookViewId="0">
      <selection activeCell="K31" sqref="K31"/>
    </sheetView>
  </sheetViews>
  <sheetFormatPr baseColWidth="10" defaultRowHeight="15" x14ac:dyDescent="0.25"/>
  <cols>
    <col min="1" max="1" width="18.28515625" style="1" customWidth="1"/>
    <col min="2" max="2" width="31.140625" style="1" customWidth="1"/>
    <col min="3" max="3" width="23.85546875" style="1" customWidth="1"/>
    <col min="4" max="4" width="10.85546875" style="25" customWidth="1"/>
    <col min="5" max="5" width="11.85546875" style="25" customWidth="1"/>
    <col min="6" max="6" width="11.85546875" style="1" customWidth="1"/>
    <col min="7" max="7" width="11.85546875" style="7" customWidth="1"/>
    <col min="8" max="8" width="13.85546875" style="1" customWidth="1"/>
    <col min="9" max="9" width="21" style="1" customWidth="1"/>
    <col min="10" max="10" width="12" style="1" customWidth="1"/>
    <col min="11" max="11" width="11.28515625" style="1" customWidth="1"/>
    <col min="12" max="12" width="12.5703125" bestFit="1" customWidth="1"/>
  </cols>
  <sheetData>
    <row r="1" spans="1:11" x14ac:dyDescent="0.25">
      <c r="A1" s="26" t="s">
        <v>14</v>
      </c>
      <c r="B1" s="26"/>
      <c r="C1" s="26"/>
      <c r="D1" s="26"/>
      <c r="E1" s="26"/>
      <c r="F1" s="26"/>
      <c r="G1" s="17"/>
      <c r="H1" s="42" t="s">
        <v>15</v>
      </c>
      <c r="I1" s="42"/>
      <c r="J1" s="42"/>
    </row>
    <row r="2" spans="1:11" x14ac:dyDescent="0.25">
      <c r="A2" s="8" t="s">
        <v>4</v>
      </c>
      <c r="B2" s="8" t="s">
        <v>3</v>
      </c>
      <c r="C2" s="8" t="s">
        <v>0</v>
      </c>
      <c r="D2" s="22" t="s">
        <v>28</v>
      </c>
      <c r="E2" s="22" t="s">
        <v>16</v>
      </c>
      <c r="F2" s="8" t="s">
        <v>2</v>
      </c>
      <c r="G2" s="18"/>
      <c r="H2" s="8" t="s">
        <v>17</v>
      </c>
      <c r="I2" s="8" t="s">
        <v>1</v>
      </c>
      <c r="J2" s="8" t="s">
        <v>2</v>
      </c>
    </row>
    <row r="3" spans="1:11" x14ac:dyDescent="0.25">
      <c r="A3" s="37">
        <v>519000113</v>
      </c>
      <c r="B3" s="40">
        <v>70751162</v>
      </c>
      <c r="C3" s="40" t="s">
        <v>5</v>
      </c>
      <c r="D3" s="41">
        <v>70123110</v>
      </c>
      <c r="E3" s="16">
        <v>0</v>
      </c>
      <c r="F3" s="16">
        <f t="shared" ref="F3:F21" si="0">E3*2</f>
        <v>0</v>
      </c>
      <c r="G3" s="19"/>
      <c r="H3" s="37">
        <v>519000113</v>
      </c>
      <c r="I3" s="38" t="str">
        <f>IF(E3=0,INDEX($A$3:$F$21,MATCH(MID(C3,6,8)*1,$B$3:$B$21,0),3),INDEX($A$3:$F$21,MATCH(H3,$A$3:$A$21,0),3))</f>
        <v>VOIR 70123980</v>
      </c>
      <c r="J3" s="39">
        <f>IF(E3=0,INDEX($A$3:$F$21,MATCH(MID(C3,6,8)*1,$B$3:$B$21,0),5),INDEX($A$3:$F$21,MATCH(H3,$A$3:$A$21,0),6))</f>
        <v>0</v>
      </c>
    </row>
    <row r="4" spans="1:11" x14ac:dyDescent="0.25">
      <c r="A4" s="11">
        <v>3914014</v>
      </c>
      <c r="B4" s="9">
        <v>70402532</v>
      </c>
      <c r="C4" s="9" t="s">
        <v>6</v>
      </c>
      <c r="D4" s="16">
        <v>70123116</v>
      </c>
      <c r="E4" s="16">
        <v>0</v>
      </c>
      <c r="F4" s="16">
        <f t="shared" si="0"/>
        <v>0</v>
      </c>
      <c r="G4" s="19"/>
      <c r="H4" s="11">
        <v>3914014</v>
      </c>
      <c r="I4" s="27" t="str">
        <f t="shared" ref="I3:I11" si="1">IF(E4=0,INDEX($A$3:$F$21,MATCH(MID(C4,6,8)*1,$B$3:$B$21,0),3),INDEX($A$3:$F$21,MATCH(H4,$A$3:$A$21,0),3))</f>
        <v>ECROU NYLSTOP</v>
      </c>
      <c r="J4" s="20">
        <f t="shared" ref="J4:J21" si="2">IF(E4=0,INDEX($A$3:$F$21,MATCH(MID(C4,6,8)*1,$B$3:$B$21,0),5),INDEX($A$3:$F$21,MATCH(H4,$A$3:$A$21,0),6))</f>
        <v>7</v>
      </c>
    </row>
    <row r="5" spans="1:11" x14ac:dyDescent="0.25">
      <c r="A5" s="12" t="s">
        <v>7</v>
      </c>
      <c r="B5" s="10">
        <v>70402532</v>
      </c>
      <c r="C5" s="10" t="s">
        <v>6</v>
      </c>
      <c r="D5" s="16">
        <v>70123116</v>
      </c>
      <c r="E5" s="16">
        <v>0</v>
      </c>
      <c r="F5" s="16">
        <f t="shared" si="0"/>
        <v>0</v>
      </c>
      <c r="G5" s="19"/>
      <c r="H5" s="12" t="s">
        <v>7</v>
      </c>
      <c r="I5" s="27" t="str">
        <f t="shared" si="1"/>
        <v>ECROU NYLSTOP</v>
      </c>
      <c r="J5" s="20">
        <f t="shared" si="2"/>
        <v>7</v>
      </c>
    </row>
    <row r="6" spans="1:11" x14ac:dyDescent="0.25">
      <c r="A6" s="14">
        <v>519002439</v>
      </c>
      <c r="B6" s="15">
        <v>70754126</v>
      </c>
      <c r="C6" s="15" t="s">
        <v>11</v>
      </c>
      <c r="D6" s="16"/>
      <c r="E6" s="16">
        <v>1</v>
      </c>
      <c r="F6" s="16">
        <f t="shared" si="0"/>
        <v>2</v>
      </c>
      <c r="G6" s="19"/>
      <c r="H6" s="36">
        <v>519002439</v>
      </c>
      <c r="I6" s="30" t="str">
        <f>IF(E6=0,INDEX($A$3:$F$21,MATCH(MID(C6,6,8)*1,$B$3:$B$21,0),3),INDEX($A$3:$F$21,MATCH(H6,$A$3:$A$21,0),3))</f>
        <v>ENJOLIVEUR DE RESERVOIR BLEU</v>
      </c>
      <c r="J6" s="34">
        <f t="shared" si="2"/>
        <v>2</v>
      </c>
    </row>
    <row r="7" spans="1:11" s="35" customFormat="1" x14ac:dyDescent="0.25">
      <c r="A7" s="31">
        <v>12126</v>
      </c>
      <c r="B7" s="40">
        <v>70123110</v>
      </c>
      <c r="C7" s="30" t="s">
        <v>8</v>
      </c>
      <c r="D7" s="32">
        <v>70123980</v>
      </c>
      <c r="E7" s="32">
        <v>0</v>
      </c>
      <c r="F7" s="32">
        <f t="shared" si="0"/>
        <v>0</v>
      </c>
      <c r="G7" s="33"/>
      <c r="H7" s="31">
        <v>12126</v>
      </c>
      <c r="I7" s="30" t="str">
        <f t="shared" si="1"/>
        <v>POIGNEE CAOUTCHOUC</v>
      </c>
      <c r="J7" s="34">
        <f t="shared" si="2"/>
        <v>5</v>
      </c>
      <c r="K7" s="1"/>
    </row>
    <row r="8" spans="1:11" s="35" customFormat="1" x14ac:dyDescent="0.25">
      <c r="A8" s="31">
        <v>341000036</v>
      </c>
      <c r="B8" s="40">
        <v>70123110</v>
      </c>
      <c r="C8" s="30" t="s">
        <v>8</v>
      </c>
      <c r="D8" s="32">
        <v>70123980</v>
      </c>
      <c r="E8" s="32">
        <v>0</v>
      </c>
      <c r="F8" s="32">
        <f t="shared" si="0"/>
        <v>0</v>
      </c>
      <c r="G8" s="33"/>
      <c r="H8" s="31">
        <v>341000036</v>
      </c>
      <c r="I8" s="30" t="str">
        <f t="shared" si="1"/>
        <v>POIGNEE CAOUTCHOUC</v>
      </c>
      <c r="J8" s="34">
        <f t="shared" si="2"/>
        <v>5</v>
      </c>
      <c r="K8" s="1"/>
    </row>
    <row r="9" spans="1:11" s="35" customFormat="1" x14ac:dyDescent="0.25">
      <c r="A9" s="31">
        <v>12126</v>
      </c>
      <c r="B9" s="40">
        <v>70123110</v>
      </c>
      <c r="C9" s="30" t="s">
        <v>8</v>
      </c>
      <c r="D9" s="32">
        <v>70123980</v>
      </c>
      <c r="E9" s="32">
        <v>0</v>
      </c>
      <c r="F9" s="32">
        <f t="shared" si="0"/>
        <v>0</v>
      </c>
      <c r="G9" s="33"/>
      <c r="H9" s="31">
        <v>12126</v>
      </c>
      <c r="I9" s="30" t="str">
        <f t="shared" si="1"/>
        <v>POIGNEE CAOUTCHOUC</v>
      </c>
      <c r="J9" s="34">
        <f t="shared" si="2"/>
        <v>5</v>
      </c>
      <c r="K9" s="1"/>
    </row>
    <row r="10" spans="1:11" x14ac:dyDescent="0.25">
      <c r="A10" s="6" t="s">
        <v>9</v>
      </c>
      <c r="B10" s="30">
        <v>70123980</v>
      </c>
      <c r="C10" s="40" t="s">
        <v>10</v>
      </c>
      <c r="D10" s="16"/>
      <c r="E10" s="16">
        <v>5</v>
      </c>
      <c r="F10" s="16">
        <f t="shared" si="0"/>
        <v>10</v>
      </c>
      <c r="G10" s="19"/>
      <c r="H10" s="6" t="s">
        <v>9</v>
      </c>
      <c r="I10" s="13" t="str">
        <f t="shared" si="1"/>
        <v>POIGNEE CAOUTCHOUC</v>
      </c>
      <c r="J10" s="20">
        <f t="shared" si="2"/>
        <v>10</v>
      </c>
    </row>
    <row r="11" spans="1:11" x14ac:dyDescent="0.25">
      <c r="A11" s="11" t="s">
        <v>12</v>
      </c>
      <c r="B11" s="9">
        <v>70123116</v>
      </c>
      <c r="C11" s="9" t="s">
        <v>13</v>
      </c>
      <c r="D11" s="16"/>
      <c r="E11" s="16">
        <v>7</v>
      </c>
      <c r="F11" s="16">
        <f t="shared" si="0"/>
        <v>14</v>
      </c>
      <c r="G11" s="19"/>
      <c r="H11" s="11" t="s">
        <v>12</v>
      </c>
      <c r="I11" s="13" t="str">
        <f t="shared" si="1"/>
        <v>ECROU NYLSTOP</v>
      </c>
      <c r="J11" s="20">
        <f t="shared" si="2"/>
        <v>14</v>
      </c>
    </row>
    <row r="12" spans="1:11" x14ac:dyDescent="0.25">
      <c r="A12" s="4" t="s">
        <v>18</v>
      </c>
      <c r="B12" s="5">
        <v>70761208</v>
      </c>
      <c r="C12" s="5" t="s">
        <v>19</v>
      </c>
      <c r="D12" s="21">
        <v>70761132</v>
      </c>
      <c r="E12" s="21">
        <v>0</v>
      </c>
      <c r="F12" s="21">
        <f t="shared" si="0"/>
        <v>0</v>
      </c>
      <c r="G12" s="18"/>
      <c r="H12" s="4" t="s">
        <v>18</v>
      </c>
      <c r="I12" s="13" t="str">
        <f t="shared" ref="I12:I21" si="3">IF(E12=0,INDEX($A$3:$F$21,MATCH(MID(C12,6,8)*1,$B$3:$B$21,0),3),INDEX($A$3:$F$21,MATCH(H12,$A$3:$A$21,0),3))</f>
        <v>ENS. POIGNEES + SECURITE8/9000</v>
      </c>
      <c r="J12" s="20">
        <f t="shared" si="2"/>
        <v>24</v>
      </c>
    </row>
    <row r="13" spans="1:11" x14ac:dyDescent="0.25">
      <c r="A13" s="2" t="s">
        <v>21</v>
      </c>
      <c r="B13" s="3">
        <v>70761132</v>
      </c>
      <c r="C13" s="3" t="s">
        <v>20</v>
      </c>
      <c r="D13" s="21"/>
      <c r="E13" s="21">
        <v>24</v>
      </c>
      <c r="F13" s="21">
        <f t="shared" si="0"/>
        <v>48</v>
      </c>
      <c r="G13" s="18"/>
      <c r="H13" s="2" t="s">
        <v>21</v>
      </c>
      <c r="I13" s="13" t="str">
        <f t="shared" si="3"/>
        <v>ENS. POIGNEES + SECURITE8/9000</v>
      </c>
      <c r="J13" s="20">
        <f t="shared" si="2"/>
        <v>48</v>
      </c>
    </row>
    <row r="14" spans="1:11" x14ac:dyDescent="0.25">
      <c r="A14" s="2" t="s">
        <v>22</v>
      </c>
      <c r="B14" s="3">
        <v>70260762</v>
      </c>
      <c r="C14" s="3" t="s">
        <v>23</v>
      </c>
      <c r="D14" s="23"/>
      <c r="E14" s="23">
        <v>13.03</v>
      </c>
      <c r="F14" s="21">
        <f t="shared" si="0"/>
        <v>26.06</v>
      </c>
      <c r="G14" s="18"/>
      <c r="H14" s="2" t="s">
        <v>22</v>
      </c>
      <c r="I14" s="13" t="str">
        <f t="shared" si="3"/>
        <v>PROTECTION THERMIQUE</v>
      </c>
      <c r="J14" s="20">
        <f t="shared" si="2"/>
        <v>26.06</v>
      </c>
    </row>
    <row r="15" spans="1:11" x14ac:dyDescent="0.25">
      <c r="A15" s="4" t="s">
        <v>24</v>
      </c>
      <c r="B15" s="5">
        <v>70414172</v>
      </c>
      <c r="C15" s="5" t="s">
        <v>23</v>
      </c>
      <c r="D15" s="24"/>
      <c r="E15" s="24">
        <v>1.87</v>
      </c>
      <c r="F15" s="21">
        <f t="shared" si="0"/>
        <v>3.74</v>
      </c>
      <c r="G15" s="18"/>
      <c r="H15" s="4" t="s">
        <v>24</v>
      </c>
      <c r="I15" s="13" t="str">
        <f t="shared" si="3"/>
        <v>PROTECTION THERMIQUE</v>
      </c>
      <c r="J15" s="20">
        <f t="shared" si="2"/>
        <v>3.74</v>
      </c>
    </row>
    <row r="16" spans="1:11" x14ac:dyDescent="0.25">
      <c r="A16" s="2" t="s">
        <v>22</v>
      </c>
      <c r="B16" s="3">
        <v>70260762</v>
      </c>
      <c r="C16" s="3" t="s">
        <v>23</v>
      </c>
      <c r="D16" s="23"/>
      <c r="E16" s="23">
        <v>13.03</v>
      </c>
      <c r="F16" s="21">
        <f t="shared" si="0"/>
        <v>26.06</v>
      </c>
      <c r="G16" s="18"/>
      <c r="H16" s="2" t="s">
        <v>22</v>
      </c>
      <c r="I16" s="13" t="str">
        <f t="shared" si="3"/>
        <v>PROTECTION THERMIQUE</v>
      </c>
      <c r="J16" s="20">
        <f t="shared" si="2"/>
        <v>26.06</v>
      </c>
    </row>
    <row r="17" spans="1:10" x14ac:dyDescent="0.25">
      <c r="A17" s="4" t="s">
        <v>24</v>
      </c>
      <c r="B17" s="5">
        <v>70414172</v>
      </c>
      <c r="C17" s="5" t="s">
        <v>23</v>
      </c>
      <c r="D17" s="24"/>
      <c r="E17" s="24">
        <v>1.87</v>
      </c>
      <c r="F17" s="21">
        <f t="shared" si="0"/>
        <v>3.74</v>
      </c>
      <c r="G17" s="18"/>
      <c r="H17" s="4" t="s">
        <v>24</v>
      </c>
      <c r="I17" s="13" t="str">
        <f t="shared" si="3"/>
        <v>PROTECTION THERMIQUE</v>
      </c>
      <c r="J17" s="20">
        <f t="shared" si="2"/>
        <v>3.74</v>
      </c>
    </row>
    <row r="18" spans="1:10" x14ac:dyDescent="0.25">
      <c r="A18" s="2" t="s">
        <v>25</v>
      </c>
      <c r="B18" s="3">
        <v>70260790</v>
      </c>
      <c r="C18" s="3" t="s">
        <v>26</v>
      </c>
      <c r="D18" s="23"/>
      <c r="E18" s="23">
        <v>22.68</v>
      </c>
      <c r="F18" s="21">
        <f t="shared" si="0"/>
        <v>45.36</v>
      </c>
      <c r="G18" s="18"/>
      <c r="H18" s="2"/>
      <c r="I18" s="13" t="e">
        <f t="shared" si="3"/>
        <v>#N/A</v>
      </c>
      <c r="J18" s="20" t="e">
        <f t="shared" si="2"/>
        <v>#N/A</v>
      </c>
    </row>
    <row r="19" spans="1:10" x14ac:dyDescent="0.25">
      <c r="A19" s="4">
        <v>532085426823</v>
      </c>
      <c r="B19" s="5">
        <v>70260790</v>
      </c>
      <c r="C19" s="5" t="s">
        <v>26</v>
      </c>
      <c r="D19" s="24"/>
      <c r="E19" s="24">
        <v>22.68</v>
      </c>
      <c r="F19" s="21">
        <f t="shared" si="0"/>
        <v>45.36</v>
      </c>
      <c r="G19" s="18"/>
      <c r="H19" s="4">
        <v>532085426823</v>
      </c>
      <c r="I19" s="13" t="str">
        <f t="shared" si="3"/>
        <v>PROTECTION TUBE ECHAPPEMENT</v>
      </c>
      <c r="J19" s="20">
        <f t="shared" si="2"/>
        <v>45.36</v>
      </c>
    </row>
    <row r="20" spans="1:10" x14ac:dyDescent="0.25">
      <c r="A20" s="2" t="s">
        <v>27</v>
      </c>
      <c r="B20" s="3">
        <v>70260790</v>
      </c>
      <c r="C20" s="3" t="s">
        <v>26</v>
      </c>
      <c r="D20" s="23"/>
      <c r="E20" s="23">
        <v>22.68</v>
      </c>
      <c r="F20" s="21">
        <f t="shared" si="0"/>
        <v>45.36</v>
      </c>
      <c r="G20" s="18"/>
      <c r="H20" s="2" t="s">
        <v>27</v>
      </c>
      <c r="I20" s="13" t="str">
        <f t="shared" si="3"/>
        <v>PROTECTION TUBE ECHAPPEMENT</v>
      </c>
      <c r="J20" s="20">
        <f t="shared" si="2"/>
        <v>45.36</v>
      </c>
    </row>
    <row r="21" spans="1:10" x14ac:dyDescent="0.25">
      <c r="A21" s="4" t="s">
        <v>25</v>
      </c>
      <c r="B21" s="5">
        <v>70260790</v>
      </c>
      <c r="C21" s="5" t="s">
        <v>26</v>
      </c>
      <c r="D21" s="24"/>
      <c r="E21" s="24">
        <v>22.68</v>
      </c>
      <c r="F21" s="21">
        <f t="shared" si="0"/>
        <v>45.36</v>
      </c>
      <c r="G21" s="18"/>
      <c r="H21" s="4" t="s">
        <v>25</v>
      </c>
      <c r="I21" s="13" t="str">
        <f t="shared" si="3"/>
        <v>PROTECTION TUBE ECHAPPEMENT</v>
      </c>
      <c r="J21" s="20">
        <f t="shared" si="2"/>
        <v>45.36</v>
      </c>
    </row>
    <row r="24" spans="1:10" x14ac:dyDescent="0.25">
      <c r="A24" s="28"/>
      <c r="B24" s="28"/>
      <c r="C24" s="28"/>
      <c r="D24" s="29"/>
    </row>
    <row r="41" spans="2:11" x14ac:dyDescent="0.25">
      <c r="B41"/>
      <c r="C41"/>
      <c r="D41"/>
      <c r="E41"/>
      <c r="F41"/>
      <c r="G41"/>
      <c r="H41"/>
      <c r="I41"/>
      <c r="J41"/>
      <c r="K41"/>
    </row>
    <row r="42" spans="2:11" x14ac:dyDescent="0.25">
      <c r="B42"/>
      <c r="C42"/>
      <c r="D42"/>
      <c r="E42"/>
      <c r="F42"/>
      <c r="G42"/>
      <c r="H42"/>
      <c r="I42"/>
      <c r="J42"/>
      <c r="K42"/>
    </row>
    <row r="43" spans="2:11" x14ac:dyDescent="0.25">
      <c r="B43"/>
      <c r="C43"/>
      <c r="D43"/>
      <c r="E43"/>
      <c r="F43"/>
      <c r="G43"/>
      <c r="H43"/>
      <c r="I43"/>
      <c r="J43"/>
      <c r="K43"/>
    </row>
    <row r="44" spans="2:11" x14ac:dyDescent="0.25">
      <c r="B44"/>
      <c r="C44"/>
      <c r="D44"/>
      <c r="E44"/>
      <c r="F44"/>
      <c r="G44"/>
      <c r="H44"/>
      <c r="I44"/>
      <c r="J44"/>
      <c r="K44"/>
    </row>
    <row r="45" spans="2:11" x14ac:dyDescent="0.25">
      <c r="B45"/>
      <c r="C45"/>
      <c r="D45"/>
      <c r="E45"/>
      <c r="F45"/>
      <c r="G45"/>
      <c r="H45"/>
      <c r="I45"/>
      <c r="J45"/>
      <c r="K45"/>
    </row>
    <row r="46" spans="2:11" x14ac:dyDescent="0.25">
      <c r="B46"/>
      <c r="C46"/>
      <c r="D46"/>
      <c r="E46"/>
      <c r="F46"/>
      <c r="G46"/>
      <c r="H46"/>
      <c r="I46"/>
      <c r="J46"/>
      <c r="K46"/>
    </row>
    <row r="47" spans="2:11" x14ac:dyDescent="0.25">
      <c r="B47"/>
      <c r="C47"/>
      <c r="D47"/>
      <c r="E47"/>
      <c r="F47"/>
      <c r="G47"/>
      <c r="H47"/>
      <c r="I47"/>
      <c r="J47"/>
      <c r="K47"/>
    </row>
    <row r="48" spans="2:11" x14ac:dyDescent="0.25">
      <c r="B48"/>
      <c r="C48"/>
      <c r="D48"/>
      <c r="E48"/>
      <c r="F48"/>
      <c r="G48"/>
      <c r="H48"/>
      <c r="I48"/>
      <c r="J48"/>
      <c r="K48"/>
    </row>
    <row r="49" spans="2:11" x14ac:dyDescent="0.25">
      <c r="B49"/>
      <c r="C49"/>
      <c r="D49"/>
      <c r="E49"/>
      <c r="F49"/>
      <c r="G49"/>
      <c r="H49"/>
      <c r="I49"/>
      <c r="J49"/>
      <c r="K49"/>
    </row>
    <row r="50" spans="2:11" x14ac:dyDescent="0.25">
      <c r="B50"/>
      <c r="C50"/>
      <c r="D50"/>
      <c r="E50"/>
      <c r="F50"/>
      <c r="G50"/>
      <c r="H50"/>
      <c r="I50"/>
      <c r="J50"/>
      <c r="K50"/>
    </row>
    <row r="51" spans="2:11" x14ac:dyDescent="0.25">
      <c r="B51"/>
      <c r="C51"/>
      <c r="D51"/>
      <c r="E51"/>
      <c r="F51"/>
      <c r="G51"/>
      <c r="H51"/>
      <c r="I51"/>
      <c r="J51"/>
      <c r="K51"/>
    </row>
    <row r="52" spans="2:11" x14ac:dyDescent="0.25">
      <c r="B52"/>
      <c r="C52"/>
      <c r="D52"/>
      <c r="E52"/>
      <c r="F52"/>
      <c r="G52"/>
      <c r="H52"/>
      <c r="I52"/>
      <c r="J52"/>
      <c r="K52"/>
    </row>
    <row r="53" spans="2:11" x14ac:dyDescent="0.25">
      <c r="B53"/>
      <c r="C53"/>
      <c r="D53"/>
      <c r="E53"/>
      <c r="F53"/>
      <c r="G53"/>
      <c r="H53"/>
      <c r="I53"/>
      <c r="J53"/>
      <c r="K53"/>
    </row>
    <row r="54" spans="2:11" x14ac:dyDescent="0.25">
      <c r="B54"/>
      <c r="C54"/>
      <c r="D54"/>
      <c r="E54"/>
      <c r="F54"/>
      <c r="G54"/>
      <c r="H54"/>
      <c r="I54"/>
      <c r="J54"/>
      <c r="K54"/>
    </row>
    <row r="55" spans="2:11" x14ac:dyDescent="0.25">
      <c r="B55"/>
      <c r="C55"/>
      <c r="D55"/>
      <c r="E55"/>
      <c r="F55"/>
      <c r="G55"/>
      <c r="H55"/>
      <c r="I55"/>
      <c r="J55"/>
      <c r="K55"/>
    </row>
    <row r="56" spans="2:11" x14ac:dyDescent="0.25">
      <c r="B56"/>
      <c r="C56"/>
      <c r="D56"/>
      <c r="E56"/>
      <c r="F56"/>
      <c r="G56"/>
      <c r="H56"/>
      <c r="I56"/>
      <c r="J56"/>
      <c r="K56"/>
    </row>
    <row r="57" spans="2:11" x14ac:dyDescent="0.25">
      <c r="B57"/>
      <c r="C57"/>
      <c r="D57"/>
      <c r="E57"/>
      <c r="F57"/>
      <c r="G57"/>
      <c r="H57"/>
      <c r="I57"/>
      <c r="J57"/>
      <c r="K57"/>
    </row>
    <row r="58" spans="2:11" x14ac:dyDescent="0.25">
      <c r="B58"/>
      <c r="C58"/>
      <c r="D58"/>
    </row>
    <row r="59" spans="2:11" x14ac:dyDescent="0.25">
      <c r="B59"/>
      <c r="C59"/>
      <c r="D59"/>
    </row>
    <row r="60" spans="2:11" x14ac:dyDescent="0.25">
      <c r="B60"/>
      <c r="C60"/>
      <c r="D60"/>
    </row>
    <row r="61" spans="2:11" x14ac:dyDescent="0.25">
      <c r="B61"/>
      <c r="C61"/>
      <c r="D61"/>
    </row>
    <row r="62" spans="2:11" x14ac:dyDescent="0.25">
      <c r="B62"/>
      <c r="C62"/>
      <c r="D62"/>
    </row>
    <row r="63" spans="2:11" x14ac:dyDescent="0.25">
      <c r="B63"/>
      <c r="C63"/>
      <c r="D63"/>
    </row>
    <row r="64" spans="2:11" x14ac:dyDescent="0.25">
      <c r="B64"/>
      <c r="C64"/>
      <c r="D64"/>
    </row>
    <row r="65" spans="2:4" x14ac:dyDescent="0.25">
      <c r="B65"/>
      <c r="C65"/>
      <c r="D65"/>
    </row>
    <row r="66" spans="2:4" x14ac:dyDescent="0.25">
      <c r="B66"/>
      <c r="C66"/>
      <c r="D66"/>
    </row>
    <row r="67" spans="2:4" x14ac:dyDescent="0.25">
      <c r="B67"/>
      <c r="C67"/>
      <c r="D67"/>
    </row>
    <row r="68" spans="2:4" x14ac:dyDescent="0.25">
      <c r="B68"/>
      <c r="C68"/>
      <c r="D68"/>
    </row>
    <row r="69" spans="2:4" x14ac:dyDescent="0.25">
      <c r="B69"/>
      <c r="C69"/>
      <c r="D69"/>
    </row>
    <row r="70" spans="2:4" x14ac:dyDescent="0.25">
      <c r="B70"/>
      <c r="C70"/>
      <c r="D70"/>
    </row>
    <row r="71" spans="2:4" x14ac:dyDescent="0.25">
      <c r="B71"/>
      <c r="C71"/>
      <c r="D71"/>
    </row>
    <row r="72" spans="2:4" x14ac:dyDescent="0.25">
      <c r="B72"/>
      <c r="C72"/>
    </row>
    <row r="73" spans="2:4" x14ac:dyDescent="0.25">
      <c r="B73"/>
      <c r="C73"/>
    </row>
    <row r="74" spans="2:4" x14ac:dyDescent="0.25">
      <c r="B74"/>
      <c r="C74"/>
    </row>
    <row r="75" spans="2:4" x14ac:dyDescent="0.25">
      <c r="B75"/>
      <c r="C75"/>
    </row>
    <row r="76" spans="2:4" x14ac:dyDescent="0.25">
      <c r="B76"/>
      <c r="C76"/>
    </row>
    <row r="77" spans="2:4" x14ac:dyDescent="0.25">
      <c r="B77"/>
      <c r="C77"/>
    </row>
    <row r="78" spans="2:4" x14ac:dyDescent="0.25">
      <c r="B78"/>
      <c r="C78"/>
    </row>
    <row r="79" spans="2:4" x14ac:dyDescent="0.25">
      <c r="B79"/>
      <c r="C79"/>
    </row>
    <row r="80" spans="2:4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</sheetData>
  <mergeCells count="1">
    <mergeCell ref="H1:J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9"/>
  <sheetViews>
    <sheetView tabSelected="1" workbookViewId="0">
      <selection activeCell="G18" sqref="G18"/>
    </sheetView>
  </sheetViews>
  <sheetFormatPr baseColWidth="10" defaultRowHeight="15" x14ac:dyDescent="0.25"/>
  <cols>
    <col min="1" max="1" width="2.140625" customWidth="1"/>
    <col min="2" max="2" width="31.140625" customWidth="1"/>
    <col min="3" max="4" width="10.85546875" customWidth="1"/>
    <col min="5" max="6" width="11.85546875" bestFit="1" customWidth="1"/>
    <col min="7" max="7" width="22" customWidth="1"/>
    <col min="8" max="8" width="28.42578125" customWidth="1"/>
    <col min="9" max="9" width="11" customWidth="1"/>
    <col min="10" max="10" width="12" bestFit="1" customWidth="1"/>
    <col min="11" max="11" width="11.28515625" customWidth="1"/>
    <col min="12" max="12" width="10.85546875" customWidth="1"/>
    <col min="13" max="13" width="15.85546875" bestFit="1" customWidth="1"/>
    <col min="14" max="15" width="17.28515625" bestFit="1" customWidth="1"/>
    <col min="16" max="16" width="10.85546875" customWidth="1"/>
    <col min="17" max="17" width="11.28515625" customWidth="1"/>
  </cols>
  <sheetData>
    <row r="1" spans="1:17" x14ac:dyDescent="0.25">
      <c r="C1" s="44" t="str">
        <f ca="1">IFERROR(ADDRESS(C2+7,2),"")</f>
        <v/>
      </c>
      <c r="D1" s="44" t="str">
        <f t="shared" ref="D1:Q1" ca="1" si="0">IFERROR(ADDRESS(D2+7,2),"")</f>
        <v/>
      </c>
      <c r="E1" s="44" t="str">
        <f t="shared" ca="1" si="0"/>
        <v/>
      </c>
      <c r="F1" s="44" t="str">
        <f t="shared" ca="1" si="0"/>
        <v/>
      </c>
      <c r="G1" s="44" t="str">
        <f t="shared" ca="1" si="0"/>
        <v>$B$9</v>
      </c>
      <c r="H1" s="44" t="str">
        <f t="shared" ca="1" si="0"/>
        <v>$B$13</v>
      </c>
      <c r="I1" s="44" t="str">
        <f t="shared" ca="1" si="0"/>
        <v/>
      </c>
      <c r="J1" s="44" t="str">
        <f t="shared" ca="1" si="0"/>
        <v>$B$12</v>
      </c>
      <c r="K1" s="44" t="str">
        <f t="shared" ca="1" si="0"/>
        <v>$B$11</v>
      </c>
      <c r="L1" s="44" t="str">
        <f t="shared" ca="1" si="0"/>
        <v>$B$8</v>
      </c>
      <c r="M1" s="44" t="str">
        <f t="shared" ca="1" si="0"/>
        <v>$B$13</v>
      </c>
      <c r="N1" s="44" t="str">
        <f t="shared" ca="1" si="0"/>
        <v>$B$12</v>
      </c>
      <c r="O1" s="44" t="str">
        <f t="shared" ca="1" si="0"/>
        <v>$B$13</v>
      </c>
      <c r="P1" s="44" t="str">
        <f t="shared" ca="1" si="0"/>
        <v>$B$10</v>
      </c>
      <c r="Q1" s="44" t="str">
        <f t="shared" ca="1" si="0"/>
        <v/>
      </c>
    </row>
    <row r="2" spans="1:17" x14ac:dyDescent="0.25">
      <c r="C2" s="45" t="str">
        <f ca="1">IF(C3&lt;&gt;0,MATCH(C3,C8:C17,0),"")</f>
        <v/>
      </c>
      <c r="D2" s="45" t="str">
        <f t="shared" ref="D2:Q2" ca="1" si="1">IF(D3&lt;&gt;0,MATCH(D3,D8:D17,0),"")</f>
        <v/>
      </c>
      <c r="E2" s="45" t="str">
        <f t="shared" ca="1" si="1"/>
        <v/>
      </c>
      <c r="F2" s="45" t="str">
        <f t="shared" ca="1" si="1"/>
        <v/>
      </c>
      <c r="G2" s="45">
        <f t="shared" ca="1" si="1"/>
        <v>2</v>
      </c>
      <c r="H2" s="45">
        <f t="shared" ca="1" si="1"/>
        <v>6</v>
      </c>
      <c r="I2" s="45" t="str">
        <f t="shared" ca="1" si="1"/>
        <v/>
      </c>
      <c r="J2" s="45">
        <f t="shared" ca="1" si="1"/>
        <v>5</v>
      </c>
      <c r="K2" s="45">
        <f t="shared" ca="1" si="1"/>
        <v>4</v>
      </c>
      <c r="L2" s="45">
        <f t="shared" ca="1" si="1"/>
        <v>1</v>
      </c>
      <c r="M2" s="45">
        <f t="shared" ca="1" si="1"/>
        <v>6</v>
      </c>
      <c r="N2" s="45">
        <f t="shared" ca="1" si="1"/>
        <v>5</v>
      </c>
      <c r="O2" s="45">
        <f t="shared" ca="1" si="1"/>
        <v>6</v>
      </c>
      <c r="P2" s="45">
        <f t="shared" ca="1" si="1"/>
        <v>3</v>
      </c>
      <c r="Q2" s="45" t="str">
        <f t="shared" ca="1" si="1"/>
        <v/>
      </c>
    </row>
    <row r="3" spans="1:17" x14ac:dyDescent="0.25">
      <c r="C3" s="45">
        <f ca="1">INDIRECT(ADDRESS(MATCH(SUM(C8:C17),C8:C17,0)+7,COLUMN()))</f>
        <v>0</v>
      </c>
      <c r="D3" s="45">
        <f t="shared" ref="D3:Q3" ca="1" si="2">INDIRECT(ADDRESS(MATCH(SUM(D8:D17),D8:D17,0)+7,COLUMN()))</f>
        <v>0</v>
      </c>
      <c r="E3" s="45">
        <f t="shared" ca="1" si="2"/>
        <v>0</v>
      </c>
      <c r="F3" s="45">
        <f t="shared" ca="1" si="2"/>
        <v>0</v>
      </c>
      <c r="G3" s="45">
        <f t="shared" ca="1" si="2"/>
        <v>1</v>
      </c>
      <c r="H3" s="45">
        <f t="shared" ca="1" si="2"/>
        <v>22.68</v>
      </c>
      <c r="I3" s="45">
        <f t="shared" ca="1" si="2"/>
        <v>0</v>
      </c>
      <c r="J3" s="45">
        <f t="shared" ca="1" si="2"/>
        <v>1.87</v>
      </c>
      <c r="K3" s="45">
        <f t="shared" ca="1" si="2"/>
        <v>5</v>
      </c>
      <c r="L3" s="45">
        <f t="shared" ca="1" si="2"/>
        <v>7</v>
      </c>
      <c r="M3" s="45">
        <f t="shared" ca="1" si="2"/>
        <v>22.68</v>
      </c>
      <c r="N3" s="45">
        <f t="shared" ca="1" si="2"/>
        <v>13.03</v>
      </c>
      <c r="O3" s="45">
        <f t="shared" ca="1" si="2"/>
        <v>22.68</v>
      </c>
      <c r="P3" s="45">
        <f t="shared" ca="1" si="2"/>
        <v>24</v>
      </c>
      <c r="Q3" s="45">
        <f t="shared" ca="1" si="2"/>
        <v>0</v>
      </c>
    </row>
    <row r="4" spans="1:17" x14ac:dyDescent="0.25">
      <c r="A4" s="1"/>
      <c r="B4" s="43" t="s">
        <v>32</v>
      </c>
      <c r="C4" s="43" t="s">
        <v>33</v>
      </c>
      <c r="F4" s="56"/>
    </row>
    <row r="5" spans="1:17" x14ac:dyDescent="0.25">
      <c r="A5" s="1"/>
      <c r="C5">
        <v>12126</v>
      </c>
      <c r="D5">
        <v>3914014</v>
      </c>
      <c r="E5">
        <v>341000036</v>
      </c>
      <c r="F5" s="56">
        <v>519000113</v>
      </c>
      <c r="G5">
        <v>519002439</v>
      </c>
      <c r="H5">
        <v>532085426823</v>
      </c>
      <c r="I5" t="s">
        <v>7</v>
      </c>
      <c r="J5" t="s">
        <v>24</v>
      </c>
      <c r="K5" t="s">
        <v>9</v>
      </c>
      <c r="L5" t="s">
        <v>12</v>
      </c>
      <c r="M5" t="s">
        <v>27</v>
      </c>
      <c r="N5" t="s">
        <v>22</v>
      </c>
      <c r="O5" t="s">
        <v>25</v>
      </c>
      <c r="P5" t="s">
        <v>21</v>
      </c>
      <c r="Q5" t="s">
        <v>18</v>
      </c>
    </row>
    <row r="6" spans="1:17" x14ac:dyDescent="0.25">
      <c r="A6" s="1"/>
      <c r="C6" s="51">
        <v>70123110</v>
      </c>
      <c r="D6" s="53">
        <v>70402532</v>
      </c>
      <c r="E6" s="51">
        <v>70123110</v>
      </c>
      <c r="F6" s="56">
        <v>70751162</v>
      </c>
      <c r="G6">
        <v>70754126</v>
      </c>
      <c r="H6" s="55">
        <v>70260790</v>
      </c>
      <c r="I6" s="53">
        <v>70402532</v>
      </c>
      <c r="J6">
        <v>70414172</v>
      </c>
      <c r="K6" s="52">
        <v>70123980</v>
      </c>
      <c r="L6" s="54">
        <v>70123116</v>
      </c>
      <c r="M6" s="55">
        <v>70260790</v>
      </c>
      <c r="N6">
        <v>70260762</v>
      </c>
      <c r="O6">
        <v>70260790</v>
      </c>
      <c r="P6">
        <v>70761132</v>
      </c>
      <c r="Q6">
        <v>70761208</v>
      </c>
    </row>
    <row r="7" spans="1:17" x14ac:dyDescent="0.25">
      <c r="A7" s="1"/>
      <c r="B7" s="43" t="s">
        <v>29</v>
      </c>
      <c r="C7" s="52">
        <v>70123980</v>
      </c>
      <c r="D7" s="54">
        <v>70123116</v>
      </c>
      <c r="E7" s="52">
        <v>70123980</v>
      </c>
      <c r="F7" s="57">
        <v>70123110</v>
      </c>
      <c r="G7" t="s">
        <v>30</v>
      </c>
      <c r="H7" t="s">
        <v>30</v>
      </c>
      <c r="I7" s="54">
        <v>70123116</v>
      </c>
      <c r="J7" t="s">
        <v>30</v>
      </c>
      <c r="K7" t="s">
        <v>30</v>
      </c>
      <c r="L7" t="s">
        <v>30</v>
      </c>
      <c r="M7" t="s">
        <v>30</v>
      </c>
      <c r="N7" t="s">
        <v>30</v>
      </c>
      <c r="O7" t="s">
        <v>30</v>
      </c>
      <c r="P7" t="s">
        <v>30</v>
      </c>
      <c r="Q7">
        <v>70761132</v>
      </c>
    </row>
    <row r="8" spans="1:17" x14ac:dyDescent="0.25">
      <c r="A8" s="1"/>
      <c r="B8" t="s">
        <v>13</v>
      </c>
      <c r="C8" s="1"/>
      <c r="D8" s="1"/>
      <c r="E8" s="1"/>
      <c r="F8" s="1"/>
      <c r="G8" s="1"/>
      <c r="H8" s="1"/>
      <c r="I8" s="1"/>
      <c r="J8" s="1"/>
      <c r="K8" s="1"/>
      <c r="L8" s="25">
        <v>7</v>
      </c>
      <c r="M8" s="25"/>
      <c r="N8" s="1"/>
      <c r="O8" s="1"/>
      <c r="P8" s="1"/>
      <c r="Q8" s="1"/>
    </row>
    <row r="9" spans="1:17" x14ac:dyDescent="0.25">
      <c r="A9" s="1"/>
      <c r="B9" t="s">
        <v>11</v>
      </c>
      <c r="C9" s="1"/>
      <c r="D9" s="1"/>
      <c r="E9" s="1"/>
      <c r="F9" s="1"/>
      <c r="G9" s="1">
        <v>1</v>
      </c>
      <c r="H9" s="1"/>
      <c r="I9" s="1"/>
      <c r="J9" s="1"/>
      <c r="K9" s="1"/>
      <c r="L9" s="25"/>
      <c r="M9" s="25"/>
      <c r="N9" s="1"/>
      <c r="O9" s="1"/>
      <c r="P9" s="1"/>
      <c r="Q9" s="1"/>
    </row>
    <row r="10" spans="1:17" x14ac:dyDescent="0.25">
      <c r="A10" s="1"/>
      <c r="B10" t="s">
        <v>20</v>
      </c>
      <c r="C10" s="1"/>
      <c r="D10" s="1"/>
      <c r="E10" s="1"/>
      <c r="F10" s="1"/>
      <c r="G10" s="1"/>
      <c r="H10" s="1"/>
      <c r="I10" s="1"/>
      <c r="J10" s="1"/>
      <c r="K10" s="1"/>
      <c r="L10" s="25"/>
      <c r="M10" s="25"/>
      <c r="N10" s="1"/>
      <c r="O10" s="1"/>
      <c r="P10" s="1">
        <v>24</v>
      </c>
      <c r="Q10" s="1"/>
    </row>
    <row r="11" spans="1:17" x14ac:dyDescent="0.25">
      <c r="A11" s="1"/>
      <c r="B11" s="52" t="s">
        <v>10</v>
      </c>
      <c r="C11" s="1"/>
      <c r="D11" s="1"/>
      <c r="E11" s="1"/>
      <c r="F11" s="1"/>
      <c r="G11" s="1"/>
      <c r="H11" s="1"/>
      <c r="I11" s="1"/>
      <c r="J11" s="1"/>
      <c r="K11" s="1">
        <v>5</v>
      </c>
      <c r="L11" s="25"/>
      <c r="M11" s="25"/>
      <c r="N11" s="1"/>
      <c r="O11" s="1"/>
      <c r="P11" s="1"/>
      <c r="Q11" s="1"/>
    </row>
    <row r="12" spans="1:17" x14ac:dyDescent="0.25">
      <c r="A12" s="1"/>
      <c r="B12" t="s">
        <v>23</v>
      </c>
      <c r="C12" s="1"/>
      <c r="D12" s="1"/>
      <c r="E12" s="1"/>
      <c r="F12" s="1"/>
      <c r="G12" s="1"/>
      <c r="H12" s="1"/>
      <c r="I12" s="1"/>
      <c r="J12" s="1">
        <v>1.87</v>
      </c>
      <c r="K12" s="1"/>
      <c r="L12" s="25"/>
      <c r="M12" s="25"/>
      <c r="N12" s="1">
        <v>13.03</v>
      </c>
      <c r="O12" s="1"/>
      <c r="P12" s="1"/>
      <c r="Q12" s="1"/>
    </row>
    <row r="13" spans="1:17" x14ac:dyDescent="0.25">
      <c r="A13" s="1"/>
      <c r="B13" t="s">
        <v>26</v>
      </c>
      <c r="C13" s="1"/>
      <c r="D13" s="1"/>
      <c r="E13" s="1"/>
      <c r="F13" s="1"/>
      <c r="G13" s="1"/>
      <c r="H13" s="1">
        <v>22.68</v>
      </c>
      <c r="I13" s="1"/>
      <c r="J13" s="1"/>
      <c r="K13" s="1"/>
      <c r="L13" s="25"/>
      <c r="M13" s="25">
        <v>22.68</v>
      </c>
      <c r="N13" s="1"/>
      <c r="O13" s="1">
        <v>22.68</v>
      </c>
      <c r="P13" s="1"/>
      <c r="Q13" s="1"/>
    </row>
    <row r="14" spans="1:17" x14ac:dyDescent="0.25">
      <c r="A14" s="1"/>
      <c r="B14" s="51" t="s">
        <v>5</v>
      </c>
      <c r="C14" s="1"/>
      <c r="D14" s="1"/>
      <c r="E14" s="1"/>
      <c r="F14" s="1">
        <v>0</v>
      </c>
      <c r="G14" s="1"/>
      <c r="H14" s="1"/>
      <c r="I14" s="1"/>
      <c r="J14" s="1"/>
      <c r="K14" s="1"/>
      <c r="L14" s="25"/>
      <c r="M14" s="25"/>
      <c r="N14" s="1"/>
      <c r="O14" s="1"/>
      <c r="P14" s="1"/>
      <c r="Q14" s="1"/>
    </row>
    <row r="15" spans="1:17" x14ac:dyDescent="0.25">
      <c r="A15" s="1"/>
      <c r="B15" s="54" t="s">
        <v>6</v>
      </c>
      <c r="C15" s="1"/>
      <c r="D15" s="1">
        <v>0</v>
      </c>
      <c r="E15" s="1"/>
      <c r="F15" s="1"/>
      <c r="G15" s="1"/>
      <c r="H15" s="1"/>
      <c r="I15" s="1">
        <v>0</v>
      </c>
      <c r="J15" s="1"/>
      <c r="K15" s="1"/>
      <c r="L15" s="25"/>
      <c r="M15" s="25"/>
      <c r="N15" s="1"/>
      <c r="O15" s="1"/>
      <c r="P15" s="1"/>
      <c r="Q15" s="1"/>
    </row>
    <row r="16" spans="1:17" x14ac:dyDescent="0.25">
      <c r="A16" s="1"/>
      <c r="B16" s="52" t="s">
        <v>8</v>
      </c>
      <c r="C16" s="1">
        <v>0</v>
      </c>
      <c r="D16" s="1"/>
      <c r="E16" s="1">
        <v>0</v>
      </c>
      <c r="F16" s="1"/>
      <c r="G16" s="1"/>
      <c r="H16" s="1"/>
      <c r="I16" s="1"/>
      <c r="J16" s="1"/>
      <c r="K16" s="1"/>
      <c r="L16" s="25"/>
      <c r="M16" s="25"/>
      <c r="N16" s="1"/>
      <c r="O16" s="1"/>
      <c r="P16" s="1"/>
      <c r="Q16" s="1"/>
    </row>
    <row r="17" spans="1:17" x14ac:dyDescent="0.25">
      <c r="A17" s="1"/>
      <c r="B17" t="s">
        <v>19</v>
      </c>
      <c r="C17" s="1"/>
      <c r="D17" s="1"/>
      <c r="E17" s="1"/>
      <c r="F17" s="1"/>
      <c r="G17" s="1"/>
      <c r="H17" s="1"/>
      <c r="I17" s="1"/>
      <c r="J17" s="1"/>
      <c r="K17" s="1"/>
      <c r="L17" s="25"/>
      <c r="M17" s="25"/>
      <c r="N17" s="1"/>
      <c r="O17" s="1"/>
      <c r="P17" s="1"/>
      <c r="Q17" s="1">
        <v>0</v>
      </c>
    </row>
    <row r="18" spans="1:17" x14ac:dyDescent="0.25">
      <c r="A18" s="1"/>
      <c r="L18" s="44"/>
      <c r="M18" s="44"/>
    </row>
    <row r="19" spans="1:17" x14ac:dyDescent="0.25">
      <c r="A19" s="1"/>
      <c r="L19" s="44"/>
      <c r="M19" s="4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0"/>
  <sheetViews>
    <sheetView workbookViewId="0">
      <selection activeCell="I2" sqref="I2"/>
    </sheetView>
  </sheetViews>
  <sheetFormatPr baseColWidth="10" defaultRowHeight="15" x14ac:dyDescent="0.25"/>
  <cols>
    <col min="1" max="1" width="19.28515625" customWidth="1"/>
    <col min="2" max="2" width="34.5703125" customWidth="1"/>
    <col min="3" max="3" width="15.140625" customWidth="1"/>
    <col min="6" max="6" width="15.140625" customWidth="1"/>
    <col min="7" max="7" width="33.7109375" customWidth="1"/>
    <col min="9" max="9" width="11.42578125" style="44"/>
  </cols>
  <sheetData>
    <row r="1" spans="1:9" s="48" customFormat="1" x14ac:dyDescent="0.25">
      <c r="A1" s="47" t="s">
        <v>17</v>
      </c>
      <c r="B1" s="47" t="s">
        <v>1</v>
      </c>
      <c r="C1" s="47" t="s">
        <v>2</v>
      </c>
      <c r="F1" s="49" t="s">
        <v>31</v>
      </c>
      <c r="I1" s="50"/>
    </row>
    <row r="2" spans="1:9" x14ac:dyDescent="0.25">
      <c r="A2" s="37">
        <v>519000113</v>
      </c>
      <c r="F2" s="45">
        <f>IFERROR(MATCH($A2,tcd!$5:$5,0),"")</f>
        <v>6</v>
      </c>
      <c r="G2" s="46" t="str">
        <f ca="1">IFERROR(INDEX(tcd!B:B,INDIRECT("tcd!"&amp;ADDRESS(2,F2))),"")</f>
        <v/>
      </c>
      <c r="I2" s="44" t="str">
        <f ca="1">INDIRECT("tcd!"&amp;ADDRESS(1,F2))</f>
        <v/>
      </c>
    </row>
    <row r="3" spans="1:9" x14ac:dyDescent="0.25">
      <c r="A3" s="11">
        <v>3914014</v>
      </c>
      <c r="F3" s="45">
        <f>IFERROR(MATCH($A3,tcd!$5:$5,0),"")</f>
        <v>4</v>
      </c>
      <c r="G3" s="46" t="str">
        <f ca="1">IFERROR(INDEX(tcd!B:B,INDIRECT("tcd!"&amp;ADDRESS(2,F3))),"")</f>
        <v/>
      </c>
      <c r="I3" s="44" t="str">
        <f ca="1">INDIRECT("tcd!"&amp;ADDRESS(1,F3))</f>
        <v/>
      </c>
    </row>
    <row r="4" spans="1:9" x14ac:dyDescent="0.25">
      <c r="A4" s="12" t="s">
        <v>7</v>
      </c>
      <c r="F4" s="45">
        <f>IFERROR(MATCH($A4,tcd!$5:$5,0),"")</f>
        <v>9</v>
      </c>
      <c r="G4" s="46" t="str">
        <f ca="1">IFERROR(INDEX(tcd!B:B,INDIRECT("tcd!"&amp;ADDRESS(2,F4))),"")</f>
        <v/>
      </c>
      <c r="I4" s="44" t="str">
        <f t="shared" ref="I4:I20" ca="1" si="0">INDIRECT("tcd!"&amp;ADDRESS(1,F4))</f>
        <v/>
      </c>
    </row>
    <row r="5" spans="1:9" x14ac:dyDescent="0.25">
      <c r="A5" s="36">
        <v>519002439</v>
      </c>
      <c r="F5" s="45">
        <f>IFERROR(MATCH($A5,tcd!$5:$5,0),"")</f>
        <v>7</v>
      </c>
      <c r="G5" s="46">
        <f ca="1">IFERROR(INDEX(tcd!B:B,INDIRECT("tcd!"&amp;ADDRESS(2,F5))),"")</f>
        <v>0</v>
      </c>
      <c r="I5" s="44" t="str">
        <f t="shared" ca="1" si="0"/>
        <v>$B$9</v>
      </c>
    </row>
    <row r="6" spans="1:9" x14ac:dyDescent="0.25">
      <c r="A6" s="31">
        <v>12126</v>
      </c>
      <c r="F6" s="45">
        <f>IFERROR(MATCH($A6,tcd!$5:$5,0),"")</f>
        <v>3</v>
      </c>
      <c r="G6" s="46" t="str">
        <f ca="1">IFERROR(INDEX(tcd!B:B,INDIRECT("tcd!"&amp;ADDRESS(2,F6))),"")</f>
        <v/>
      </c>
      <c r="I6" s="44" t="str">
        <f t="shared" ca="1" si="0"/>
        <v/>
      </c>
    </row>
    <row r="7" spans="1:9" x14ac:dyDescent="0.25">
      <c r="A7" s="31">
        <v>341000036</v>
      </c>
      <c r="F7" s="45">
        <f>IFERROR(MATCH($A7,tcd!$5:$5,0),"")</f>
        <v>5</v>
      </c>
      <c r="G7" s="46" t="str">
        <f ca="1">IFERROR(INDEX(tcd!B:B,INDIRECT("tcd!"&amp;ADDRESS(2,F7))),"")</f>
        <v/>
      </c>
      <c r="I7" s="44" t="str">
        <f t="shared" ca="1" si="0"/>
        <v/>
      </c>
    </row>
    <row r="8" spans="1:9" x14ac:dyDescent="0.25">
      <c r="A8" s="31">
        <v>12126</v>
      </c>
      <c r="F8" s="45">
        <f>IFERROR(MATCH($A8,tcd!$5:$5,0),"")</f>
        <v>3</v>
      </c>
      <c r="G8" s="46" t="str">
        <f ca="1">IFERROR(INDEX(tcd!B:B,INDIRECT("tcd!"&amp;ADDRESS(2,F8))),"")</f>
        <v/>
      </c>
      <c r="I8" s="44" t="str">
        <f t="shared" ca="1" si="0"/>
        <v/>
      </c>
    </row>
    <row r="9" spans="1:9" x14ac:dyDescent="0.25">
      <c r="A9" s="6" t="s">
        <v>9</v>
      </c>
      <c r="F9" s="45">
        <f>IFERROR(MATCH($A9,tcd!$5:$5,0),"")</f>
        <v>11</v>
      </c>
      <c r="G9" s="46" t="str">
        <f ca="1">IFERROR(INDEX(tcd!B:B,INDIRECT("tcd!"&amp;ADDRESS(2,F9))),"")</f>
        <v>Max de tarif fournisseur</v>
      </c>
      <c r="I9" s="44" t="str">
        <f t="shared" ca="1" si="0"/>
        <v>$B$11</v>
      </c>
    </row>
    <row r="10" spans="1:9" x14ac:dyDescent="0.25">
      <c r="A10" s="11" t="s">
        <v>12</v>
      </c>
      <c r="F10" s="45">
        <f>IFERROR(MATCH($A10,tcd!$5:$5,0),"")</f>
        <v>12</v>
      </c>
      <c r="G10" s="46">
        <f ca="1">IFERROR(INDEX(tcd!B:B,INDIRECT("tcd!"&amp;ADDRESS(2,F10))),"")</f>
        <v>0</v>
      </c>
      <c r="I10" s="44" t="str">
        <f t="shared" ca="1" si="0"/>
        <v>$B$8</v>
      </c>
    </row>
    <row r="11" spans="1:9" x14ac:dyDescent="0.25">
      <c r="A11" s="4" t="s">
        <v>18</v>
      </c>
      <c r="F11" s="45">
        <f>IFERROR(MATCH($A11,tcd!$5:$5,0),"")</f>
        <v>17</v>
      </c>
      <c r="G11" s="46" t="str">
        <f ca="1">IFERROR(INDEX(tcd!B:B,INDIRECT("tcd!"&amp;ADDRESS(2,F11))),"")</f>
        <v/>
      </c>
      <c r="I11" s="44" t="str">
        <f t="shared" ca="1" si="0"/>
        <v/>
      </c>
    </row>
    <row r="12" spans="1:9" x14ac:dyDescent="0.25">
      <c r="A12" s="2" t="s">
        <v>21</v>
      </c>
      <c r="F12" s="45">
        <f>IFERROR(MATCH($A12,tcd!$5:$5,0),"")</f>
        <v>16</v>
      </c>
      <c r="G12" s="46">
        <f ca="1">IFERROR(INDEX(tcd!B:B,INDIRECT("tcd!"&amp;ADDRESS(2,F12))),"")</f>
        <v>0</v>
      </c>
      <c r="I12" s="44" t="str">
        <f t="shared" ca="1" si="0"/>
        <v>$B$10</v>
      </c>
    </row>
    <row r="13" spans="1:9" x14ac:dyDescent="0.25">
      <c r="A13" s="2" t="s">
        <v>22</v>
      </c>
      <c r="F13" s="45">
        <f>IFERROR(MATCH($A13,tcd!$5:$5,0),"")</f>
        <v>14</v>
      </c>
      <c r="G13" s="46">
        <f ca="1">IFERROR(INDEX(tcd!B:B,INDIRECT("tcd!"&amp;ADDRESS(2,F13))),"")</f>
        <v>0</v>
      </c>
      <c r="I13" s="44" t="str">
        <f t="shared" ca="1" si="0"/>
        <v>$B$12</v>
      </c>
    </row>
    <row r="14" spans="1:9" x14ac:dyDescent="0.25">
      <c r="A14" s="4" t="s">
        <v>24</v>
      </c>
      <c r="F14" s="45">
        <f>IFERROR(MATCH($A14,tcd!$5:$5,0),"")</f>
        <v>10</v>
      </c>
      <c r="G14" s="46">
        <f ca="1">IFERROR(INDEX(tcd!B:B,INDIRECT("tcd!"&amp;ADDRESS(2,F14))),"")</f>
        <v>0</v>
      </c>
      <c r="I14" s="44" t="str">
        <f t="shared" ca="1" si="0"/>
        <v>$B$12</v>
      </c>
    </row>
    <row r="15" spans="1:9" x14ac:dyDescent="0.25">
      <c r="A15" s="2" t="s">
        <v>22</v>
      </c>
      <c r="F15" s="45">
        <f>IFERROR(MATCH($A15,tcd!$5:$5,0),"")</f>
        <v>14</v>
      </c>
      <c r="G15" s="46">
        <f ca="1">IFERROR(INDEX(tcd!B:B,INDIRECT("tcd!"&amp;ADDRESS(2,F15))),"")</f>
        <v>0</v>
      </c>
      <c r="I15" s="44" t="str">
        <f t="shared" ca="1" si="0"/>
        <v>$B$12</v>
      </c>
    </row>
    <row r="16" spans="1:9" x14ac:dyDescent="0.25">
      <c r="A16" s="4" t="s">
        <v>24</v>
      </c>
      <c r="F16" s="45">
        <f>IFERROR(MATCH($A16,tcd!$5:$5,0),"")</f>
        <v>10</v>
      </c>
      <c r="G16" s="46">
        <f ca="1">IFERROR(INDEX(tcd!B:B,INDIRECT("tcd!"&amp;ADDRESS(2,F16))),"")</f>
        <v>0</v>
      </c>
      <c r="I16" s="44" t="str">
        <f t="shared" ca="1" si="0"/>
        <v>$B$12</v>
      </c>
    </row>
    <row r="17" spans="1:9" x14ac:dyDescent="0.25">
      <c r="A17" s="2"/>
      <c r="F17" s="45" t="str">
        <f>IFERROR(MATCH($A17,tcd!$5:$5,0),"")</f>
        <v/>
      </c>
      <c r="G17" s="46" t="str">
        <f ca="1">IFERROR(INDEX(tcd!B:B,INDIRECT("tcd!"&amp;ADDRESS(2,F17))),"")</f>
        <v/>
      </c>
      <c r="I17" s="44" t="e">
        <f t="shared" ca="1" si="0"/>
        <v>#VALUE!</v>
      </c>
    </row>
    <row r="18" spans="1:9" x14ac:dyDescent="0.25">
      <c r="A18" s="4">
        <v>532085426823</v>
      </c>
      <c r="F18" s="45">
        <f>IFERROR(MATCH($A18,tcd!$5:$5,0),"")</f>
        <v>8</v>
      </c>
      <c r="G18" s="46">
        <f ca="1">IFERROR(INDEX(tcd!B:B,INDIRECT("tcd!"&amp;ADDRESS(2,F18))),"")</f>
        <v>0</v>
      </c>
      <c r="I18" s="44" t="str">
        <f t="shared" ca="1" si="0"/>
        <v>$B$13</v>
      </c>
    </row>
    <row r="19" spans="1:9" x14ac:dyDescent="0.25">
      <c r="A19" s="2" t="s">
        <v>27</v>
      </c>
      <c r="F19" s="45">
        <f>IFERROR(MATCH($A19,tcd!$5:$5,0),"")</f>
        <v>13</v>
      </c>
      <c r="G19" s="46">
        <f ca="1">IFERROR(INDEX(tcd!B:B,INDIRECT("tcd!"&amp;ADDRESS(2,F19))),"")</f>
        <v>0</v>
      </c>
      <c r="I19" s="44" t="str">
        <f t="shared" ca="1" si="0"/>
        <v>$B$13</v>
      </c>
    </row>
    <row r="20" spans="1:9" x14ac:dyDescent="0.25">
      <c r="A20" s="4" t="s">
        <v>25</v>
      </c>
      <c r="F20" s="45">
        <f>IFERROR(MATCH($A20,tcd!$5:$5,0),"")</f>
        <v>15</v>
      </c>
      <c r="G20" s="46">
        <f ca="1">IFERROR(INDEX(tcd!B:B,INDIRECT("tcd!"&amp;ADDRESS(2,F20))),"")</f>
        <v>0</v>
      </c>
      <c r="I20" s="44" t="str">
        <f t="shared" ca="1" si="0"/>
        <v>$B$13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tarif</vt:lpstr>
      <vt:lpstr>tcd</vt:lpstr>
      <vt:lpstr>import</vt:lpstr>
      <vt:lpstr>plg</vt:lpstr>
      <vt:lpstr>tarif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isabelle</cp:lastModifiedBy>
  <dcterms:created xsi:type="dcterms:W3CDTF">2018-02-13T20:03:00Z</dcterms:created>
  <dcterms:modified xsi:type="dcterms:W3CDTF">2018-03-07T01:23:46Z</dcterms:modified>
</cp:coreProperties>
</file>