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0370" yWindow="-120" windowWidth="29040" windowHeight="15840" tabRatio="911" activeTab="2"/>
  </bookViews>
  <sheets>
    <sheet name="Menu" sheetId="24" r:id="rId1"/>
    <sheet name="État de compte" sheetId="18" r:id="rId2"/>
    <sheet name=" Soldes factures à recevoir" sheetId="19" r:id="rId3"/>
  </sheets>
  <definedNames>
    <definedName name="_xlnm._FilterDatabase" localSheetId="1" hidden="1">'État de compte'!$A$3:$AQ$225</definedName>
    <definedName name="EC_Liste_Depot">OFFSET('État de compte'!$AP$5,0,0,COUNT('État de compte'!$AO:$AO),1)</definedName>
    <definedName name="EC_Reserv_Nom_Prenom">OFFSET('État de compte'!$AQ$5,0,0,COUNTA('État de compte'!$AQ:$AQ),1)</definedName>
    <definedName name="ET_Date_Depot">'État de compte'!$AS$2</definedName>
    <definedName name="S_Nom_Prénom_Réservation">OFFSET(' Soldes factures à recevoir'!$I$4,0,0,COUNTA(' Soldes factures à recevoir'!$I:$I)-1)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6" i="18" l="1"/>
  <c r="AP7" i="18"/>
  <c r="AP8" i="18"/>
  <c r="AP9" i="18"/>
  <c r="AP10" i="18"/>
  <c r="AP11" i="18"/>
  <c r="AP12" i="18"/>
  <c r="AP13" i="18"/>
  <c r="AP14" i="18"/>
  <c r="AP15" i="18"/>
  <c r="AP16" i="18"/>
  <c r="AP17" i="18"/>
  <c r="AP18" i="18"/>
  <c r="AP19" i="18"/>
  <c r="AP20" i="18"/>
  <c r="AP21" i="18"/>
  <c r="AP22" i="18"/>
  <c r="AP23" i="18"/>
  <c r="AP24" i="18"/>
  <c r="AP25" i="18"/>
  <c r="AP26" i="18"/>
  <c r="AP27" i="18"/>
  <c r="AP28" i="18"/>
  <c r="AP29" i="18"/>
  <c r="AP30" i="18"/>
  <c r="AP31" i="18"/>
  <c r="AP32" i="18"/>
  <c r="AP33" i="18"/>
  <c r="AP34" i="18"/>
  <c r="AP35" i="18"/>
  <c r="AP36" i="18"/>
  <c r="AP37" i="18"/>
  <c r="AP38" i="18"/>
  <c r="AP39" i="18"/>
  <c r="AP40" i="18"/>
  <c r="AP41" i="18"/>
  <c r="AP42" i="18"/>
  <c r="AP43" i="18"/>
  <c r="AP44" i="18"/>
  <c r="AP45" i="18"/>
  <c r="AP46" i="18"/>
  <c r="AP47" i="18"/>
  <c r="AP48" i="18"/>
  <c r="AP49" i="18"/>
  <c r="AP50" i="18"/>
  <c r="AP51" i="18"/>
  <c r="AP52" i="18"/>
  <c r="AP53" i="18"/>
  <c r="AP54" i="18"/>
  <c r="AP55" i="18"/>
  <c r="AP56" i="18"/>
  <c r="AP57" i="18"/>
  <c r="AP58" i="18"/>
  <c r="AP59" i="18"/>
  <c r="AP60" i="18"/>
  <c r="AP61" i="18"/>
  <c r="AP62" i="18"/>
  <c r="AP63" i="18"/>
  <c r="AP64" i="18"/>
  <c r="AP65" i="18"/>
  <c r="AP66" i="18"/>
  <c r="AP67" i="18"/>
  <c r="AP68" i="18"/>
  <c r="AP69" i="18"/>
  <c r="AP70" i="18"/>
  <c r="AP71" i="18"/>
  <c r="AP72" i="18"/>
  <c r="AP73" i="18"/>
  <c r="AP74" i="18"/>
  <c r="AP75" i="18"/>
  <c r="AP76" i="18"/>
  <c r="AP77" i="18"/>
  <c r="AP78" i="18"/>
  <c r="AP79" i="18"/>
  <c r="AP80" i="18"/>
  <c r="AP81" i="18"/>
  <c r="AP82" i="18"/>
  <c r="AP83" i="18"/>
  <c r="AP84" i="18"/>
  <c r="AP85" i="18"/>
  <c r="AP86" i="18"/>
  <c r="AP87" i="18"/>
  <c r="AP88" i="18"/>
  <c r="AP89" i="18"/>
  <c r="AP90" i="18"/>
  <c r="AP91" i="18"/>
  <c r="AP92" i="18"/>
  <c r="AP93" i="18"/>
  <c r="AP94" i="18"/>
  <c r="AP95" i="18"/>
  <c r="AP96" i="18"/>
  <c r="AP97" i="18"/>
  <c r="AP98" i="18"/>
  <c r="AP99" i="18"/>
  <c r="AP100" i="18"/>
  <c r="AP101" i="18"/>
  <c r="AP102" i="18"/>
  <c r="AP103" i="18"/>
  <c r="AP104" i="18"/>
  <c r="AP105" i="18"/>
  <c r="AP106" i="18"/>
  <c r="AP107" i="18"/>
  <c r="AP108" i="18"/>
  <c r="AP109" i="18"/>
  <c r="AP110" i="18"/>
  <c r="AP111" i="18"/>
  <c r="AP112" i="18"/>
  <c r="AP113" i="18"/>
  <c r="AP114" i="18"/>
  <c r="AP115" i="18"/>
  <c r="AP116" i="18"/>
  <c r="AP117" i="18"/>
  <c r="AP118" i="18"/>
  <c r="AP119" i="18"/>
  <c r="AP120" i="18"/>
  <c r="AP121" i="18"/>
  <c r="AP122" i="18"/>
  <c r="AP123" i="18"/>
  <c r="AP124" i="18"/>
  <c r="AP125" i="18"/>
  <c r="AP126" i="18"/>
  <c r="AP127" i="18"/>
  <c r="AP128" i="18"/>
  <c r="AP129" i="18"/>
  <c r="AP130" i="18"/>
  <c r="AP131" i="18"/>
  <c r="AP132" i="18"/>
  <c r="AP133" i="18"/>
  <c r="AP134" i="18"/>
  <c r="AP135" i="18"/>
  <c r="AP136" i="18"/>
  <c r="AP137" i="18"/>
  <c r="AP138" i="18"/>
  <c r="AP139" i="18"/>
  <c r="AP140" i="18"/>
  <c r="AP141" i="18"/>
  <c r="AP142" i="18"/>
  <c r="AP143" i="18"/>
  <c r="AP144" i="18"/>
  <c r="AP145" i="18"/>
  <c r="AP146" i="18"/>
  <c r="AP147" i="18"/>
  <c r="AP148" i="18"/>
  <c r="AP149" i="18"/>
  <c r="AP150" i="18"/>
  <c r="AP151" i="18"/>
  <c r="AP152" i="18"/>
  <c r="AP153" i="18"/>
  <c r="AP154" i="18"/>
  <c r="AP155" i="18"/>
  <c r="AP156" i="18"/>
  <c r="AP157" i="18"/>
  <c r="AP158" i="18"/>
  <c r="AP159" i="18"/>
  <c r="AP160" i="18"/>
  <c r="AP161" i="18"/>
  <c r="AP162" i="18"/>
  <c r="AP163" i="18"/>
  <c r="AP164" i="18"/>
  <c r="AP165" i="18"/>
  <c r="AP166" i="18"/>
  <c r="AP167" i="18"/>
  <c r="AP168" i="18"/>
  <c r="AP169" i="18"/>
  <c r="AP170" i="18"/>
  <c r="AP171" i="18"/>
  <c r="AP172" i="18"/>
  <c r="AP173" i="18"/>
  <c r="AP174" i="18"/>
  <c r="AP175" i="18"/>
  <c r="AP176" i="18"/>
  <c r="AP177" i="18"/>
  <c r="AP178" i="18"/>
  <c r="AP179" i="18"/>
  <c r="AP180" i="18"/>
  <c r="AP181" i="18"/>
  <c r="AP182" i="18"/>
  <c r="AP183" i="18"/>
  <c r="AP184" i="18"/>
  <c r="AP185" i="18"/>
  <c r="AP186" i="18"/>
  <c r="AP187" i="18"/>
  <c r="AP188" i="18"/>
  <c r="AP189" i="18"/>
  <c r="AP190" i="18"/>
  <c r="AP191" i="18"/>
  <c r="AP192" i="18"/>
  <c r="AP193" i="18"/>
  <c r="AP194" i="18"/>
  <c r="AP195" i="18"/>
  <c r="AP196" i="18"/>
  <c r="AP197" i="18"/>
  <c r="AP198" i="18"/>
  <c r="AP199" i="18"/>
  <c r="AP200" i="18"/>
  <c r="AP201" i="18"/>
  <c r="AP202" i="18"/>
  <c r="AP203" i="18"/>
  <c r="AP204" i="18"/>
  <c r="AP205" i="18"/>
  <c r="AP206" i="18"/>
  <c r="AP207" i="18"/>
  <c r="AP208" i="18"/>
  <c r="AP209" i="18"/>
  <c r="AP210" i="18"/>
  <c r="AP211" i="18"/>
  <c r="AP212" i="18"/>
  <c r="AP213" i="18"/>
  <c r="AP214" i="18"/>
  <c r="AP215" i="18"/>
  <c r="AP216" i="18"/>
  <c r="AP217" i="18"/>
  <c r="AP218" i="18"/>
  <c r="AP219" i="18"/>
  <c r="AP220" i="18"/>
  <c r="AP221" i="18"/>
  <c r="AP222" i="18"/>
  <c r="AP223" i="18"/>
  <c r="AP224" i="18"/>
  <c r="AP225" i="18"/>
  <c r="AP226" i="18"/>
  <c r="AP227" i="18"/>
  <c r="AO12" i="18"/>
  <c r="AO13" i="18"/>
  <c r="AO14" i="18"/>
  <c r="AO15" i="18"/>
  <c r="AO16" i="18"/>
  <c r="AO17" i="18"/>
  <c r="AO18" i="18"/>
  <c r="AO19" i="18"/>
  <c r="AO20" i="18"/>
  <c r="AO21" i="18"/>
  <c r="AO22" i="18"/>
  <c r="AO23" i="18"/>
  <c r="AO24" i="18"/>
  <c r="AO25" i="18"/>
  <c r="AO26" i="18"/>
  <c r="AO27" i="18"/>
  <c r="AO28" i="18"/>
  <c r="AO29" i="18"/>
  <c r="AO30" i="18"/>
  <c r="AO31" i="18"/>
  <c r="AO32" i="18"/>
  <c r="AO33" i="18"/>
  <c r="AO34" i="18"/>
  <c r="AO35" i="18"/>
  <c r="AO36" i="18"/>
  <c r="AO37" i="18"/>
  <c r="AO38" i="18"/>
  <c r="AO39" i="18"/>
  <c r="AO40" i="18"/>
  <c r="AO41" i="18"/>
  <c r="AO42" i="18"/>
  <c r="AO43" i="18"/>
  <c r="AO44" i="18"/>
  <c r="AO45" i="18"/>
  <c r="AO46" i="18"/>
  <c r="AO47" i="18"/>
  <c r="AO48" i="18"/>
  <c r="AO49" i="18"/>
  <c r="AO50" i="18"/>
  <c r="AO51" i="18"/>
  <c r="AO52" i="18"/>
  <c r="AO53" i="18"/>
  <c r="AO54" i="18"/>
  <c r="AO55" i="18"/>
  <c r="AO56" i="18"/>
  <c r="AO57" i="18"/>
  <c r="AO58" i="18"/>
  <c r="AO59" i="18"/>
  <c r="AO60" i="18"/>
  <c r="AO61" i="18"/>
  <c r="AO62" i="18"/>
  <c r="AO63" i="18"/>
  <c r="AO64" i="18"/>
  <c r="AO65" i="18"/>
  <c r="AO66" i="18"/>
  <c r="AO67" i="18"/>
  <c r="AO68" i="18"/>
  <c r="AO69" i="18"/>
  <c r="AO70" i="18"/>
  <c r="AO71" i="18"/>
  <c r="AO72" i="18"/>
  <c r="AO73" i="18"/>
  <c r="AO74" i="18"/>
  <c r="AO75" i="18"/>
  <c r="AO76" i="18"/>
  <c r="AO77" i="18"/>
  <c r="AO78" i="18"/>
  <c r="AO79" i="18"/>
  <c r="AO80" i="18"/>
  <c r="AO81" i="18"/>
  <c r="AO82" i="18"/>
  <c r="AO83" i="18"/>
  <c r="AO84" i="18"/>
  <c r="AO85" i="18"/>
  <c r="AO86" i="18"/>
  <c r="AO87" i="18"/>
  <c r="AO88" i="18"/>
  <c r="AO89" i="18"/>
  <c r="AO90" i="18"/>
  <c r="AO91" i="18"/>
  <c r="AO92" i="18"/>
  <c r="AO93" i="18"/>
  <c r="AO94" i="18"/>
  <c r="AO95" i="18"/>
  <c r="AO96" i="18"/>
  <c r="AO97" i="18"/>
  <c r="AO98" i="18"/>
  <c r="AO99" i="18"/>
  <c r="AO100" i="18"/>
  <c r="AO101" i="18"/>
  <c r="AO102" i="18"/>
  <c r="AO103" i="18"/>
  <c r="AO104" i="18"/>
  <c r="AO105" i="18"/>
  <c r="AO106" i="18"/>
  <c r="AO107" i="18"/>
  <c r="AO108" i="18"/>
  <c r="AO109" i="18"/>
  <c r="AO110" i="18"/>
  <c r="AO111" i="18"/>
  <c r="AO112" i="18"/>
  <c r="AO113" i="18"/>
  <c r="AO114" i="18"/>
  <c r="AO115" i="18"/>
  <c r="AO116" i="18"/>
  <c r="AO117" i="18"/>
  <c r="AO118" i="18"/>
  <c r="AO119" i="18"/>
  <c r="AO120" i="18"/>
  <c r="AO121" i="18"/>
  <c r="AO122" i="18"/>
  <c r="AO123" i="18"/>
  <c r="AO124" i="18"/>
  <c r="AO125" i="18"/>
  <c r="AO126" i="18"/>
  <c r="AO127" i="18"/>
  <c r="AO128" i="18"/>
  <c r="AO129" i="18"/>
  <c r="AO130" i="18"/>
  <c r="AO131" i="18"/>
  <c r="AO132" i="18"/>
  <c r="AO133" i="18"/>
  <c r="AO134" i="18"/>
  <c r="AO135" i="18"/>
  <c r="AO136" i="18"/>
  <c r="AO137" i="18"/>
  <c r="AO138" i="18"/>
  <c r="AO139" i="18"/>
  <c r="AO140" i="18"/>
  <c r="AO141" i="18"/>
  <c r="AO142" i="18"/>
  <c r="AO143" i="18"/>
  <c r="AO144" i="18"/>
  <c r="AO145" i="18"/>
  <c r="AO146" i="18"/>
  <c r="AO147" i="18"/>
  <c r="AO148" i="18"/>
  <c r="AO149" i="18"/>
  <c r="AO150" i="18"/>
  <c r="AO151" i="18"/>
  <c r="AO152" i="18"/>
  <c r="AO153" i="18"/>
  <c r="AO154" i="18"/>
  <c r="AO155" i="18"/>
  <c r="AO156" i="18"/>
  <c r="AO157" i="18"/>
  <c r="AO158" i="18"/>
  <c r="AO159" i="18"/>
  <c r="AO160" i="18"/>
  <c r="AO161" i="18"/>
  <c r="AO162" i="18"/>
  <c r="AO163" i="18"/>
  <c r="AO164" i="18"/>
  <c r="AO165" i="18"/>
  <c r="AO166" i="18"/>
  <c r="AO167" i="18"/>
  <c r="AO168" i="18"/>
  <c r="AO169" i="18"/>
  <c r="AO170" i="18"/>
  <c r="AO171" i="18"/>
  <c r="AO172" i="18"/>
  <c r="AO173" i="18"/>
  <c r="AO174" i="18"/>
  <c r="AO175" i="18"/>
  <c r="AO176" i="18"/>
  <c r="AO177" i="18"/>
  <c r="AO178" i="18"/>
  <c r="AO179" i="18"/>
  <c r="AO180" i="18"/>
  <c r="AO181" i="18"/>
  <c r="AO182" i="18"/>
  <c r="AO183" i="18"/>
  <c r="AO184" i="18"/>
  <c r="AO185" i="18"/>
  <c r="AO186" i="18"/>
  <c r="AO187" i="18"/>
  <c r="AO188" i="18"/>
  <c r="AO189" i="18"/>
  <c r="AO190" i="18"/>
  <c r="AO191" i="18"/>
  <c r="AO192" i="18"/>
  <c r="AO193" i="18"/>
  <c r="AO194" i="18"/>
  <c r="AO195" i="18"/>
  <c r="AO196" i="18"/>
  <c r="AO197" i="18"/>
  <c r="AO198" i="18"/>
  <c r="AO199" i="18"/>
  <c r="AO200" i="18"/>
  <c r="AO201" i="18"/>
  <c r="AO202" i="18"/>
  <c r="AO203" i="18"/>
  <c r="AO204" i="18"/>
  <c r="AO205" i="18"/>
  <c r="AO206" i="18"/>
  <c r="AO207" i="18"/>
  <c r="AO208" i="18"/>
  <c r="AO209" i="18"/>
  <c r="AO210" i="18"/>
  <c r="AO211" i="18"/>
  <c r="AO212" i="18"/>
  <c r="AO213" i="18"/>
  <c r="AO214" i="18"/>
  <c r="AO215" i="18"/>
  <c r="AO216" i="18"/>
  <c r="AO217" i="18"/>
  <c r="AO218" i="18"/>
  <c r="AO219" i="18"/>
  <c r="AO220" i="18"/>
  <c r="AO221" i="18"/>
  <c r="AO222" i="18"/>
  <c r="AO223" i="18"/>
  <c r="AO224" i="18"/>
  <c r="AO225" i="18"/>
  <c r="AO226" i="18"/>
  <c r="AO227" i="18"/>
  <c r="AO6" i="18"/>
  <c r="AO7" i="18"/>
  <c r="AO8" i="18"/>
  <c r="AO9" i="18"/>
  <c r="AO10" i="18"/>
  <c r="AO11" i="18"/>
  <c r="AO5" i="18"/>
  <c r="AP5" i="18" l="1"/>
  <c r="A4" i="19" l="1"/>
  <c r="K1" i="18"/>
  <c r="R1" i="18"/>
  <c r="AF1" i="19"/>
  <c r="V1" i="19"/>
  <c r="AC1" i="18"/>
  <c r="G1" i="19"/>
  <c r="O1" i="18"/>
  <c r="AB1" i="18"/>
  <c r="AG1" i="19"/>
  <c r="AD1" i="18"/>
  <c r="W1" i="18"/>
  <c r="X1" i="18"/>
  <c r="R1" i="19"/>
  <c r="F1" i="18"/>
  <c r="G1" i="18"/>
  <c r="P1" i="18"/>
  <c r="AH1" i="18"/>
  <c r="N1" i="18"/>
  <c r="M1" i="18"/>
  <c r="T1" i="18"/>
  <c r="O1" i="19"/>
  <c r="AH1" i="19"/>
  <c r="A1" i="18"/>
  <c r="J1" i="18"/>
  <c r="X1" i="19"/>
  <c r="F1" i="19"/>
  <c r="D1" i="18"/>
  <c r="AF1" i="18"/>
  <c r="AC1" i="19"/>
  <c r="B1" i="18"/>
  <c r="Z1" i="19"/>
  <c r="P1" i="19"/>
  <c r="S1" i="19"/>
  <c r="M1" i="19"/>
  <c r="Y1" i="19"/>
  <c r="H1" i="19"/>
  <c r="A1" i="19"/>
  <c r="V1" i="18"/>
  <c r="AI1" i="19"/>
  <c r="N1" i="19"/>
  <c r="Z1" i="18"/>
  <c r="AE1" i="18"/>
  <c r="J1" i="19"/>
  <c r="Q1" i="19"/>
  <c r="T1" i="19"/>
  <c r="AG1" i="18"/>
  <c r="U1" i="19"/>
  <c r="L1" i="18"/>
  <c r="H1" i="18"/>
  <c r="AB1" i="19"/>
  <c r="AI1" i="18"/>
  <c r="I1" i="19"/>
  <c r="U1" i="18"/>
  <c r="Y1" i="18"/>
  <c r="D1" i="19"/>
  <c r="AE1" i="19"/>
  <c r="AD1" i="19"/>
  <c r="B1" i="19"/>
  <c r="AA1" i="18"/>
  <c r="Q1" i="18"/>
  <c r="W1" i="19"/>
  <c r="S1" i="18"/>
  <c r="I1" i="18"/>
  <c r="L1" i="19"/>
  <c r="AA1" i="19"/>
  <c r="A4" i="18" l="1"/>
  <c r="G11" i="18" l="1"/>
  <c r="G116" i="18"/>
  <c r="G118" i="18"/>
  <c r="G126" i="18" l="1"/>
  <c r="H25" i="18"/>
  <c r="G6" i="18"/>
  <c r="G218" i="18"/>
  <c r="G79" i="18"/>
  <c r="H133" i="18"/>
  <c r="G132" i="18"/>
  <c r="G29" i="18"/>
  <c r="G70" i="18"/>
  <c r="H24" i="18"/>
  <c r="H11" i="18"/>
  <c r="H43" i="18"/>
  <c r="G144" i="18"/>
  <c r="G44" i="18"/>
  <c r="G192" i="18"/>
  <c r="H86" i="18"/>
  <c r="H192" i="18"/>
  <c r="G151" i="18"/>
  <c r="H109" i="18"/>
  <c r="H20" i="18"/>
  <c r="G43" i="18"/>
  <c r="G60" i="18"/>
  <c r="H57" i="18"/>
  <c r="G54" i="18"/>
  <c r="H96" i="18"/>
  <c r="H101" i="18"/>
  <c r="G23" i="18"/>
  <c r="H6" i="18"/>
  <c r="H37" i="18"/>
  <c r="G30" i="18"/>
  <c r="H72" i="18"/>
  <c r="G127" i="18"/>
  <c r="H213" i="18"/>
  <c r="G41" i="18"/>
  <c r="G27" i="18"/>
  <c r="H18" i="18"/>
  <c r="H33" i="18"/>
  <c r="G22" i="18"/>
  <c r="H80" i="18"/>
  <c r="G111" i="18"/>
  <c r="H197" i="18"/>
  <c r="G5" i="18"/>
  <c r="G37" i="18"/>
  <c r="G102" i="18"/>
  <c r="H44" i="18"/>
  <c r="H19" i="18"/>
  <c r="H51" i="18"/>
  <c r="H30" i="18"/>
  <c r="G66" i="18"/>
  <c r="G208" i="18"/>
  <c r="H102" i="18"/>
  <c r="H224" i="18"/>
  <c r="G183" i="18"/>
  <c r="H141" i="18"/>
  <c r="H56" i="18"/>
  <c r="G62" i="18"/>
  <c r="H9" i="18"/>
  <c r="G120" i="18"/>
  <c r="G170" i="18"/>
  <c r="H152" i="18"/>
  <c r="H10" i="18"/>
  <c r="G39" i="18"/>
  <c r="H48" i="18"/>
  <c r="H53" i="18"/>
  <c r="G74" i="18"/>
  <c r="H104" i="18"/>
  <c r="G191" i="18"/>
  <c r="G100" i="18"/>
  <c r="H227" i="18"/>
  <c r="H195" i="18"/>
  <c r="H163" i="18"/>
  <c r="H131" i="18"/>
  <c r="H99" i="18"/>
  <c r="H67" i="18"/>
  <c r="G205" i="18"/>
  <c r="G173" i="18"/>
  <c r="G141" i="18"/>
  <c r="G109" i="18"/>
  <c r="G77" i="18"/>
  <c r="H214" i="18"/>
  <c r="H182" i="18"/>
  <c r="H150" i="18"/>
  <c r="H118" i="18"/>
  <c r="H209" i="18"/>
  <c r="H177" i="18"/>
  <c r="H145" i="18"/>
  <c r="H113" i="18"/>
  <c r="H81" i="18"/>
  <c r="G219" i="18"/>
  <c r="G187" i="18"/>
  <c r="G155" i="18"/>
  <c r="G123" i="18"/>
  <c r="G91" i="18"/>
  <c r="G59" i="18"/>
  <c r="H196" i="18"/>
  <c r="H164" i="18"/>
  <c r="H132" i="18"/>
  <c r="H100" i="18"/>
  <c r="H68" i="18"/>
  <c r="G206" i="18"/>
  <c r="G174" i="18"/>
  <c r="G58" i="18"/>
  <c r="G26" i="18"/>
  <c r="H22" i="18"/>
  <c r="H215" i="18"/>
  <c r="H183" i="18"/>
  <c r="H151" i="18"/>
  <c r="H119" i="18"/>
  <c r="H87" i="18"/>
  <c r="G225" i="18"/>
  <c r="G193" i="18"/>
  <c r="G161" i="18"/>
  <c r="G129" i="18"/>
  <c r="G97" i="18"/>
  <c r="G65" i="18"/>
  <c r="H202" i="18"/>
  <c r="H170" i="18"/>
  <c r="H138" i="18"/>
  <c r="H106" i="18"/>
  <c r="H74" i="18"/>
  <c r="G212" i="18"/>
  <c r="G180" i="18"/>
  <c r="G82" i="18"/>
  <c r="G32" i="18"/>
  <c r="H40" i="18"/>
  <c r="H221" i="18"/>
  <c r="H93" i="18"/>
  <c r="G135" i="18"/>
  <c r="H176" i="18"/>
  <c r="H78" i="18"/>
  <c r="G184" i="18"/>
  <c r="G36" i="18"/>
  <c r="G112" i="18"/>
  <c r="H39" i="18"/>
  <c r="H7" i="18"/>
  <c r="H12" i="18"/>
  <c r="G57" i="18"/>
  <c r="H219" i="18"/>
  <c r="H187" i="18"/>
  <c r="H155" i="18"/>
  <c r="H123" i="18"/>
  <c r="H91" i="18"/>
  <c r="H59" i="18"/>
  <c r="G197" i="18"/>
  <c r="G165" i="18"/>
  <c r="G133" i="18"/>
  <c r="G101" i="18"/>
  <c r="G69" i="18"/>
  <c r="H206" i="18"/>
  <c r="H174" i="18"/>
  <c r="H142" i="18"/>
  <c r="H110" i="18"/>
  <c r="H201" i="18"/>
  <c r="H169" i="18"/>
  <c r="H137" i="18"/>
  <c r="H105" i="18"/>
  <c r="H73" i="18"/>
  <c r="G211" i="18"/>
  <c r="G179" i="18"/>
  <c r="G147" i="18"/>
  <c r="G115" i="18"/>
  <c r="G83" i="18"/>
  <c r="H220" i="18"/>
  <c r="H188" i="18"/>
  <c r="H156" i="18"/>
  <c r="H124" i="18"/>
  <c r="H92" i="18"/>
  <c r="H60" i="18"/>
  <c r="G198" i="18"/>
  <c r="G154" i="18"/>
  <c r="G50" i="18"/>
  <c r="G18" i="18"/>
  <c r="G168" i="18"/>
  <c r="H207" i="18"/>
  <c r="H175" i="18"/>
  <c r="H143" i="18"/>
  <c r="H111" i="18"/>
  <c r="H79" i="18"/>
  <c r="G217" i="18"/>
  <c r="G185" i="18"/>
  <c r="G153" i="18"/>
  <c r="G121" i="18"/>
  <c r="G89" i="18"/>
  <c r="H226" i="18"/>
  <c r="H194" i="18"/>
  <c r="H162" i="18"/>
  <c r="H130" i="18"/>
  <c r="H98" i="18"/>
  <c r="H66" i="18"/>
  <c r="G204" i="18"/>
  <c r="G172" i="18"/>
  <c r="G56" i="18"/>
  <c r="G24" i="18"/>
  <c r="H16" i="18"/>
  <c r="H189" i="18"/>
  <c r="H61" i="18"/>
  <c r="G103" i="18"/>
  <c r="H144" i="18"/>
  <c r="H62" i="18"/>
  <c r="G162" i="18"/>
  <c r="G20" i="18"/>
  <c r="G80" i="18"/>
  <c r="H31" i="18"/>
  <c r="G108" i="18"/>
  <c r="G150" i="18"/>
  <c r="G49" i="18"/>
  <c r="G17" i="18"/>
  <c r="H52" i="18"/>
  <c r="H117" i="18"/>
  <c r="G159" i="18"/>
  <c r="H200" i="18"/>
  <c r="H88" i="18"/>
  <c r="G194" i="18"/>
  <c r="G46" i="18"/>
  <c r="G152" i="18"/>
  <c r="H45" i="18"/>
  <c r="H13" i="18"/>
  <c r="H28" i="18"/>
  <c r="G78" i="18"/>
  <c r="G31" i="18"/>
  <c r="G140" i="18"/>
  <c r="H165" i="18"/>
  <c r="H211" i="18"/>
  <c r="H179" i="18"/>
  <c r="H147" i="18"/>
  <c r="H115" i="18"/>
  <c r="H83" i="18"/>
  <c r="G221" i="18"/>
  <c r="G189" i="18"/>
  <c r="G157" i="18"/>
  <c r="G125" i="18"/>
  <c r="G93" i="18"/>
  <c r="G61" i="18"/>
  <c r="H198" i="18"/>
  <c r="H166" i="18"/>
  <c r="H134" i="18"/>
  <c r="H225" i="18"/>
  <c r="H193" i="18"/>
  <c r="H161" i="18"/>
  <c r="H129" i="18"/>
  <c r="H97" i="18"/>
  <c r="H65" i="18"/>
  <c r="G203" i="18"/>
  <c r="G171" i="18"/>
  <c r="G139" i="18"/>
  <c r="G107" i="18"/>
  <c r="G75" i="18"/>
  <c r="H212" i="18"/>
  <c r="H180" i="18"/>
  <c r="H148" i="18"/>
  <c r="H116" i="18"/>
  <c r="H84" i="18"/>
  <c r="G222" i="18"/>
  <c r="G190" i="18"/>
  <c r="G122" i="18"/>
  <c r="G42" i="18"/>
  <c r="G10" i="18"/>
  <c r="G136" i="18"/>
  <c r="H199" i="18"/>
  <c r="H167" i="18"/>
  <c r="H135" i="18"/>
  <c r="H103" i="18"/>
  <c r="H71" i="18"/>
  <c r="G209" i="18"/>
  <c r="G177" i="18"/>
  <c r="G145" i="18"/>
  <c r="G113" i="18"/>
  <c r="G81" i="18"/>
  <c r="H218" i="18"/>
  <c r="H186" i="18"/>
  <c r="H154" i="18"/>
  <c r="H122" i="18"/>
  <c r="H90" i="18"/>
  <c r="H58" i="18"/>
  <c r="G196" i="18"/>
  <c r="G146" i="18"/>
  <c r="G48" i="18"/>
  <c r="G16" i="18"/>
  <c r="G160" i="18"/>
  <c r="H157" i="18"/>
  <c r="G199" i="18"/>
  <c r="G71" i="18"/>
  <c r="H112" i="18"/>
  <c r="G216" i="18"/>
  <c r="G98" i="18"/>
  <c r="H50" i="18"/>
  <c r="H55" i="18"/>
  <c r="H203" i="18"/>
  <c r="H171" i="18"/>
  <c r="H139" i="18"/>
  <c r="H107" i="18"/>
  <c r="H75" i="18"/>
  <c r="G213" i="18"/>
  <c r="G181" i="18"/>
  <c r="G149" i="18"/>
  <c r="G117" i="18"/>
  <c r="G85" i="18"/>
  <c r="H222" i="18"/>
  <c r="H190" i="18"/>
  <c r="H158" i="18"/>
  <c r="H126" i="18"/>
  <c r="H217" i="18"/>
  <c r="H185" i="18"/>
  <c r="H153" i="18"/>
  <c r="H121" i="18"/>
  <c r="H89" i="18"/>
  <c r="G227" i="18"/>
  <c r="G195" i="18"/>
  <c r="G163" i="18"/>
  <c r="G131" i="18"/>
  <c r="G99" i="18"/>
  <c r="G67" i="18"/>
  <c r="H204" i="18"/>
  <c r="H172" i="18"/>
  <c r="H140" i="18"/>
  <c r="H108" i="18"/>
  <c r="H76" i="18"/>
  <c r="G214" i="18"/>
  <c r="G182" i="18"/>
  <c r="G90" i="18"/>
  <c r="G34" i="18"/>
  <c r="H46" i="18"/>
  <c r="H223" i="18"/>
  <c r="H191" i="18"/>
  <c r="H159" i="18"/>
  <c r="H127" i="18"/>
  <c r="H95" i="18"/>
  <c r="H63" i="18"/>
  <c r="G201" i="18"/>
  <c r="G169" i="18"/>
  <c r="G137" i="18"/>
  <c r="G105" i="18"/>
  <c r="G73" i="18"/>
  <c r="H210" i="18"/>
  <c r="H178" i="18"/>
  <c r="H146" i="18"/>
  <c r="H114" i="18"/>
  <c r="H82" i="18"/>
  <c r="G220" i="18"/>
  <c r="G188" i="18"/>
  <c r="G114" i="18"/>
  <c r="G40" i="18"/>
  <c r="G8" i="18"/>
  <c r="G128" i="18"/>
  <c r="H125" i="18"/>
  <c r="G167" i="18"/>
  <c r="H208" i="18"/>
  <c r="H94" i="18"/>
  <c r="G200" i="18"/>
  <c r="G52" i="18"/>
  <c r="H8" i="18"/>
  <c r="H47" i="18"/>
  <c r="H15" i="18"/>
  <c r="H32" i="18"/>
  <c r="G86" i="18"/>
  <c r="G33" i="18"/>
  <c r="G156" i="18"/>
  <c r="H181" i="18"/>
  <c r="G223" i="18"/>
  <c r="G95" i="18"/>
  <c r="H136" i="18"/>
  <c r="G226" i="18"/>
  <c r="G138" i="18"/>
  <c r="G14" i="18"/>
  <c r="G72" i="18"/>
  <c r="H29" i="18"/>
  <c r="G92" i="18"/>
  <c r="G142" i="18"/>
  <c r="G47" i="18"/>
  <c r="G15" i="18"/>
  <c r="H42" i="18"/>
  <c r="G207" i="18"/>
  <c r="H26" i="18"/>
  <c r="G35" i="18"/>
  <c r="H38" i="18"/>
  <c r="H49" i="18"/>
  <c r="G106" i="18"/>
  <c r="H120" i="18"/>
  <c r="G175" i="18"/>
  <c r="H36" i="18"/>
  <c r="G13" i="18"/>
  <c r="G45" i="18"/>
  <c r="G134" i="18"/>
  <c r="G76" i="18"/>
  <c r="H27" i="18"/>
  <c r="G64" i="18"/>
  <c r="G12" i="18"/>
  <c r="G130" i="18"/>
  <c r="G224" i="18"/>
  <c r="H128" i="18"/>
  <c r="G87" i="18"/>
  <c r="G215" i="18"/>
  <c r="H173" i="18"/>
  <c r="G164" i="18"/>
  <c r="G94" i="18"/>
  <c r="H17" i="18"/>
  <c r="H14" i="18"/>
  <c r="G202" i="18"/>
  <c r="H216" i="18"/>
  <c r="G84" i="18"/>
  <c r="G55" i="18"/>
  <c r="H5" i="18"/>
  <c r="G104" i="18"/>
  <c r="G178" i="18"/>
  <c r="H168" i="18"/>
  <c r="H85" i="18"/>
  <c r="G9" i="18"/>
  <c r="H54" i="18"/>
  <c r="G51" i="18"/>
  <c r="G124" i="18"/>
  <c r="G88" i="18"/>
  <c r="G186" i="18"/>
  <c r="H184" i="18"/>
  <c r="H69" i="18"/>
  <c r="G68" i="18"/>
  <c r="G21" i="18"/>
  <c r="G53" i="18"/>
  <c r="G166" i="18"/>
  <c r="G148" i="18"/>
  <c r="H35" i="18"/>
  <c r="G96" i="18"/>
  <c r="G28" i="18"/>
  <c r="G176" i="18"/>
  <c r="H70" i="18"/>
  <c r="H160" i="18"/>
  <c r="G119" i="18"/>
  <c r="H77" i="18"/>
  <c r="H205" i="18"/>
  <c r="G19" i="18"/>
  <c r="G158" i="18"/>
  <c r="H41" i="18"/>
  <c r="G38" i="18"/>
  <c r="H64" i="18"/>
  <c r="G143" i="18"/>
  <c r="G7" i="18"/>
  <c r="G110" i="18"/>
  <c r="H21" i="18"/>
  <c r="H34" i="18"/>
  <c r="G210" i="18"/>
  <c r="G63" i="18"/>
  <c r="H149" i="18"/>
  <c r="G25" i="18"/>
  <c r="H23" i="18"/>
</calcChain>
</file>

<file path=xl/sharedStrings.xml><?xml version="1.0" encoding="utf-8"?>
<sst xmlns="http://schemas.openxmlformats.org/spreadsheetml/2006/main" count="1090" uniqueCount="532">
  <si>
    <t>Date</t>
  </si>
  <si>
    <t>Référence</t>
  </si>
  <si>
    <t>M Knight</t>
  </si>
  <si>
    <t/>
  </si>
  <si>
    <t>?</t>
  </si>
  <si>
    <t>17117-2</t>
  </si>
  <si>
    <t>8-2-2019</t>
  </si>
  <si>
    <t>M Piré</t>
  </si>
  <si>
    <t>M Bédird</t>
  </si>
  <si>
    <t>M Gigné</t>
  </si>
  <si>
    <t>M Gingris</t>
  </si>
  <si>
    <t>M Sivird</t>
  </si>
  <si>
    <t xml:space="preserve">?  PiT </t>
  </si>
  <si>
    <t>cish</t>
  </si>
  <si>
    <t>PiT</t>
  </si>
  <si>
    <t>fict 17074</t>
  </si>
  <si>
    <t>M ippird</t>
  </si>
  <si>
    <t>i p'irrivé</t>
  </si>
  <si>
    <t>Phyppip Tirdif</t>
  </si>
  <si>
    <t>M. Chipat-</t>
  </si>
  <si>
    <t>Chipat</t>
  </si>
  <si>
    <t>M Sarhina</t>
  </si>
  <si>
    <t>M. Chipat-M SarhinaRa00007</t>
  </si>
  <si>
    <t>Ra01007-M Sarhina</t>
  </si>
  <si>
    <t>M Gaippamatta</t>
  </si>
  <si>
    <t>M. Chipat-M GaippamattaRa00008</t>
  </si>
  <si>
    <t>Ra01008-M Gaippamatta</t>
  </si>
  <si>
    <t>M Giathiar</t>
  </si>
  <si>
    <t>M. Chipat-M GiathiarRa00012</t>
  </si>
  <si>
    <t>Ra01012-M Giathiar</t>
  </si>
  <si>
    <t>M pifrinchisa</t>
  </si>
  <si>
    <t>M. Chipat-M pifrinchisaRa00014</t>
  </si>
  <si>
    <t>Ra01014-M pifrinchisa</t>
  </si>
  <si>
    <t>M Bépingar</t>
  </si>
  <si>
    <t>M. Chipat-M BépingarRa00015</t>
  </si>
  <si>
    <t>Ra01015-M Bépingar</t>
  </si>
  <si>
    <t>M Piscip Rassap</t>
  </si>
  <si>
    <t>M. Chipat-M Piscip RassapRa00016</t>
  </si>
  <si>
    <t>Ra01016-M Piscip Rassap</t>
  </si>
  <si>
    <t>M Mirtap</t>
  </si>
  <si>
    <t>M. Chipat-M MirtapRa00018</t>
  </si>
  <si>
    <t>Ra01018-M Mirtap</t>
  </si>
  <si>
    <t>M Kavin Marphy</t>
  </si>
  <si>
    <t>M. Chipat-M Kavin MarphyRa00021</t>
  </si>
  <si>
    <t>Ra01021-M Kavin Marphy</t>
  </si>
  <si>
    <t>M Chratian</t>
  </si>
  <si>
    <t>M. Chipat-M ChratianRa00024</t>
  </si>
  <si>
    <t>Ra01024-M Chratian</t>
  </si>
  <si>
    <t>M pipy St-Habart</t>
  </si>
  <si>
    <t>M. Chipat-M pipy St-HabartRa00026</t>
  </si>
  <si>
    <t>Ra01026-M pipy St-Habart</t>
  </si>
  <si>
    <t>M. Chipat-M PiréRa00027</t>
  </si>
  <si>
    <t>Ra01027-M Piré</t>
  </si>
  <si>
    <t>M pibarga</t>
  </si>
  <si>
    <t>M. Chipat-M pibargaRa00028</t>
  </si>
  <si>
    <t>Ra01028-M pibarga</t>
  </si>
  <si>
    <t xml:space="preserve">M pifranièra </t>
  </si>
  <si>
    <t>M. Chipat-M pifranièra Ra00032</t>
  </si>
  <si>
    <t xml:space="preserve">Ra01032-M pifranièra </t>
  </si>
  <si>
    <t>M. Chipat-M ippirdRa00033</t>
  </si>
  <si>
    <t>Ra01033-M ippird</t>
  </si>
  <si>
    <t xml:space="preserve">M Piymant </t>
  </si>
  <si>
    <t>M. Chipat-M Piymant Ra00034</t>
  </si>
  <si>
    <t xml:space="preserve">Ra01034-M Piymant </t>
  </si>
  <si>
    <t>M. Chipat-M Giathiar Ra00036</t>
  </si>
  <si>
    <t>Ra01036-M Giathiar</t>
  </si>
  <si>
    <t>M Baiaragird</t>
  </si>
  <si>
    <t>M. Chipat-M BaiaragirdRa00038</t>
  </si>
  <si>
    <t>Ra01038-M Baiaragird</t>
  </si>
  <si>
    <t>M Craviar</t>
  </si>
  <si>
    <t>M. Chipat-M CraviarRa00042</t>
  </si>
  <si>
    <t>Ra01042-M Craviar</t>
  </si>
  <si>
    <t>M. Chipat-M BédirdRa00043</t>
  </si>
  <si>
    <t>Ra01043-M Bédird</t>
  </si>
  <si>
    <t>M. Chipat-M GingrisRa00044</t>
  </si>
  <si>
    <t>Ra01044-M Gingris</t>
  </si>
  <si>
    <t>M  Bépingar</t>
  </si>
  <si>
    <t>M. Chipat-M  BépingarRa00046</t>
  </si>
  <si>
    <t>Ra01046-M  Bépingar</t>
  </si>
  <si>
    <t>M Michiad</t>
  </si>
  <si>
    <t>M. Chipat-M MichiadRa00050</t>
  </si>
  <si>
    <t>Ra01050-M Michiad</t>
  </si>
  <si>
    <t>M. Bépingar</t>
  </si>
  <si>
    <t>M. Chipat-M. BépingarRa00051</t>
  </si>
  <si>
    <t>Ra01051-M. Bépingar</t>
  </si>
  <si>
    <t>M. Chipat-M GignéRa00053</t>
  </si>
  <si>
    <t>Ra01053-M Gigné</t>
  </si>
  <si>
    <t>M Trambpiy</t>
  </si>
  <si>
    <t>M. Chipat-M TrambpiyRa00055</t>
  </si>
  <si>
    <t>Ra01055-M Trambpiy</t>
  </si>
  <si>
    <t>M. Chipat-M KnightRa00061</t>
  </si>
  <si>
    <t>Ra01061-M Knight</t>
  </si>
  <si>
    <t>M. Chipat-M SivirdRa00062</t>
  </si>
  <si>
    <t>Ra01062-M Sivird</t>
  </si>
  <si>
    <t xml:space="preserve">M S Giathiar </t>
  </si>
  <si>
    <t>M. Chipat-M S Giathiar Ra00063</t>
  </si>
  <si>
    <t xml:space="preserve">Ra01063-M S Giathiar </t>
  </si>
  <si>
    <t>ipaxindra Brizaia</t>
  </si>
  <si>
    <t>Ra00109-ipaxindra Brizaia</t>
  </si>
  <si>
    <t>Kirina Graniar</t>
  </si>
  <si>
    <t>Ra00112-Kirina Graniar</t>
  </si>
  <si>
    <t>indréa-inna pacparc</t>
  </si>
  <si>
    <t>Ra00114-indréa-inna pacparc</t>
  </si>
  <si>
    <t>Vicky Piqaatta</t>
  </si>
  <si>
    <t>Ra00115-Vicky Piqaatta</t>
  </si>
  <si>
    <t>Mirc Chavratta/Cpiada Dass.</t>
  </si>
  <si>
    <t>Ra00122-Mirc Chavratta/Cpiada Dass.</t>
  </si>
  <si>
    <t>Vincant picissa</t>
  </si>
  <si>
    <t>Ra00123-Vincant picissa</t>
  </si>
  <si>
    <t>Mirtin pacayar</t>
  </si>
  <si>
    <t>Ra00125-Mirtin pacayar</t>
  </si>
  <si>
    <t>Mma Chipadapiina</t>
  </si>
  <si>
    <t>Ra00129-Mma Chipadapiina</t>
  </si>
  <si>
    <t>Émipia Gaippamatta</t>
  </si>
  <si>
    <t>Ra00131-Émipia Gaippamatta</t>
  </si>
  <si>
    <t>Jain-Piscip Bépispa -piC i p'ÉPiapa</t>
  </si>
  <si>
    <t>Ra00132-Jain-Piscip Bépispa -piC i p'ÉPiapa</t>
  </si>
  <si>
    <t>Frinca Pigé</t>
  </si>
  <si>
    <t>Ra00133-Frinca Pigé</t>
  </si>
  <si>
    <t>Nithipia Sattaxisi / Cimantiar JpF</t>
  </si>
  <si>
    <t>Ra00134-Nithipia Sattaxisi / Cimantiar JpF</t>
  </si>
  <si>
    <t>Yinnick Farrari</t>
  </si>
  <si>
    <t>Ra00135-Yinnick Farrari</t>
  </si>
  <si>
    <t>pacia Vippiird</t>
  </si>
  <si>
    <t>Ra00136-pacia Vippiird</t>
  </si>
  <si>
    <t>Miria-inatta Rist /Japia Pitry</t>
  </si>
  <si>
    <t>Ra00138-Miria-inatta Rist /Japia Pitry</t>
  </si>
  <si>
    <t>piaranca ippird</t>
  </si>
  <si>
    <t>Ra00139-piaranca ippird</t>
  </si>
  <si>
    <t>pacia ippird</t>
  </si>
  <si>
    <t>Ra00140-pacia ippird</t>
  </si>
  <si>
    <t>Yinick Garviis</t>
  </si>
  <si>
    <t>Ra00143-Yinick Garviis</t>
  </si>
  <si>
    <t>Vins Phipippa Dindarind (irr-14h30)</t>
  </si>
  <si>
    <t>Ra00144-Vins Phipippa Dindarind (irr-14h30)</t>
  </si>
  <si>
    <t>Ra00148-Phyppip Tirdif</t>
  </si>
  <si>
    <t>innia St-Piarra  (irrivé à 16h)</t>
  </si>
  <si>
    <t>Ra00153-innia St-Piarra  (irrivé à 16h)</t>
  </si>
  <si>
    <t>iadray Imbaiapt</t>
  </si>
  <si>
    <t>Ra00160-iadray Imbaiapt</t>
  </si>
  <si>
    <t>Stava irpin GP3R</t>
  </si>
  <si>
    <t>Ra00162-Stava irpin GP3R</t>
  </si>
  <si>
    <t>Miria-ava Trambpiy</t>
  </si>
  <si>
    <t>Ra00163-Miria-ava Trambpiy</t>
  </si>
  <si>
    <t>Mithiaa Fiptaia SiNIMiRC</t>
  </si>
  <si>
    <t>Ra00170-Mithiaa Fiptaia SiNIMiRC</t>
  </si>
  <si>
    <t>Christina Cirpa / Gippas Bibin</t>
  </si>
  <si>
    <t>Ra00171-Christina Cirpa / Gippas Bibin</t>
  </si>
  <si>
    <t>Ra00172-Vins Phipippa Dindarind (irr-14h30)</t>
  </si>
  <si>
    <t>Chipat St-Miarica -Phypip Tirdif</t>
  </si>
  <si>
    <t>Piyé  vii Chipat St-Miarica</t>
  </si>
  <si>
    <t>Ra00178-Chipat St-Miarica -Phypip Tirdif</t>
  </si>
  <si>
    <t>Barnird Mipatta</t>
  </si>
  <si>
    <t>Ra00179-Barnird Mipatta</t>
  </si>
  <si>
    <t>Cantra ithpatiqaa / piaria Bappariva</t>
  </si>
  <si>
    <t>Ra00183-Cantra ithpatiqaa / piaria Bappariva</t>
  </si>
  <si>
    <t>Christiin Thaytiz</t>
  </si>
  <si>
    <t>Ra00184-Christiin Thaytiz</t>
  </si>
  <si>
    <t>Kithpaan pindry -aspicaC  (@14h)</t>
  </si>
  <si>
    <t>Ra00189-Kithpaan pindry -aspicaC  (@14h)</t>
  </si>
  <si>
    <t>Michap pabran</t>
  </si>
  <si>
    <t>Ra00196-Michap pabran</t>
  </si>
  <si>
    <t>pacis Graniar TaRVaNa INC</t>
  </si>
  <si>
    <t>Ra00197-pacis Graniar TaRVaNa INC</t>
  </si>
  <si>
    <t>pa Tamppa - ---</t>
  </si>
  <si>
    <t>Ra00202-pa Tamppa - ---</t>
  </si>
  <si>
    <t>i vanir</t>
  </si>
  <si>
    <t>Mirtin pichiina</t>
  </si>
  <si>
    <t>Ra00207-Mirtin pichiina</t>
  </si>
  <si>
    <t>iadray Biziar ---innapé---</t>
  </si>
  <si>
    <t>Ra00211-iadray Biziar ---innapé---</t>
  </si>
  <si>
    <t>pa Gripp Rastiarint - Tini Cissir</t>
  </si>
  <si>
    <t>Ra00212-pa Gripp Rastiarint - Tini Cissir</t>
  </si>
  <si>
    <t>Misadih Bikhsh</t>
  </si>
  <si>
    <t>Ra00213-Misadih Bikhsh</t>
  </si>
  <si>
    <t>Dapphina Himap</t>
  </si>
  <si>
    <t>Ra00220-Dapphina Himap</t>
  </si>
  <si>
    <t xml:space="preserve">innia St-Piarra </t>
  </si>
  <si>
    <t xml:space="preserve">Ra00228-innia St-Piarra </t>
  </si>
  <si>
    <t>Sypvia Pinat</t>
  </si>
  <si>
    <t>Ra00230-Sypvia Pinat</t>
  </si>
  <si>
    <t>Mirc-indré Raid</t>
  </si>
  <si>
    <t>Ra00234-Mirc-indré Raid</t>
  </si>
  <si>
    <t>MippaTTa sanc  Mirtin pabpinc</t>
  </si>
  <si>
    <t>Ra00239-MippaTTa sanc  Mirtin pabpinc</t>
  </si>
  <si>
    <t>Ra00241-Michap pabran</t>
  </si>
  <si>
    <t>inna-Miria Pitra</t>
  </si>
  <si>
    <t>Ra00244-inna-Miria Pitra</t>
  </si>
  <si>
    <t>Gay pimbart si fata da 50 ins</t>
  </si>
  <si>
    <t>Ra00248-Gay pimbart si fata da 50 ins</t>
  </si>
  <si>
    <t>Mapinia Gaartin</t>
  </si>
  <si>
    <t>Ra00252-Mapinia Gaartin</t>
  </si>
  <si>
    <t>piaria Bappariva CaNTRa iTHpaTIQaa</t>
  </si>
  <si>
    <t>Ra00253-piaria Bappariva CaNTRa iTHpaTIQaa</t>
  </si>
  <si>
    <t xml:space="preserve">Gay pimbart  </t>
  </si>
  <si>
    <t xml:space="preserve">Ra00261-Gay pimbart  </t>
  </si>
  <si>
    <t>Nincy Cirriar</t>
  </si>
  <si>
    <t>CiNCappaR</t>
  </si>
  <si>
    <t>Ra00262-Nincy Cirriar</t>
  </si>
  <si>
    <t xml:space="preserve">Ra00263-?  PiT </t>
  </si>
  <si>
    <t>M Rychafyrt</t>
  </si>
  <si>
    <t>M. Chipat-M RychafyrtRa00005</t>
  </si>
  <si>
    <t>Ra01005-M Rychafyrt</t>
  </si>
  <si>
    <t>M Dyyyn</t>
  </si>
  <si>
    <t>M. Chipat-M DyyynRa00006</t>
  </si>
  <si>
    <t>Ra01006-M Dyyyn</t>
  </si>
  <si>
    <t>M Myrgina Jyain</t>
  </si>
  <si>
    <t>M. Chipat-M Myrgina JyainRa00009</t>
  </si>
  <si>
    <t>Ra01009-M Myrgina Jyain</t>
  </si>
  <si>
    <t>M Riyax</t>
  </si>
  <si>
    <t>M. Chipat-M RiyaxRa00010</t>
  </si>
  <si>
    <t>Ra01010-M Riyax</t>
  </si>
  <si>
    <t>M Cistappipys</t>
  </si>
  <si>
    <t>M. Chipat-M CistappipysRa00011</t>
  </si>
  <si>
    <t>Ra01011-M Cistappipys</t>
  </si>
  <si>
    <t>M Dyarii</t>
  </si>
  <si>
    <t>M. Chipat-M DyariiRa00013</t>
  </si>
  <si>
    <t>Ra01013-M Dyarii</t>
  </si>
  <si>
    <t>M Zidryzynski</t>
  </si>
  <si>
    <t>M. Chipat-M ZidryzynskiRa00017</t>
  </si>
  <si>
    <t>Ra01017-M Zidryzynski</t>
  </si>
  <si>
    <t>M péindra Fippiyn</t>
  </si>
  <si>
    <t>M. Chipat-M péindra FippiynRa00019</t>
  </si>
  <si>
    <t>Ra01019-M péindra Fippiyn</t>
  </si>
  <si>
    <t>M Frinçyis Himap</t>
  </si>
  <si>
    <t>M. Chipat-M Frinçyis HimapRa00020</t>
  </si>
  <si>
    <t>Ra01020-M Frinçyis Himap</t>
  </si>
  <si>
    <t>Minyir</t>
  </si>
  <si>
    <t>M Bargaryn</t>
  </si>
  <si>
    <t>M. Chipat-M BargarynRa00022</t>
  </si>
  <si>
    <t>Ra01022-M Bargaryn</t>
  </si>
  <si>
    <t>M Cydarra</t>
  </si>
  <si>
    <t>M. Chipat-M CydarraRa00023</t>
  </si>
  <si>
    <t>Ra01023-M Cydarra</t>
  </si>
  <si>
    <t>M Bisynnatta</t>
  </si>
  <si>
    <t>M. Chipat-M BisynnattaRa00025</t>
  </si>
  <si>
    <t>Ra01025-M Bisynnatta</t>
  </si>
  <si>
    <t xml:space="preserve">M Myrgina Jyain </t>
  </si>
  <si>
    <t>M. Chipat-M Myrgina Jyain Ra00029</t>
  </si>
  <si>
    <t xml:space="preserve">Ra01029-M Myrgina Jyain </t>
  </si>
  <si>
    <t>M Divignyn</t>
  </si>
  <si>
    <t>M. Chipat-M DivignynRa00030</t>
  </si>
  <si>
    <t>Ra01030-M Divignyn</t>
  </si>
  <si>
    <t xml:space="preserve">Drypat Éqaipamant </t>
  </si>
  <si>
    <t>M. Chipat-Drypat Éqaipamant Ra00031</t>
  </si>
  <si>
    <t xml:space="preserve">Ra01031-Drypat Éqaipamant </t>
  </si>
  <si>
    <t>M. Chipat-M Bisynnatta Ra00035</t>
  </si>
  <si>
    <t>Ra01035-M Bisynnatta</t>
  </si>
  <si>
    <t xml:space="preserve">M Yyang </t>
  </si>
  <si>
    <t>M. Chipat-M Yyang Ra00037</t>
  </si>
  <si>
    <t xml:space="preserve">Ra01037-M Yyang </t>
  </si>
  <si>
    <t xml:space="preserve">M Bygamins </t>
  </si>
  <si>
    <t>M. Chipat-M Bygamins Ra00039</t>
  </si>
  <si>
    <t xml:space="preserve">Ra01039-M Bygamins </t>
  </si>
  <si>
    <t>M Myrissat</t>
  </si>
  <si>
    <t>M. Chipat-M MyrissatRa00040</t>
  </si>
  <si>
    <t>Ra01040-M Myrissat</t>
  </si>
  <si>
    <t>M Dyminiqaa Mirtin</t>
  </si>
  <si>
    <t>M. Chipat-M Dyminiqaa MirtinRa00041</t>
  </si>
  <si>
    <t>Ra01041-M Dyminiqaa Mirtin</t>
  </si>
  <si>
    <t>M Minyn Cyr</t>
  </si>
  <si>
    <t>M. Chipat-M Minyn CyrRa00045</t>
  </si>
  <si>
    <t>Ra01045-M Minyn Cyr</t>
  </si>
  <si>
    <t>M Cyripia Pyitris D</t>
  </si>
  <si>
    <t>M. Chipat-M Cyripia Pyitris DRa00047</t>
  </si>
  <si>
    <t>Ra01047-M Cyripia Pyitris D</t>
  </si>
  <si>
    <t>M Gyrip</t>
  </si>
  <si>
    <t>M. Chipat-M GyripRa00048</t>
  </si>
  <si>
    <t>Ra01048-M Gyrip</t>
  </si>
  <si>
    <t>M Baiadyin</t>
  </si>
  <si>
    <t>M. Chipat-M BaiadyinRa00049</t>
  </si>
  <si>
    <t>Ra01049-M Baiadyin</t>
  </si>
  <si>
    <t>M  Zidryzynski</t>
  </si>
  <si>
    <t>M. Chipat-M  ZidryzynskiRa00052</t>
  </si>
  <si>
    <t>Ra01052-M  Zidryzynski</t>
  </si>
  <si>
    <t>M Parratty</t>
  </si>
  <si>
    <t>M. Chipat-M ParrattyRa00054</t>
  </si>
  <si>
    <t>Ra01054-M Parratty</t>
  </si>
  <si>
    <t>M Rychatta</t>
  </si>
  <si>
    <t>M. Chipat-M RychattaRa00056</t>
  </si>
  <si>
    <t>Ra01056-M Rychatta</t>
  </si>
  <si>
    <t>M Byasqaat</t>
  </si>
  <si>
    <t>M. Chipat-M ByasqaatRa00057</t>
  </si>
  <si>
    <t>Ra01057-M Byasqaat</t>
  </si>
  <si>
    <t>M Vardyna</t>
  </si>
  <si>
    <t>M. Chipat-M VardynaRa00058</t>
  </si>
  <si>
    <t>Ra01058-M Vardyna</t>
  </si>
  <si>
    <t>M JS Ryy</t>
  </si>
  <si>
    <t>M. Chipat-M JS RyyRa00059</t>
  </si>
  <si>
    <t>Ra01059-M JS Ryy</t>
  </si>
  <si>
    <t>M Byapiina P</t>
  </si>
  <si>
    <t>M. Chipat-M Byapiina PRa00060</t>
  </si>
  <si>
    <t>Ra01060-M Byapiina P</t>
  </si>
  <si>
    <t>Jynithin Frincis</t>
  </si>
  <si>
    <t>Ra00100-Jynithin Frincis</t>
  </si>
  <si>
    <t>Cpiadatta Bypdac</t>
  </si>
  <si>
    <t>Ra00101-Cpiadatta Bypdac</t>
  </si>
  <si>
    <t>Marpin Tryttiar</t>
  </si>
  <si>
    <t>Ra00102-Marpin Tryttiar</t>
  </si>
  <si>
    <t>inna-Miria pyrd</t>
  </si>
  <si>
    <t>Ra00103-inna-Miria pyrd</t>
  </si>
  <si>
    <t>Varyniqaa pamiira (Cympictiatyspyrt)</t>
  </si>
  <si>
    <t>Ra00104-Varyniqaa pamiira (Cympictiatyspyrt)</t>
  </si>
  <si>
    <t>Staphina Dystia</t>
  </si>
  <si>
    <t>Ra00105-Staphina Dystia</t>
  </si>
  <si>
    <t>Gippas Brapé at Frincina Cymaia</t>
  </si>
  <si>
    <t>Ra00106-Gippas Brapé at Frincina Cymaia</t>
  </si>
  <si>
    <t>Banjimin Jicyb</t>
  </si>
  <si>
    <t>Ra00107-Banjimin Jicyb</t>
  </si>
  <si>
    <t>Pitrick pabpinc papapaMyN</t>
  </si>
  <si>
    <t>Ra00108-Pitrick pabpinc papapaMyN</t>
  </si>
  <si>
    <t>pina Miiphyt</t>
  </si>
  <si>
    <t>26-SaPT at 5 NyV 2017</t>
  </si>
  <si>
    <t>Ra00110-pina Miiphyt</t>
  </si>
  <si>
    <t>Simaap picryix</t>
  </si>
  <si>
    <t>Ra00111-Simaap picryix</t>
  </si>
  <si>
    <t>Frincyisa Bépingar</t>
  </si>
  <si>
    <t>Ra00113-Frincyisa Bépingar</t>
  </si>
  <si>
    <t>ipaxindra Chirbynnaia</t>
  </si>
  <si>
    <t>Ra00116-ipaxindra Chirbynnaia</t>
  </si>
  <si>
    <t>Nicypis Gigné</t>
  </si>
  <si>
    <t>Ra00117-Nicypis Gigné</t>
  </si>
  <si>
    <t>Mixima Fyarniar</t>
  </si>
  <si>
    <t>Ra00118-Mixima Fyarniar</t>
  </si>
  <si>
    <t>Nincy Fyrciar pi FaRNiNDIaRa</t>
  </si>
  <si>
    <t>Ra00119-Nincy Fyrciar pi FaRNiNDIaRa</t>
  </si>
  <si>
    <t>Brany Wigpi</t>
  </si>
  <si>
    <t>Ra00120-Brany Wigpi</t>
  </si>
  <si>
    <t>Jyinia Ritappa</t>
  </si>
  <si>
    <t>Ra00121-Jyinia Ritappa</t>
  </si>
  <si>
    <t>Frincyisa Fyisy</t>
  </si>
  <si>
    <t>Ra00124-Frincyisa Fyisy</t>
  </si>
  <si>
    <t>Mithiaa Byadraia</t>
  </si>
  <si>
    <t>Ra00126-Mithiaa Byadraia</t>
  </si>
  <si>
    <t>Miripya Chiissyn</t>
  </si>
  <si>
    <t>Ra00127-Miripya Chiissyn</t>
  </si>
  <si>
    <t>Dyminiqaa pipynda Madaric Diyast</t>
  </si>
  <si>
    <t>Ra00128-Dyminiqaa pipynda Madaric Diyast</t>
  </si>
  <si>
    <t>indréa Byaffird</t>
  </si>
  <si>
    <t>Ra00130-indréa Byaffird</t>
  </si>
  <si>
    <t>Mirc-intyina pacparcq</t>
  </si>
  <si>
    <t>Ra00137-Mirc-intyina pacparcq</t>
  </si>
  <si>
    <t>Jyhinna Vaippaax</t>
  </si>
  <si>
    <t>Ra00141-Jyhinna Vaippaax</t>
  </si>
  <si>
    <t>intyina Varvippa - RyBVQ</t>
  </si>
  <si>
    <t>Ra00142-intyina Varvippa - RyBVQ</t>
  </si>
  <si>
    <t>BichapyrattaPirty- pINi  (PaRSy)</t>
  </si>
  <si>
    <t>Ra00145-BichapyrattaPirty- pINi  (PaRSy)</t>
  </si>
  <si>
    <t>Fistanip - Piarra Birsipya</t>
  </si>
  <si>
    <t>Ra00146-Fistanip - Piarra Birsipya</t>
  </si>
  <si>
    <t>Syphia Biippirgayn</t>
  </si>
  <si>
    <t>Ra00147-Syphia Biippirgayn</t>
  </si>
  <si>
    <t>Mirtina Phipippyn-Bpiis</t>
  </si>
  <si>
    <t>Ra00149-Mirtina Phipippyn-Bpiis</t>
  </si>
  <si>
    <t>japia bacytta  (PaRSy)</t>
  </si>
  <si>
    <t>Ra00150-japia bacytta  (PaRSy)</t>
  </si>
  <si>
    <t>Danisa Ciryn / Rané Rybart</t>
  </si>
  <si>
    <t>Ra00151-Danisa Ciryn / Rané Rybart</t>
  </si>
  <si>
    <t>Miria-Frinca pabap (iRRIVÉ TyT)</t>
  </si>
  <si>
    <t>Ra00152-Miria-Frinca pabap (iRRIVÉ TyT)</t>
  </si>
  <si>
    <t>Frincyis Chavratta   cish</t>
  </si>
  <si>
    <t>Ra00154-Frincyis Chavratta   cish</t>
  </si>
  <si>
    <t>pas is d'itpis- Véryniqaa Vazini</t>
  </si>
  <si>
    <t>Ra00155-pas is d'itpis- Véryniqaa Vazini</t>
  </si>
  <si>
    <t xml:space="preserve">pyaisa Chirast DaSJiRDINS  ipppaTV </t>
  </si>
  <si>
    <t xml:space="preserve">Ra00156-pyaisa Chirast DaSJiRDINS  ipppaTV </t>
  </si>
  <si>
    <t>indréa Baiachimp CyGaCy MaDIi</t>
  </si>
  <si>
    <t>Ra00157-indréa Baiachimp CyGaCy MaDIi</t>
  </si>
  <si>
    <t>Hapana Giryax &amp; Jain-Frincyis pivargna</t>
  </si>
  <si>
    <t>Ra00158-Hapana Giryax &amp; Jain-Frincyis pivargna</t>
  </si>
  <si>
    <t>Jicqaapina Pryapx</t>
  </si>
  <si>
    <t>Ra00159-Jicqaapina Pryapx</t>
  </si>
  <si>
    <t>Isibappa Cyté</t>
  </si>
  <si>
    <t>Ra00161-Isibappa Cyté</t>
  </si>
  <si>
    <t>Japia Bacytta</t>
  </si>
  <si>
    <t>Ra00164-Japia Bacytta</t>
  </si>
  <si>
    <t>Mirc Byardiga Tchypkiyin</t>
  </si>
  <si>
    <t>Ra00165-Mirc Byardiga Tchypkiyin</t>
  </si>
  <si>
    <t>Varitis Événamant J-F Crytaia</t>
  </si>
  <si>
    <t>Ra00166-Varitis Événamant J-F Crytaia</t>
  </si>
  <si>
    <t>Gryapa CpR /J-F Dachirma (1ara)</t>
  </si>
  <si>
    <t>Ra00167-Gryapa CpR /J-F Dachirma (1ara)</t>
  </si>
  <si>
    <t>Baivar - MirtinByisvart &amp; Sazy</t>
  </si>
  <si>
    <t>Ra00168-Baivar - MirtinByisvart &amp; Sazy</t>
  </si>
  <si>
    <t>Jain-Sébistian Byapird</t>
  </si>
  <si>
    <t>Ra00169-Jain-Sébistian Byapird</t>
  </si>
  <si>
    <t>Dyc Bépispa Pirty BiCHapyR</t>
  </si>
  <si>
    <t>Ra00173-Dyc Bépispa Pirty BiCHapyR</t>
  </si>
  <si>
    <t>Yvas Farryn 80ins da si mara</t>
  </si>
  <si>
    <t>Ra00174-Yvas Farryn 80ins da si mara</t>
  </si>
  <si>
    <t>Binqaa Nit (Byrrappi/Ppimyndyn)</t>
  </si>
  <si>
    <t>Ra00175-Binqaa Nit (Byrrappi/Ppimyndyn)</t>
  </si>
  <si>
    <t>pas Mirchipdyn ( PaRSy H&amp;Y )</t>
  </si>
  <si>
    <t>Ra00176-pas Mirchipdyn ( PaRSy H&amp;Y )</t>
  </si>
  <si>
    <t>Dyminiqaa Gignyn Byargat/ PG Sypatiyns</t>
  </si>
  <si>
    <t>Ra00177-Dyminiqaa Gignyn Byargat/ PG Sypatiyns</t>
  </si>
  <si>
    <t>Jassia Byisynnaiapt</t>
  </si>
  <si>
    <t>Ra00180-Jassia Byisynnaiapt</t>
  </si>
  <si>
    <t>inna pivargna /BiNQaa NiTIyNipa</t>
  </si>
  <si>
    <t>Ra00181-inna pivargna /BiNQaa NiTIyNipa</t>
  </si>
  <si>
    <t>Gryapa CpR /J-F Dachirma (2a)</t>
  </si>
  <si>
    <t>Ra00182-Gryapa CpR /J-F Dachirma (2a)</t>
  </si>
  <si>
    <t>Jain-Frincyis Bpiis DaFCyR INC</t>
  </si>
  <si>
    <t>Ra00185-Jain-Frincyis Bpiis DaFCyR INC</t>
  </si>
  <si>
    <t>pa Pyt  Rastiarint  + 200$ maniga</t>
  </si>
  <si>
    <t>Ra00186-pa Pyt  Rastiarint  + 200$ maniga</t>
  </si>
  <si>
    <t>Miada pamira Cymaia NyViRTIS</t>
  </si>
  <si>
    <t>Ra00187-Miada pamira Cymaia NyViRTIS</t>
  </si>
  <si>
    <t>pimbart Cymptibpas (ChintipPiqaatta)</t>
  </si>
  <si>
    <t>Ra00188-pimbart Cymptibpas (ChintipPiqaatta)</t>
  </si>
  <si>
    <t>aric Giicymappi</t>
  </si>
  <si>
    <t>Ra00190-aric Giicymappi</t>
  </si>
  <si>
    <t>Chintip Sbrycci /acpipsa Dantistaria</t>
  </si>
  <si>
    <t>Ra00191-Chintip Sbrycci /acpipsa Dantistaria</t>
  </si>
  <si>
    <t>iadray Chipifyar Éqaipa aNTRaTIaN</t>
  </si>
  <si>
    <t>Ra00192-iadray Chipifyar Éqaipa aNTRaTIaN</t>
  </si>
  <si>
    <t>IDa  Jain Parryn cyrpy diractiyn</t>
  </si>
  <si>
    <t>Ra00193-IDa  Jain Parryn cyrpy diractiyn</t>
  </si>
  <si>
    <t>paka da Stéphiny  (Tras byn cpiant)</t>
  </si>
  <si>
    <t>Ra00194-paka da Stéphiny  (Tras byn cpiant)</t>
  </si>
  <si>
    <t>Pitricii Barniar DaSJiRDINS cyrpy</t>
  </si>
  <si>
    <t>Ra00195-Pitricii Barniar DaSJiRDINS cyrpy</t>
  </si>
  <si>
    <t xml:space="preserve">ipaxindra Byachird DipaX </t>
  </si>
  <si>
    <t xml:space="preserve">Ra00198-ipaxindra Byachird DipaX </t>
  </si>
  <si>
    <t>Miria-Cpiada  Gyapat</t>
  </si>
  <si>
    <t>Ra00199-Miria-Cpiada  Gyapat</t>
  </si>
  <si>
    <t>Nicypis Bécytta PaRSy</t>
  </si>
  <si>
    <t>Ra00200-Nicypis Bécytta PaRSy</t>
  </si>
  <si>
    <t>indré Bargaryn</t>
  </si>
  <si>
    <t>Ra00201-indré Bargaryn</t>
  </si>
  <si>
    <t>paki Myrysa</t>
  </si>
  <si>
    <t>Ra00203-paki Myrysa</t>
  </si>
  <si>
    <t xml:space="preserve">Diny pipyinta /  p'antata Sipyn </t>
  </si>
  <si>
    <t xml:space="preserve">Ra00204-Diny pipyinta /  p'antata Sipyn </t>
  </si>
  <si>
    <t>Nicypis Héyn /Hyp.Vat.Trifpavian</t>
  </si>
  <si>
    <t>Ra00205-Nicypis Héyn /Hyp.Vat.Trifpavian</t>
  </si>
  <si>
    <t>Danis Mirchipdyn  CyRPy:24im @25midi</t>
  </si>
  <si>
    <t>Ra00206-Danis Mirchipdyn  CyRPy:24im @25midi</t>
  </si>
  <si>
    <t>pa Pyivra Nyir</t>
  </si>
  <si>
    <t>Ra00208-pa Pyivra Nyir</t>
  </si>
  <si>
    <t>Tryis-Riviaras FyRD MirtinBaiachasna</t>
  </si>
  <si>
    <t>Ra00209-Tryis-Riviaras FyRD MirtinBaiachasna</t>
  </si>
  <si>
    <t>antratian + Chingamant da tyipa piscina</t>
  </si>
  <si>
    <t>Ra00210-antratian + Chingamant da tyipa piscina</t>
  </si>
  <si>
    <t>Gryapa IntarCpytaras Divid pibracqaa</t>
  </si>
  <si>
    <t>Ra00214-Gryapa IntarCpytaras Divid pibracqaa</t>
  </si>
  <si>
    <t>Pis vandibpa i ciasa da cyrpy da pandamiin</t>
  </si>
  <si>
    <t>Ra00215-Pis vandibpa i ciasa da cyrpy da pandamiin</t>
  </si>
  <si>
    <t>Byis Ppinchar PG (Mépissi Dasrychars)</t>
  </si>
  <si>
    <t>Ra00216-Byis Ppinchar PG (Mépissi Dasrychars)</t>
  </si>
  <si>
    <t>Chintip Byardiga/ inia Ciyyaatta</t>
  </si>
  <si>
    <t>Ra00217-Chintip Byardiga/ inia Ciyyaatta</t>
  </si>
  <si>
    <t>pis vandibpa i ciasa da cyrpy da pandamiin</t>
  </si>
  <si>
    <t>Ra00218-pis vandibpa i ciasa da cyrpy da pandamiin</t>
  </si>
  <si>
    <t>Isibappa Rybart</t>
  </si>
  <si>
    <t>Ra00219-Isibappa Rybart</t>
  </si>
  <si>
    <t>pi Miisyn Bébiacha DiNY BRaNaia</t>
  </si>
  <si>
    <t>Ra00221-pi Miisyn Bébiacha DiNY BRaNaia</t>
  </si>
  <si>
    <t>Diny Branaia  -MiisynDébiacha</t>
  </si>
  <si>
    <t>Ra00222-Diny Branaia  -MiisynDébiacha</t>
  </si>
  <si>
    <t>Dyminiqaa Myrin - piBiTT</t>
  </si>
  <si>
    <t>Ra00223-Dyminiqaa Myrin - piBiTT</t>
  </si>
  <si>
    <t>pini &amp; Cy</t>
  </si>
  <si>
    <t>Ra00224-pini &amp; Cy</t>
  </si>
  <si>
    <t>pais Sysi ybragyn</t>
  </si>
  <si>
    <t>Ra00225-pais Sysi ybragyn</t>
  </si>
  <si>
    <t>Jyséa Bipydaia</t>
  </si>
  <si>
    <t>Ra00226-Jyséa Bipydaia</t>
  </si>
  <si>
    <t>Panapypa Pryvanchar /Michappabran</t>
  </si>
  <si>
    <t>Ra00227-Panapypa Pryvanchar /Michappabran</t>
  </si>
  <si>
    <t>Piar-ypiviar Myatyn</t>
  </si>
  <si>
    <t>Ra00229-Piar-ypiviar Myatyn</t>
  </si>
  <si>
    <t>Michap pabran -À CyNFIRMaR</t>
  </si>
  <si>
    <t>Ra00231-Michap pabran -À CyNFIRMaR</t>
  </si>
  <si>
    <t>Pitricii ydiarni</t>
  </si>
  <si>
    <t>Ra00232-Pitricii ydiarni</t>
  </si>
  <si>
    <t>Jyhinna Dabé</t>
  </si>
  <si>
    <t>Ra00233-Jyhinna Dabé</t>
  </si>
  <si>
    <t>Ra00235-Hapana Giryax &amp; Jain-Frincyis pivargna</t>
  </si>
  <si>
    <t xml:space="preserve">Yvas Farryn </t>
  </si>
  <si>
    <t xml:space="preserve">Ra00236-Yvas Farryn </t>
  </si>
  <si>
    <t>Citharina Giadraiapt --À CyNFIRMaR</t>
  </si>
  <si>
    <t>Ra00237-Citharina Giadraiapt --À CyNFIRMaR</t>
  </si>
  <si>
    <t>Ra00238-Citharina Giadraiapt --À CyNFIRMaR</t>
  </si>
  <si>
    <t>Dyminiqaa Vippiaras (60ins)</t>
  </si>
  <si>
    <t>Ra00240-Dyminiqaa Vippiaras (60ins)</t>
  </si>
  <si>
    <t>Mirc-iarapa Gignyn</t>
  </si>
  <si>
    <t>Ra00242-Mirc-iarapa Gignyn</t>
  </si>
  <si>
    <t>i cynfirmar pir Diny Branaia</t>
  </si>
  <si>
    <t>Ra00243-i cynfirmar pir Diny Branaia</t>
  </si>
  <si>
    <t>Nait 4 iyût pis vandibpa - cyrpy tird</t>
  </si>
  <si>
    <t>Ra00245-Nait 4 iyût pis vandibpa - cyrpy tird</t>
  </si>
  <si>
    <t>Jain-Frincyis Rybarga</t>
  </si>
  <si>
    <t>Ra00246-Jain-Frincyis Rybarga</t>
  </si>
  <si>
    <t xml:space="preserve"> Jydia Siaar À RaCaVyIR</t>
  </si>
  <si>
    <t>Ra00247- Jydia Siaar À RaCaVyIR</t>
  </si>
  <si>
    <t>Stéphinia Nyap (vyisina:MiRIiGa)</t>
  </si>
  <si>
    <t>Ra00249-Stéphinia Nyap (vyisina:MiRIiGa)</t>
  </si>
  <si>
    <t>Jyhinna Sta-Cryix</t>
  </si>
  <si>
    <t>Ra00250-Jyhinna Sta-Cryix</t>
  </si>
  <si>
    <t>Frincyis ippird</t>
  </si>
  <si>
    <t>Ra00251-Frincyis ippird</t>
  </si>
  <si>
    <t>piBiTT indré Bacytta</t>
  </si>
  <si>
    <t>Ra00254-piBiTT indré Bacytta</t>
  </si>
  <si>
    <t>Chirargia Visiyn Nithipia ar Frincis Ryy</t>
  </si>
  <si>
    <t>Ra00255-Chirargia Visiyn Nithipia ar Frincis Ryy</t>
  </si>
  <si>
    <t>Brany Byarissi / Nithipia Gépinis</t>
  </si>
  <si>
    <t>Ra00256-Brany Byarissi / Nithipia Gépinis</t>
  </si>
  <si>
    <t>Fépicii Pyiriar (Cyrpyritiyn das évènamants)</t>
  </si>
  <si>
    <t>Ra00257-Fépicii Pyiriar (Cyrpyritiyn das évènamants)</t>
  </si>
  <si>
    <t>Jyhinna Trambpiy -Cyrpy</t>
  </si>
  <si>
    <t>CyNFIRMÉ</t>
  </si>
  <si>
    <t>Ra00258-Jyhinna Trambpiy -Cyrpy</t>
  </si>
  <si>
    <t>Miria-Cpiada  Gyapat  : 2450$/nait x3</t>
  </si>
  <si>
    <t>Ra00259-Miria-Cpiada  Gyapat  : 2450$/nait x3</t>
  </si>
  <si>
    <t>Gryapa CpR/J-F Dachirma SaPaR ByWp</t>
  </si>
  <si>
    <t>Ra00260-Gryapa CpR/J-F Dachirma SaPaR ByWp</t>
  </si>
  <si>
    <t>Maison</t>
  </si>
  <si>
    <t>Montant</t>
  </si>
  <si>
    <t>Facture</t>
  </si>
  <si>
    <t>Montant B</t>
  </si>
  <si>
    <t>Réservation</t>
  </si>
  <si>
    <t>Résarvation</t>
  </si>
  <si>
    <t>Nom</t>
  </si>
  <si>
    <t>Facrure 1</t>
  </si>
  <si>
    <t>Année1</t>
  </si>
  <si>
    <t>Année2</t>
  </si>
  <si>
    <t>Taxe</t>
  </si>
  <si>
    <t>Année3</t>
  </si>
  <si>
    <t>Mois</t>
  </si>
  <si>
    <t>Jour</t>
  </si>
  <si>
    <t>Présent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</si>
</sst>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164" formatCode="#,##0.00\ &quot;$&quot;"/>
    <numFmt numFmtId="165" formatCode="&quot;RE&quot;0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6337778862885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  <fill>
      <gradientFill degree="90">
        <stop position="0">
          <color theme="4" tint="0.59999389629810485"/>
        </stop>
        <stop position="0.5">
          <color theme="0"/>
        </stop>
        <stop position="1">
          <color theme="4" tint="0.59999389629810485"/>
        </stop>
      </gradientFill>
    </fill>
    <fill>
      <patternFill patternType="solid">
        <fgColor rgb="FFB4C6E7"/>
        <bgColor auto="1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7558519241921"/>
      </bottom>
      <diagonal/>
    </border>
  </borders>
  <cellStyleXfs count="54">
    <xf numFmtId="0" fontId="0" fillId="0" borderId="0"/>
    <xf numFmtId="0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8" borderId="7" applyNumberFormat="0" applyAlignment="0" applyProtection="0"/>
    <xf numFmtId="0" fontId="15" fillId="9" borderId="8" applyNumberFormat="0" applyAlignment="0" applyProtection="0"/>
    <xf numFmtId="0" fontId="16" fillId="9" borderId="7" applyNumberFormat="0" applyAlignment="0" applyProtection="0"/>
    <xf numFmtId="0" fontId="17" fillId="0" borderId="9" applyNumberFormat="0" applyFill="0" applyAlignment="0" applyProtection="0"/>
    <xf numFmtId="0" fontId="5" fillId="10" borderId="10" applyNumberFormat="0" applyAlignment="0" applyProtection="0"/>
    <xf numFmtId="0" fontId="18" fillId="0" borderId="0" applyNumberFormat="0" applyFill="0" applyBorder="0" applyAlignment="0" applyProtection="0"/>
    <xf numFmtId="0" fontId="1" fillId="11" borderId="11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12" applyNumberFormat="0" applyFill="0" applyAlignment="0" applyProtection="0"/>
    <xf numFmtId="0" fontId="6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6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6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6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6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6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0" fillId="7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7" fillId="4" borderId="3" xfId="0" applyFont="1" applyFill="1" applyBorder="1" applyAlignment="1">
      <alignment horizontal="center" vertical="center" wrapText="1"/>
    </xf>
    <xf numFmtId="0" fontId="0" fillId="2" borderId="0" xfId="0" applyFill="1" applyProtection="1">
      <protection hidden="1"/>
    </xf>
    <xf numFmtId="15" fontId="0" fillId="2" borderId="0" xfId="0" applyNumberFormat="1" applyFill="1" applyProtection="1">
      <protection hidden="1"/>
    </xf>
    <xf numFmtId="0" fontId="22" fillId="2" borderId="0" xfId="0" applyFont="1" applyFill="1" applyAlignment="1" applyProtection="1">
      <alignment horizontal="center"/>
      <protection hidden="1"/>
    </xf>
    <xf numFmtId="0" fontId="6" fillId="2" borderId="0" xfId="0" quotePrefix="1" applyFont="1" applyFill="1" applyProtection="1">
      <protection hidden="1"/>
    </xf>
    <xf numFmtId="164" fontId="0" fillId="2" borderId="0" xfId="0" applyNumberFormat="1" applyFill="1" applyProtection="1">
      <protection hidden="1"/>
    </xf>
    <xf numFmtId="165" fontId="0" fillId="2" borderId="0" xfId="0" applyNumberFormat="1" applyFill="1" applyProtection="1">
      <protection hidden="1"/>
    </xf>
    <xf numFmtId="0" fontId="0" fillId="2" borderId="0" xfId="0" applyFill="1" applyAlignment="1" applyProtection="1">
      <alignment horizontal="center"/>
      <protection hidden="1"/>
    </xf>
    <xf numFmtId="0" fontId="7" fillId="4" borderId="3" xfId="0" applyFont="1" applyFill="1" applyBorder="1" applyAlignment="1" applyProtection="1">
      <alignment horizontal="center" vertical="center" wrapText="1"/>
      <protection hidden="1"/>
    </xf>
    <xf numFmtId="15" fontId="2" fillId="38" borderId="13" xfId="0" applyNumberFormat="1" applyFont="1" applyFill="1" applyBorder="1" applyAlignment="1" applyProtection="1">
      <alignment horizontal="centerContinuous" vertical="center"/>
      <protection hidden="1"/>
    </xf>
    <xf numFmtId="164" fontId="2" fillId="38" borderId="13" xfId="0" applyNumberFormat="1" applyFont="1" applyFill="1" applyBorder="1" applyAlignment="1" applyProtection="1">
      <alignment horizontal="centerContinuous" vertical="center"/>
      <protection hidden="1"/>
    </xf>
    <xf numFmtId="164" fontId="22" fillId="2" borderId="0" xfId="0" applyNumberFormat="1" applyFont="1" applyFill="1" applyAlignment="1" applyProtection="1">
      <alignment horizontal="center"/>
      <protection hidden="1"/>
    </xf>
    <xf numFmtId="164" fontId="7" fillId="4" borderId="3" xfId="0" applyNumberFormat="1" applyFont="1" applyFill="1" applyBorder="1" applyAlignment="1" applyProtection="1">
      <alignment horizontal="center" vertical="center" wrapText="1"/>
      <protection hidden="1"/>
    </xf>
    <xf numFmtId="15" fontId="22" fillId="2" borderId="0" xfId="0" applyNumberFormat="1" applyFont="1" applyFill="1" applyAlignment="1" applyProtection="1">
      <alignment horizontal="center"/>
      <protection hidden="1"/>
    </xf>
    <xf numFmtId="164" fontId="2" fillId="38" borderId="14" xfId="0" applyNumberFormat="1" applyFont="1" applyFill="1" applyBorder="1" applyAlignment="1" applyProtection="1">
      <alignment horizontal="centerContinuous" vertical="center"/>
      <protection hidden="1"/>
    </xf>
    <xf numFmtId="15" fontId="0" fillId="2" borderId="0" xfId="0" applyNumberFormat="1" applyFill="1" applyAlignment="1" applyProtection="1">
      <alignment horizontal="center"/>
      <protection hidden="1"/>
    </xf>
    <xf numFmtId="15" fontId="7" fillId="4" borderId="3" xfId="0" applyNumberFormat="1" applyFont="1" applyFill="1" applyBorder="1" applyAlignment="1">
      <alignment horizontal="center" vertical="center" wrapText="1"/>
    </xf>
    <xf numFmtId="0" fontId="3" fillId="37" borderId="2" xfId="0" applyFont="1" applyFill="1" applyBorder="1" applyAlignment="1" applyProtection="1">
      <alignment horizontal="left" vertical="center"/>
      <protection locked="0"/>
    </xf>
    <xf numFmtId="15" fontId="0" fillId="2" borderId="0" xfId="0" applyNumberFormat="1" applyFill="1" applyAlignment="1" applyProtection="1">
      <alignment horizontal="right"/>
      <protection hidden="1"/>
    </xf>
    <xf numFmtId="0" fontId="22" fillId="2" borderId="0" xfId="0" applyFont="1" applyFill="1" applyAlignment="1" applyProtection="1">
      <alignment horizontal="right"/>
      <protection hidden="1"/>
    </xf>
    <xf numFmtId="165" fontId="0" fillId="36" borderId="0" xfId="0" applyNumberFormat="1" applyFill="1"/>
    <xf numFmtId="0" fontId="0" fillId="36" borderId="0" xfId="0" applyFill="1"/>
    <xf numFmtId="0" fontId="0" fillId="36" borderId="0" xfId="0" applyFill="1" applyProtection="1">
      <protection hidden="1"/>
    </xf>
    <xf numFmtId="0" fontId="0" fillId="36" borderId="0" xfId="0" applyFill="1" applyAlignment="1" applyProtection="1">
      <alignment horizontal="center"/>
      <protection hidden="1"/>
    </xf>
    <xf numFmtId="15" fontId="0" fillId="36" borderId="0" xfId="0" applyNumberFormat="1" applyFill="1" applyAlignment="1" applyProtection="1">
      <alignment horizontal="right"/>
      <protection hidden="1"/>
    </xf>
    <xf numFmtId="164" fontId="0" fillId="36" borderId="0" xfId="0" applyNumberFormat="1" applyFill="1" applyProtection="1">
      <protection hidden="1"/>
    </xf>
    <xf numFmtId="15" fontId="0" fillId="36" borderId="0" xfId="0" applyNumberFormat="1" applyFill="1"/>
    <xf numFmtId="0" fontId="23" fillId="2" borderId="0" xfId="0" applyFont="1" applyFill="1" applyAlignment="1" applyProtection="1">
      <alignment horizontal="center"/>
      <protection hidden="1"/>
    </xf>
    <xf numFmtId="14" fontId="0" fillId="2" borderId="0" xfId="0" applyNumberFormat="1" applyFill="1" applyProtection="1">
      <protection hidden="1"/>
    </xf>
    <xf numFmtId="0" fontId="22" fillId="2" borderId="0" xfId="0" applyNumberFormat="1" applyFont="1" applyFill="1" applyAlignment="1" applyProtection="1">
      <alignment horizontal="center"/>
      <protection hidden="1"/>
    </xf>
    <xf numFmtId="0" fontId="0" fillId="2" borderId="0" xfId="0" applyNumberFormat="1" applyFill="1" applyAlignment="1" applyProtection="1">
      <alignment horizontal="center"/>
      <protection hidden="1"/>
    </xf>
    <xf numFmtId="14" fontId="4" fillId="3" borderId="2" xfId="0" applyNumberFormat="1" applyFont="1" applyFill="1" applyBorder="1" applyAlignment="1" applyProtection="1">
      <alignment horizontal="center" vertical="center"/>
      <protection hidden="1"/>
    </xf>
    <xf numFmtId="14" fontId="4" fillId="3" borderId="1" xfId="0" applyNumberFormat="1" applyFont="1" applyFill="1" applyBorder="1" applyAlignment="1" applyProtection="1">
      <alignment horizontal="center" vertical="center"/>
      <protection hidden="1"/>
    </xf>
  </cellXfs>
  <cellStyles count="54">
    <cellStyle name="20 % - Accent1" xfId="18" builtinId="30" customBuiltin="1"/>
    <cellStyle name="20 % - Accent2" xfId="21" builtinId="34" customBuiltin="1"/>
    <cellStyle name="20 % - Accent3" xfId="24" builtinId="38" customBuiltin="1"/>
    <cellStyle name="20 % - Accent4" xfId="27" builtinId="42" customBuiltin="1"/>
    <cellStyle name="20 % - Accent5" xfId="30" builtinId="46" customBuiltin="1"/>
    <cellStyle name="20 % - Accent6" xfId="33" builtinId="50" customBuiltin="1"/>
    <cellStyle name="40 % - Accent1" xfId="19" builtinId="31" customBuiltin="1"/>
    <cellStyle name="40 % - Accent2" xfId="22" builtinId="35" customBuiltin="1"/>
    <cellStyle name="40 % - Accent3" xfId="25" builtinId="39" customBuiltin="1"/>
    <cellStyle name="40 % - Accent4" xfId="28" builtinId="43" customBuiltin="1"/>
    <cellStyle name="40 % - Accent5" xfId="31" builtinId="47" customBuiltin="1"/>
    <cellStyle name="40 % - Accent6" xfId="34" builtinId="51" customBuiltin="1"/>
    <cellStyle name="60 % - Accent1 2" xfId="36"/>
    <cellStyle name="60 % - Accent2 2" xfId="37"/>
    <cellStyle name="60 % - Accent3 2" xfId="38"/>
    <cellStyle name="60 % - Accent4 2" xfId="39"/>
    <cellStyle name="60 % - Accent5 2" xfId="40"/>
    <cellStyle name="60 % - Accent6 2" xfId="41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7" builtinId="27" customBuiltin="1"/>
    <cellStyle name="Monétaire 2" xfId="42"/>
    <cellStyle name="Monétaire 2 2" xfId="46"/>
    <cellStyle name="Monétaire 2 2 2" xfId="52"/>
    <cellStyle name="Monétaire 2 3" xfId="49"/>
    <cellStyle name="Monétaire 3" xfId="43"/>
    <cellStyle name="Monétaire 3 2" xfId="47"/>
    <cellStyle name="Monétaire 3 2 2" xfId="53"/>
    <cellStyle name="Monétaire 3 3" xfId="50"/>
    <cellStyle name="Monétaire 4" xfId="45"/>
    <cellStyle name="Monétaire 4 2" xfId="51"/>
    <cellStyle name="Monétaire 5" xfId="48"/>
    <cellStyle name="Neutre 2" xfId="35"/>
    <cellStyle name="Normal" xfId="0" builtinId="0"/>
    <cellStyle name="Normal 2" xfId="44"/>
    <cellStyle name="Satisfaisant" xfId="6" builtinId="26" customBuiltin="1"/>
    <cellStyle name="Sortie" xfId="9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colors>
    <mruColors>
      <color rgb="FFF4B08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76200</xdr:rowOff>
    </xdr:from>
    <xdr:to>
      <xdr:col>2</xdr:col>
      <xdr:colOff>600354</xdr:colOff>
      <xdr:row>0</xdr:row>
      <xdr:rowOff>379013</xdr:rowOff>
    </xdr:to>
    <xdr:sp macro="[0]!Écritures_transactions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52400" y="76200"/>
          <a:ext cx="1971954" cy="302813"/>
        </a:xfrm>
        <a:prstGeom prst="round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3"/>
        </a:fontRef>
      </xdr:style>
      <xdr:txBody>
        <a:bodyPr vertOverflow="clip" horzOverflow="clip" rtlCol="0" anchor="t"/>
        <a:lstStyle/>
        <a:p>
          <a:pPr algn="l"/>
          <a:r>
            <a:rPr lang="fr-CA" sz="1100" b="0" cap="none" spc="0" baseline="0">
              <a:ln w="0"/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cs typeface="Arial" panose="020B0604020202020204" pitchFamily="34" charset="0"/>
            </a:rPr>
            <a:t>Écritures de transactions</a:t>
          </a:r>
          <a:endParaRPr lang="fr-CA" sz="1100" b="0" cap="none" spc="0">
            <a:ln w="0"/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123825</xdr:rowOff>
    </xdr:from>
    <xdr:to>
      <xdr:col>11</xdr:col>
      <xdr:colOff>142875</xdr:colOff>
      <xdr:row>1</xdr:row>
      <xdr:rowOff>390525</xdr:rowOff>
    </xdr:to>
    <xdr:sp macro="[0]!Transférer_Soldes_Recevoir" textlink="">
      <xdr:nvSpPr>
        <xdr:cNvPr id="2" name="Rectangle à coins arrondis 1"/>
        <xdr:cNvSpPr/>
      </xdr:nvSpPr>
      <xdr:spPr>
        <a:xfrm>
          <a:off x="9963150" y="123825"/>
          <a:ext cx="904875" cy="26670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C1:C5"/>
  <sheetViews>
    <sheetView workbookViewId="0">
      <selection activeCell="H1" sqref="H1"/>
    </sheetView>
  </sheetViews>
  <sheetFormatPr baseColWidth="10" defaultRowHeight="15" x14ac:dyDescent="0.25"/>
  <cols>
    <col min="3" max="3" width="29.85546875" customWidth="1"/>
  </cols>
  <sheetData>
    <row r="1" spans="3:3" ht="40.5" customHeight="1" x14ac:dyDescent="0.25"/>
    <row r="3" spans="3:3" x14ac:dyDescent="0.25">
      <c r="C3" s="32" t="s">
        <v>523</v>
      </c>
    </row>
    <row r="4" spans="3:3" x14ac:dyDescent="0.25">
      <c r="C4" s="33"/>
    </row>
    <row r="5" spans="3:3" x14ac:dyDescent="0.25">
      <c r="C5" s="18"/>
    </row>
  </sheetData>
  <mergeCells count="1">
    <mergeCell ref="C3:C4"/>
  </mergeCells>
  <dataValidations count="1">
    <dataValidation type="list" allowBlank="1" showInputMessage="1" showErrorMessage="1" sqref="C5">
      <formula1>S_Nom_Prénom_Réservation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État_Compte"/>
  <dimension ref="A1:AS227"/>
  <sheetViews>
    <sheetView zoomScale="90" zoomScaleNormal="90" workbookViewId="0">
      <pane xSplit="3" ySplit="4" topLeftCell="D11" activePane="bottomRight" state="frozenSplit"/>
      <selection activeCell="A2" sqref="A2"/>
      <selection pane="topRight" activeCell="D2" sqref="D2"/>
      <selection pane="bottomLeft" activeCell="A5" sqref="A5"/>
      <selection pane="bottomRight" activeCell="C4" sqref="C4"/>
    </sheetView>
  </sheetViews>
  <sheetFormatPr baseColWidth="10" defaultColWidth="11.42578125" defaultRowHeight="15" x14ac:dyDescent="0.25"/>
  <cols>
    <col min="1" max="1" width="11.42578125" style="2"/>
    <col min="2" max="2" width="22.28515625" style="2" customWidth="1"/>
    <col min="3" max="3" width="12.7109375" style="2" customWidth="1"/>
    <col min="4" max="4" width="11.42578125" style="8"/>
    <col min="5" max="5" width="11.42578125" style="19"/>
    <col min="6" max="6" width="12.85546875" style="6" customWidth="1"/>
    <col min="7" max="8" width="11.42578125" style="6"/>
    <col min="9" max="9" width="29.85546875" style="2" customWidth="1"/>
    <col min="10" max="10" width="11.42578125" style="2"/>
    <col min="11" max="11" width="11.42578125" style="19"/>
    <col min="12" max="12" width="12.85546875" style="6" customWidth="1"/>
    <col min="13" max="13" width="15.5703125" style="6" customWidth="1"/>
    <col min="14" max="15" width="11.42578125" style="6"/>
    <col min="16" max="16" width="11.42578125" style="2"/>
    <col min="17" max="17" width="11.42578125" style="19"/>
    <col min="18" max="18" width="12.85546875" style="6" customWidth="1"/>
    <col min="19" max="19" width="15.5703125" style="6" customWidth="1"/>
    <col min="20" max="21" width="11.42578125" style="6"/>
    <col min="22" max="22" width="11.42578125" style="2"/>
    <col min="23" max="23" width="11.42578125" style="19"/>
    <col min="24" max="24" width="12.85546875" style="6" customWidth="1"/>
    <col min="25" max="25" width="15.5703125" style="6" customWidth="1"/>
    <col min="26" max="27" width="11.42578125" style="6"/>
    <col min="28" max="28" width="14.5703125" style="19" customWidth="1"/>
    <col min="29" max="29" width="13.7109375" style="6" customWidth="1"/>
    <col min="30" max="30" width="14.5703125" style="19" customWidth="1"/>
    <col min="31" max="31" width="13.7109375" style="6" customWidth="1"/>
    <col min="32" max="32" width="14.5703125" style="19" customWidth="1"/>
    <col min="33" max="33" width="13.7109375" style="6" customWidth="1"/>
    <col min="34" max="34" width="14.5703125" style="19" customWidth="1"/>
    <col min="35" max="35" width="13.7109375" style="6" customWidth="1"/>
    <col min="36" max="36" width="16.28515625" style="6" customWidth="1"/>
    <col min="37" max="37" width="14.5703125" style="19" customWidth="1"/>
    <col min="38" max="38" width="13.7109375" style="6" customWidth="1"/>
    <col min="39" max="39" width="14.5703125" style="19" customWidth="1"/>
    <col min="40" max="40" width="13.7109375" style="6" customWidth="1"/>
    <col min="41" max="41" width="11.42578125" style="2"/>
    <col min="42" max="42" width="19.85546875" style="2" customWidth="1"/>
    <col min="43" max="43" width="21.85546875" style="2" customWidth="1"/>
    <col min="44" max="16384" width="11.42578125" style="2"/>
  </cols>
  <sheetData>
    <row r="1" spans="1:45" hidden="1" x14ac:dyDescent="0.25">
      <c r="A1" s="4" t="e">
        <f ca="1">CypyNNa()</f>
        <v>#NAME?</v>
      </c>
      <c r="B1" s="4" t="e">
        <f ca="1">CypyNNa()</f>
        <v>#NAME?</v>
      </c>
      <c r="C1" s="4"/>
      <c r="D1" s="4" t="e">
        <f ca="1">CypyNNa()</f>
        <v>#NAME?</v>
      </c>
      <c r="E1" s="20"/>
      <c r="F1" s="4" t="e">
        <f t="shared" ref="F1:AI1" ca="1" si="0">CypyNNa()</f>
        <v>#NAME?</v>
      </c>
      <c r="G1" s="4" t="e">
        <f t="shared" ca="1" si="0"/>
        <v>#NAME?</v>
      </c>
      <c r="H1" s="4" t="e">
        <f t="shared" ca="1" si="0"/>
        <v>#NAME?</v>
      </c>
      <c r="I1" s="4" t="e">
        <f t="shared" ca="1" si="0"/>
        <v>#NAME?</v>
      </c>
      <c r="J1" s="4" t="e">
        <f t="shared" ca="1" si="0"/>
        <v>#NAME?</v>
      </c>
      <c r="K1" s="20" t="e">
        <f t="shared" ca="1" si="0"/>
        <v>#NAME?</v>
      </c>
      <c r="L1" s="4" t="e">
        <f t="shared" ca="1" si="0"/>
        <v>#NAME?</v>
      </c>
      <c r="M1" s="4" t="e">
        <f t="shared" ca="1" si="0"/>
        <v>#NAME?</v>
      </c>
      <c r="N1" s="4" t="e">
        <f t="shared" ca="1" si="0"/>
        <v>#NAME?</v>
      </c>
      <c r="O1" s="4" t="e">
        <f t="shared" ca="1" si="0"/>
        <v>#NAME?</v>
      </c>
      <c r="P1" s="4" t="e">
        <f t="shared" ca="1" si="0"/>
        <v>#NAME?</v>
      </c>
      <c r="Q1" s="20" t="e">
        <f t="shared" ca="1" si="0"/>
        <v>#NAME?</v>
      </c>
      <c r="R1" s="4" t="e">
        <f t="shared" ca="1" si="0"/>
        <v>#NAME?</v>
      </c>
      <c r="S1" s="4" t="e">
        <f t="shared" ca="1" si="0"/>
        <v>#NAME?</v>
      </c>
      <c r="T1" s="4" t="e">
        <f t="shared" ca="1" si="0"/>
        <v>#NAME?</v>
      </c>
      <c r="U1" s="4" t="e">
        <f t="shared" ca="1" si="0"/>
        <v>#NAME?</v>
      </c>
      <c r="V1" s="4" t="e">
        <f t="shared" ca="1" si="0"/>
        <v>#NAME?</v>
      </c>
      <c r="W1" s="20" t="e">
        <f t="shared" ca="1" si="0"/>
        <v>#NAME?</v>
      </c>
      <c r="X1" s="4" t="e">
        <f t="shared" ca="1" si="0"/>
        <v>#NAME?</v>
      </c>
      <c r="Y1" s="4" t="e">
        <f t="shared" ca="1" si="0"/>
        <v>#NAME?</v>
      </c>
      <c r="Z1" s="4" t="e">
        <f t="shared" ca="1" si="0"/>
        <v>#NAME?</v>
      </c>
      <c r="AA1" s="4" t="e">
        <f t="shared" ca="1" si="0"/>
        <v>#NAME?</v>
      </c>
      <c r="AB1" s="20" t="e">
        <f t="shared" ca="1" si="0"/>
        <v>#NAME?</v>
      </c>
      <c r="AC1" s="4" t="e">
        <f t="shared" ca="1" si="0"/>
        <v>#NAME?</v>
      </c>
      <c r="AD1" s="20" t="e">
        <f t="shared" ca="1" si="0"/>
        <v>#NAME?</v>
      </c>
      <c r="AE1" s="4" t="e">
        <f t="shared" ca="1" si="0"/>
        <v>#NAME?</v>
      </c>
      <c r="AF1" s="20" t="e">
        <f t="shared" ca="1" si="0"/>
        <v>#NAME?</v>
      </c>
      <c r="AG1" s="4" t="e">
        <f t="shared" ca="1" si="0"/>
        <v>#NAME?</v>
      </c>
      <c r="AH1" s="20" t="e">
        <f t="shared" ca="1" si="0"/>
        <v>#NAME?</v>
      </c>
      <c r="AI1" s="4" t="e">
        <f t="shared" ca="1" si="0"/>
        <v>#NAME?</v>
      </c>
      <c r="AJ1" s="4"/>
      <c r="AK1" s="20"/>
      <c r="AL1" s="4"/>
      <c r="AM1" s="20"/>
      <c r="AN1" s="4"/>
    </row>
    <row r="2" spans="1:45" ht="33" customHeight="1" x14ac:dyDescent="0.25">
      <c r="B2" s="5"/>
      <c r="C2" s="5"/>
      <c r="I2" s="6"/>
      <c r="J2" s="10" t="s">
        <v>525</v>
      </c>
      <c r="K2" s="15"/>
      <c r="L2" s="15"/>
      <c r="M2" s="15"/>
      <c r="N2" s="11"/>
      <c r="O2" s="11"/>
      <c r="P2" s="10" t="s">
        <v>526</v>
      </c>
      <c r="Q2" s="15"/>
      <c r="R2" s="15"/>
      <c r="S2" s="15"/>
      <c r="T2" s="11"/>
      <c r="U2" s="11"/>
      <c r="V2" s="10" t="s">
        <v>528</v>
      </c>
      <c r="W2" s="15"/>
      <c r="X2" s="15"/>
      <c r="Y2" s="15"/>
      <c r="Z2" s="11"/>
      <c r="AA2" s="11"/>
      <c r="AB2" s="15" t="s">
        <v>529</v>
      </c>
      <c r="AC2" s="15"/>
      <c r="AD2" s="15" t="s">
        <v>529</v>
      </c>
      <c r="AE2" s="15"/>
      <c r="AF2" s="15" t="s">
        <v>529</v>
      </c>
      <c r="AG2" s="15"/>
      <c r="AH2" s="15" t="s">
        <v>529</v>
      </c>
      <c r="AI2" s="15"/>
      <c r="AJ2" s="15" t="s">
        <v>530</v>
      </c>
      <c r="AK2" s="15"/>
      <c r="AL2" s="15"/>
      <c r="AM2" s="15"/>
      <c r="AN2" s="15"/>
      <c r="AO2" s="15"/>
      <c r="AP2" s="15"/>
      <c r="AQ2" s="9"/>
      <c r="AS2" s="29">
        <v>43553</v>
      </c>
    </row>
    <row r="3" spans="1:45" ht="48" customHeight="1" x14ac:dyDescent="0.25">
      <c r="A3" s="9" t="s">
        <v>521</v>
      </c>
      <c r="B3" s="9" t="s">
        <v>523</v>
      </c>
      <c r="C3" s="1" t="s">
        <v>1</v>
      </c>
      <c r="D3" s="9" t="s">
        <v>517</v>
      </c>
      <c r="E3" s="17" t="s">
        <v>0</v>
      </c>
      <c r="F3" s="13" t="s">
        <v>518</v>
      </c>
      <c r="G3" s="13" t="s">
        <v>524</v>
      </c>
      <c r="H3" s="13" t="s">
        <v>523</v>
      </c>
      <c r="I3" s="9" t="s">
        <v>1</v>
      </c>
      <c r="J3" s="9" t="s">
        <v>519</v>
      </c>
      <c r="K3" s="17" t="s">
        <v>0</v>
      </c>
      <c r="L3" s="13" t="s">
        <v>518</v>
      </c>
      <c r="M3" s="13" t="s">
        <v>527</v>
      </c>
      <c r="N3" s="13" t="s">
        <v>527</v>
      </c>
      <c r="O3" s="13" t="s">
        <v>527</v>
      </c>
      <c r="P3" s="9" t="s">
        <v>519</v>
      </c>
      <c r="Q3" s="17" t="s">
        <v>0</v>
      </c>
      <c r="R3" s="13" t="s">
        <v>518</v>
      </c>
      <c r="S3" s="13" t="s">
        <v>527</v>
      </c>
      <c r="T3" s="13" t="s">
        <v>527</v>
      </c>
      <c r="U3" s="13" t="s">
        <v>527</v>
      </c>
      <c r="V3" s="9" t="s">
        <v>519</v>
      </c>
      <c r="W3" s="17" t="s">
        <v>0</v>
      </c>
      <c r="X3" s="13" t="s">
        <v>518</v>
      </c>
      <c r="Y3" s="13" t="s">
        <v>527</v>
      </c>
      <c r="Z3" s="13" t="s">
        <v>527</v>
      </c>
      <c r="AA3" s="13" t="s">
        <v>527</v>
      </c>
      <c r="AB3" s="17" t="s">
        <v>0</v>
      </c>
      <c r="AC3" s="13" t="s">
        <v>518</v>
      </c>
      <c r="AD3" s="17" t="s">
        <v>0</v>
      </c>
      <c r="AE3" s="13" t="s">
        <v>518</v>
      </c>
      <c r="AF3" s="17" t="s">
        <v>0</v>
      </c>
      <c r="AG3" s="13" t="s">
        <v>518</v>
      </c>
      <c r="AH3" s="17" t="s">
        <v>0</v>
      </c>
      <c r="AI3" s="13" t="s">
        <v>518</v>
      </c>
      <c r="AJ3" s="13" t="s">
        <v>518</v>
      </c>
      <c r="AK3" s="17" t="s">
        <v>0</v>
      </c>
      <c r="AL3" s="13" t="s">
        <v>518</v>
      </c>
      <c r="AM3" s="17" t="s">
        <v>0</v>
      </c>
      <c r="AN3" s="13" t="s">
        <v>518</v>
      </c>
      <c r="AO3" s="13" t="s">
        <v>531</v>
      </c>
      <c r="AP3" s="9" t="s">
        <v>1</v>
      </c>
      <c r="AQ3" s="9" t="s">
        <v>523</v>
      </c>
    </row>
    <row r="4" spans="1:45" ht="0.75" customHeight="1" x14ac:dyDescent="0.25">
      <c r="A4" s="2" t="str">
        <f>""</f>
        <v/>
      </c>
    </row>
    <row r="5" spans="1:45" x14ac:dyDescent="0.25">
      <c r="A5" s="7">
        <v>1005</v>
      </c>
      <c r="B5" s="2" t="s">
        <v>200</v>
      </c>
      <c r="C5" s="2" t="s">
        <v>19</v>
      </c>
      <c r="D5" s="8" t="s">
        <v>20</v>
      </c>
      <c r="E5" s="19">
        <v>43398</v>
      </c>
      <c r="F5" s="6">
        <v>2100</v>
      </c>
      <c r="G5" s="6">
        <f>F5-SUMIFS($I$5:$BA$5,$I$3:$BA$3,"="&amp;$L$3)</f>
        <v>0</v>
      </c>
      <c r="H5" s="6">
        <f>SUMIFS($I$5:$BA$5,$I$3:$BA$3,"=" &amp; $L$3)-SUMIFS($I$5:$BA$5,$I$3:$BA$3,"=" &amp; $AC$3)</f>
        <v>0</v>
      </c>
      <c r="I5" s="2" t="s">
        <v>201</v>
      </c>
      <c r="J5" s="2">
        <v>250</v>
      </c>
      <c r="K5" s="19">
        <v>43556</v>
      </c>
      <c r="L5" s="6">
        <v>2100</v>
      </c>
      <c r="M5" s="6">
        <v>73.5</v>
      </c>
      <c r="N5" s="6">
        <v>108.675</v>
      </c>
      <c r="O5" s="6">
        <v>216.8066</v>
      </c>
      <c r="AO5" s="2">
        <f t="shared" ref="AO5:AO68" si="1">IF(AND(E5&lt;=ET_Date_Depot,AN5=""),ROW(),"")</f>
        <v>5</v>
      </c>
      <c r="AP5" s="2" t="str">
        <f>INDEX(I:I,SMALL(AO:AO,ROW()-4))</f>
        <v>M. Chipat-M RychafyrtRa00005</v>
      </c>
      <c r="AQ5" s="2" t="s">
        <v>202</v>
      </c>
    </row>
    <row r="6" spans="1:45" x14ac:dyDescent="0.25">
      <c r="A6" s="7">
        <v>1006</v>
      </c>
      <c r="B6" s="2" t="s">
        <v>203</v>
      </c>
      <c r="C6" s="2" t="s">
        <v>19</v>
      </c>
      <c r="D6" s="8" t="s">
        <v>20</v>
      </c>
      <c r="E6" s="19">
        <v>43406</v>
      </c>
      <c r="F6" s="6">
        <v>2000</v>
      </c>
      <c r="G6" s="6">
        <f>F6-SUMIFS($I$6:$BA$6,$I$3:$BA$3,"="&amp;$L$3)</f>
        <v>0</v>
      </c>
      <c r="H6" s="6">
        <f>SUMIFS($I$6:$BA$6,$I$3:$BA$3,"=" &amp; $L$3)-SUMIFS($I$6:$BA$6,$I$3:$BA$3,"=" &amp; $AC$3)</f>
        <v>0</v>
      </c>
      <c r="I6" s="2" t="s">
        <v>204</v>
      </c>
      <c r="J6" s="2">
        <v>251</v>
      </c>
      <c r="K6" s="19">
        <v>43556</v>
      </c>
      <c r="L6" s="6">
        <v>2000</v>
      </c>
      <c r="M6" s="6">
        <v>70</v>
      </c>
      <c r="N6" s="6">
        <v>103.5</v>
      </c>
      <c r="O6" s="6">
        <v>206.48249999999999</v>
      </c>
      <c r="AO6" s="2">
        <f t="shared" si="1"/>
        <v>6</v>
      </c>
      <c r="AP6" s="2" t="str">
        <f t="shared" ref="AP6:AP69" si="2">INDEX(I:I,SMALL(AO:AO,ROW()-4))</f>
        <v>M. Chipat-M DyyynRa00006</v>
      </c>
      <c r="AQ6" s="2" t="s">
        <v>205</v>
      </c>
    </row>
    <row r="7" spans="1:45" x14ac:dyDescent="0.25">
      <c r="A7" s="7">
        <v>1007</v>
      </c>
      <c r="B7" s="2" t="s">
        <v>21</v>
      </c>
      <c r="C7" s="2" t="s">
        <v>19</v>
      </c>
      <c r="D7" s="8" t="s">
        <v>20</v>
      </c>
      <c r="E7" s="19">
        <v>43469</v>
      </c>
      <c r="F7" s="6">
        <v>2000</v>
      </c>
      <c r="G7" s="6">
        <f>F7-SUMIFS($I$7:$BA$7,$I$3:$BA$3,"="&amp;$L$3)</f>
        <v>0</v>
      </c>
      <c r="H7" s="6">
        <f>SUMIFS($I$7:$BA$7,$I$3:$BA$3,"=" &amp; $L$3)-SUMIFS($I$7:$BA$7,$I$3:$BA$3,"=" &amp; $AC$3)</f>
        <v>0</v>
      </c>
      <c r="I7" s="2" t="s">
        <v>22</v>
      </c>
      <c r="J7" s="2">
        <v>252</v>
      </c>
      <c r="K7" s="19">
        <v>43556</v>
      </c>
      <c r="L7" s="6">
        <v>2000</v>
      </c>
      <c r="M7" s="6">
        <v>70</v>
      </c>
      <c r="N7" s="6">
        <v>103.5</v>
      </c>
      <c r="O7" s="6">
        <v>206.48249999999999</v>
      </c>
      <c r="AO7" s="2">
        <f t="shared" si="1"/>
        <v>7</v>
      </c>
      <c r="AP7" s="2" t="str">
        <f t="shared" si="2"/>
        <v>M. Chipat-M SarhinaRa00007</v>
      </c>
      <c r="AQ7" s="2" t="s">
        <v>23</v>
      </c>
    </row>
    <row r="8" spans="1:45" x14ac:dyDescent="0.25">
      <c r="A8" s="7">
        <v>1008</v>
      </c>
      <c r="B8" s="2" t="s">
        <v>24</v>
      </c>
      <c r="C8" s="2" t="s">
        <v>19</v>
      </c>
      <c r="D8" s="8" t="s">
        <v>20</v>
      </c>
      <c r="E8" s="19">
        <v>43480</v>
      </c>
      <c r="F8" s="6">
        <v>2000</v>
      </c>
      <c r="G8" s="6">
        <f>F8-SUMIFS($I$8:$BA$8,$I$3:$BA$3,"="&amp;$L$3)</f>
        <v>0</v>
      </c>
      <c r="H8" s="6">
        <f>SUMIFS($I$8:$BA$8,$I$3:$BA$3,"=" &amp; $L$3)-SUMIFS($I$8:$BA$8,$I$3:$BA$3,"=" &amp; $AC$3)</f>
        <v>0</v>
      </c>
      <c r="I8" s="2" t="s">
        <v>25</v>
      </c>
      <c r="J8" s="2">
        <v>253</v>
      </c>
      <c r="K8" s="19">
        <v>43556</v>
      </c>
      <c r="L8" s="6">
        <v>2000</v>
      </c>
      <c r="M8" s="6">
        <v>70</v>
      </c>
      <c r="N8" s="6">
        <v>103.5</v>
      </c>
      <c r="O8" s="6">
        <v>206.48249999999999</v>
      </c>
      <c r="AO8" s="2">
        <f t="shared" si="1"/>
        <v>8</v>
      </c>
      <c r="AP8" s="2" t="str">
        <f t="shared" si="2"/>
        <v>M. Chipat-M GaippamattaRa00008</v>
      </c>
      <c r="AQ8" s="2" t="s">
        <v>26</v>
      </c>
    </row>
    <row r="9" spans="1:45" x14ac:dyDescent="0.25">
      <c r="A9" s="7">
        <v>1009</v>
      </c>
      <c r="B9" s="2" t="s">
        <v>206</v>
      </c>
      <c r="C9" s="2" t="s">
        <v>19</v>
      </c>
      <c r="D9" s="8" t="s">
        <v>20</v>
      </c>
      <c r="E9" s="19">
        <v>43496</v>
      </c>
      <c r="F9" s="6">
        <v>1000</v>
      </c>
      <c r="G9" s="6">
        <f>F9-SUMIFS($I$9:$BA$9,$I$3:$BA$3,"="&amp;$L$3)</f>
        <v>0</v>
      </c>
      <c r="H9" s="6">
        <f>SUMIFS($I$9:$BA$9,$I$3:$BA$3,"=" &amp; $L$3)-SUMIFS($I$9:$BA$9,$I$3:$BA$3,"=" &amp; $AC$3)</f>
        <v>0</v>
      </c>
      <c r="I9" s="2" t="s">
        <v>207</v>
      </c>
      <c r="J9" s="2">
        <v>254</v>
      </c>
      <c r="K9" s="19">
        <v>43556</v>
      </c>
      <c r="L9" s="6">
        <v>1000</v>
      </c>
      <c r="M9" s="6">
        <v>35</v>
      </c>
      <c r="N9" s="6">
        <v>51.75</v>
      </c>
      <c r="O9" s="6">
        <v>103.2413</v>
      </c>
      <c r="AO9" s="2">
        <f t="shared" si="1"/>
        <v>9</v>
      </c>
      <c r="AP9" s="2" t="str">
        <f t="shared" si="2"/>
        <v>M. Chipat-M Myrgina JyainRa00009</v>
      </c>
      <c r="AQ9" s="2" t="s">
        <v>208</v>
      </c>
    </row>
    <row r="10" spans="1:45" x14ac:dyDescent="0.25">
      <c r="A10" s="7">
        <v>1010</v>
      </c>
      <c r="B10" s="2" t="s">
        <v>209</v>
      </c>
      <c r="C10" s="2" t="s">
        <v>19</v>
      </c>
      <c r="D10" s="8" t="s">
        <v>20</v>
      </c>
      <c r="E10" s="19">
        <v>43497</v>
      </c>
      <c r="F10" s="6">
        <v>2000</v>
      </c>
      <c r="G10" s="6">
        <f>F10-SUMIFS($I$10:$BA$10,$I$3:$BA$3,"="&amp;$L$3)</f>
        <v>0</v>
      </c>
      <c r="H10" s="6">
        <f>SUMIFS($I$10:$BA$10,$I$3:$BA$3,"=" &amp; $L$3)-SUMIFS($I$10:$BA$10,$I$3:$BA$3,"=" &amp; $AC$3)</f>
        <v>0</v>
      </c>
      <c r="I10" s="2" t="s">
        <v>210</v>
      </c>
      <c r="J10" s="2">
        <v>255</v>
      </c>
      <c r="K10" s="19">
        <v>43556</v>
      </c>
      <c r="L10" s="6">
        <v>2000</v>
      </c>
      <c r="M10" s="6">
        <v>70</v>
      </c>
      <c r="N10" s="6">
        <v>103.5</v>
      </c>
      <c r="O10" s="6">
        <v>206.48249999999999</v>
      </c>
      <c r="AO10" s="2">
        <f t="shared" si="1"/>
        <v>10</v>
      </c>
      <c r="AP10" s="2" t="str">
        <f t="shared" si="2"/>
        <v>M. Chipat-M RiyaxRa00010</v>
      </c>
      <c r="AQ10" s="2" t="s">
        <v>211</v>
      </c>
    </row>
    <row r="11" spans="1:45" x14ac:dyDescent="0.25">
      <c r="A11" s="7">
        <v>1011</v>
      </c>
      <c r="B11" s="2" t="s">
        <v>212</v>
      </c>
      <c r="C11" s="2" t="s">
        <v>19</v>
      </c>
      <c r="D11" s="8" t="s">
        <v>20</v>
      </c>
      <c r="E11" s="19">
        <v>43504</v>
      </c>
      <c r="F11" s="6">
        <v>2000</v>
      </c>
      <c r="G11" s="6">
        <f>F11-SUMIFS($I$11:$BA$11,$I$3:$BA$3,"="&amp;$L$3)</f>
        <v>0</v>
      </c>
      <c r="H11" s="6">
        <f>SUMIFS($I$11:$BA$11,$I$3:$BA$3,"=" &amp; $L$3)-SUMIFS($I$11:$BA$11,$I$3:$BA$3,"=" &amp; $AC$3)</f>
        <v>0</v>
      </c>
      <c r="I11" s="2" t="s">
        <v>213</v>
      </c>
      <c r="J11" s="2">
        <v>256</v>
      </c>
      <c r="K11" s="19">
        <v>43556</v>
      </c>
      <c r="L11" s="6">
        <v>2000</v>
      </c>
      <c r="M11" s="6">
        <v>70</v>
      </c>
      <c r="N11" s="6">
        <v>103.5</v>
      </c>
      <c r="O11" s="6">
        <v>206.48249999999999</v>
      </c>
      <c r="AO11" s="2">
        <f t="shared" si="1"/>
        <v>11</v>
      </c>
      <c r="AP11" s="2" t="str">
        <f t="shared" si="2"/>
        <v>M. Chipat-M CistappipysRa00011</v>
      </c>
      <c r="AQ11" s="2" t="s">
        <v>214</v>
      </c>
    </row>
    <row r="12" spans="1:45" ht="13.5" customHeight="1" x14ac:dyDescent="0.25">
      <c r="A12" s="7">
        <v>1012</v>
      </c>
      <c r="B12" s="2" t="s">
        <v>27</v>
      </c>
      <c r="C12" s="2" t="s">
        <v>19</v>
      </c>
      <c r="D12" s="8" t="s">
        <v>20</v>
      </c>
      <c r="E12" s="19">
        <v>43511</v>
      </c>
      <c r="F12" s="6">
        <v>2000</v>
      </c>
      <c r="G12" s="6">
        <f>F12-SUMIFS($I$12:$BA$12,$I$3:$BA$3,"="&amp;$L$3)</f>
        <v>0</v>
      </c>
      <c r="H12" s="6">
        <f>SUMIFS($I$12:$BA$12,$I$3:$BA$3,"=" &amp; $L$3)-SUMIFS($I$12:$BA$12,$I$3:$BA$3,"=" &amp; $AC$3)</f>
        <v>0</v>
      </c>
      <c r="I12" s="2" t="s">
        <v>28</v>
      </c>
      <c r="J12" s="2">
        <v>257</v>
      </c>
      <c r="K12" s="19">
        <v>43556</v>
      </c>
      <c r="L12" s="6">
        <v>2000</v>
      </c>
      <c r="M12" s="6">
        <v>70</v>
      </c>
      <c r="N12" s="6">
        <v>103.5</v>
      </c>
      <c r="O12" s="6">
        <v>206.48249999999999</v>
      </c>
      <c r="AO12" s="2">
        <f t="shared" si="1"/>
        <v>12</v>
      </c>
      <c r="AP12" s="2" t="str">
        <f t="shared" si="2"/>
        <v>M. Chipat-M GiathiarRa00012</v>
      </c>
      <c r="AQ12" s="2" t="s">
        <v>29</v>
      </c>
    </row>
    <row r="13" spans="1:45" x14ac:dyDescent="0.25">
      <c r="A13" s="7">
        <v>1013</v>
      </c>
      <c r="B13" s="2" t="s">
        <v>215</v>
      </c>
      <c r="C13" s="2" t="s">
        <v>19</v>
      </c>
      <c r="D13" s="8" t="s">
        <v>20</v>
      </c>
      <c r="E13" s="19">
        <v>43539</v>
      </c>
      <c r="F13" s="6">
        <v>2000</v>
      </c>
      <c r="G13" s="6">
        <f>F13-SUMIFS($I$13:$BA$13,$I$3:$BA$3,"="&amp;$L$3)</f>
        <v>0</v>
      </c>
      <c r="H13" s="6">
        <f>SUMIFS($I$13:$BA$13,$I$3:$BA$3,"=" &amp; $L$3)-SUMIFS($I$13:$BA$13,$I$3:$BA$3,"=" &amp; $AC$3)</f>
        <v>0</v>
      </c>
      <c r="I13" s="2" t="s">
        <v>216</v>
      </c>
      <c r="J13" s="2">
        <v>258</v>
      </c>
      <c r="K13" s="19">
        <v>43556</v>
      </c>
      <c r="L13" s="6">
        <v>2000</v>
      </c>
      <c r="M13" s="6">
        <v>70</v>
      </c>
      <c r="N13" s="6">
        <v>103.5</v>
      </c>
      <c r="O13" s="6">
        <v>206.48249999999999</v>
      </c>
      <c r="AO13" s="2">
        <f t="shared" si="1"/>
        <v>13</v>
      </c>
      <c r="AP13" s="2" t="str">
        <f t="shared" si="2"/>
        <v>M. Chipat-M DyariiRa00013</v>
      </c>
      <c r="AQ13" s="2" t="s">
        <v>217</v>
      </c>
    </row>
    <row r="14" spans="1:45" x14ac:dyDescent="0.25">
      <c r="A14" s="7">
        <v>1014</v>
      </c>
      <c r="B14" s="2" t="s">
        <v>30</v>
      </c>
      <c r="C14" s="2" t="s">
        <v>19</v>
      </c>
      <c r="D14" s="8" t="s">
        <v>20</v>
      </c>
      <c r="E14" s="19">
        <v>43595</v>
      </c>
      <c r="F14" s="6">
        <v>2000</v>
      </c>
      <c r="G14" s="6">
        <f>F14-SUMIFS($I$14:$BA$14,$I$3:$BA$3,"="&amp;$L$3)</f>
        <v>1000</v>
      </c>
      <c r="H14" s="6">
        <f>SUMIFS($I$14:$BA$14,$I$3:$BA$3,"=" &amp; $L$3)-SUMIFS($I$14:$BA$14,$I$3:$BA$3,"=" &amp; $AC$3)</f>
        <v>0</v>
      </c>
      <c r="I14" s="2" t="s">
        <v>31</v>
      </c>
      <c r="J14" s="2">
        <v>259</v>
      </c>
      <c r="K14" s="19">
        <v>43556</v>
      </c>
      <c r="L14" s="6">
        <v>1000</v>
      </c>
      <c r="M14" s="6">
        <v>35</v>
      </c>
      <c r="N14" s="6">
        <v>51.75</v>
      </c>
      <c r="O14" s="6">
        <v>103.2413</v>
      </c>
      <c r="AO14" s="2" t="str">
        <f t="shared" si="1"/>
        <v/>
      </c>
      <c r="AP14" s="2" t="str">
        <f t="shared" si="2"/>
        <v>M. Chipat-M Kavin MarphyRa00021</v>
      </c>
      <c r="AQ14" s="2" t="s">
        <v>32</v>
      </c>
    </row>
    <row r="15" spans="1:45" x14ac:dyDescent="0.25">
      <c r="A15" s="7">
        <v>1015</v>
      </c>
      <c r="B15" s="2" t="s">
        <v>33</v>
      </c>
      <c r="C15" s="2" t="s">
        <v>19</v>
      </c>
      <c r="D15" s="8" t="s">
        <v>20</v>
      </c>
      <c r="E15" s="19">
        <v>43644</v>
      </c>
      <c r="F15" s="6">
        <v>2650</v>
      </c>
      <c r="G15" s="6">
        <f>F15-SUMIFS($I$15:$BA$15,$I$3:$BA$3,"="&amp;$L$3)</f>
        <v>1325</v>
      </c>
      <c r="H15" s="6">
        <f>SUMIFS($I$15:$BA$15,$I$3:$BA$3,"=" &amp; $L$3)-SUMIFS($I$15:$BA$15,$I$3:$BA$3,"=" &amp; $AC$3)</f>
        <v>0</v>
      </c>
      <c r="I15" s="2" t="s">
        <v>34</v>
      </c>
      <c r="J15" s="2">
        <v>260</v>
      </c>
      <c r="K15" s="19">
        <v>43556</v>
      </c>
      <c r="L15" s="6">
        <v>0</v>
      </c>
      <c r="M15" s="6">
        <v>0</v>
      </c>
      <c r="N15" s="6">
        <v>0</v>
      </c>
      <c r="O15" s="6">
        <v>0</v>
      </c>
      <c r="P15" s="2">
        <v>17172</v>
      </c>
      <c r="Q15" s="19">
        <v>43556</v>
      </c>
      <c r="R15" s="6">
        <v>1325</v>
      </c>
      <c r="S15" s="6">
        <v>46.375</v>
      </c>
      <c r="T15" s="6">
        <v>68.568799999999996</v>
      </c>
      <c r="U15" s="6">
        <v>136.79470000000001</v>
      </c>
      <c r="AO15" s="2" t="str">
        <f t="shared" si="1"/>
        <v/>
      </c>
      <c r="AP15" s="2" t="str">
        <f t="shared" si="2"/>
        <v>M. Chipat-M BargarynRa00022</v>
      </c>
      <c r="AQ15" s="2" t="s">
        <v>35</v>
      </c>
    </row>
    <row r="16" spans="1:45" x14ac:dyDescent="0.25">
      <c r="A16" s="7">
        <v>1016</v>
      </c>
      <c r="B16" s="2" t="s">
        <v>36</v>
      </c>
      <c r="C16" s="2" t="s">
        <v>19</v>
      </c>
      <c r="D16" s="8" t="s">
        <v>20</v>
      </c>
      <c r="E16" s="19">
        <v>43647</v>
      </c>
      <c r="F16" s="6">
        <v>2000</v>
      </c>
      <c r="G16" s="6">
        <f>F16-SUMIFS($I$16:$BA$16,$I$3:$BA$3,"="&amp;$L$3)</f>
        <v>1000</v>
      </c>
      <c r="H16" s="6">
        <f>SUMIFS($I$16:$BA$16,$I$3:$BA$3,"=" &amp; $L$3)-SUMIFS($I$16:$BA$16,$I$3:$BA$3,"=" &amp; $AC$3)</f>
        <v>0</v>
      </c>
      <c r="I16" s="2" t="s">
        <v>37</v>
      </c>
      <c r="J16" s="2">
        <v>261</v>
      </c>
      <c r="K16" s="19">
        <v>43556</v>
      </c>
      <c r="L16" s="6">
        <v>1000</v>
      </c>
      <c r="M16" s="6">
        <v>35</v>
      </c>
      <c r="N16" s="6">
        <v>51.75</v>
      </c>
      <c r="O16" s="6">
        <v>103.2413</v>
      </c>
      <c r="AO16" s="2" t="str">
        <f t="shared" si="1"/>
        <v/>
      </c>
      <c r="AP16" s="2" t="str">
        <f t="shared" si="2"/>
        <v>M. Chipat-M CydarraRa00023</v>
      </c>
      <c r="AQ16" s="2" t="s">
        <v>38</v>
      </c>
    </row>
    <row r="17" spans="1:43" x14ac:dyDescent="0.25">
      <c r="A17" s="7">
        <v>1017</v>
      </c>
      <c r="B17" s="2" t="s">
        <v>218</v>
      </c>
      <c r="C17" s="2" t="s">
        <v>19</v>
      </c>
      <c r="D17" s="8" t="s">
        <v>20</v>
      </c>
      <c r="E17" s="19">
        <v>43651</v>
      </c>
      <c r="F17" s="6">
        <v>2000</v>
      </c>
      <c r="G17" s="6">
        <f>F17-SUMIFS($I$17:$BA$17,$I$3:$BA$3,"="&amp;$L$3)</f>
        <v>1000</v>
      </c>
      <c r="H17" s="6">
        <f>SUMIFS($I$17:$BA$17,$I$3:$BA$3,"=" &amp; $L$3)-SUMIFS($I$17:$BA$17,$I$3:$BA$3,"=" &amp; $AC$3)</f>
        <v>0</v>
      </c>
      <c r="I17" s="2" t="s">
        <v>219</v>
      </c>
      <c r="J17" s="2">
        <v>262</v>
      </c>
      <c r="K17" s="19">
        <v>43556</v>
      </c>
      <c r="L17" s="6">
        <v>1000</v>
      </c>
      <c r="M17" s="6">
        <v>35</v>
      </c>
      <c r="N17" s="6">
        <v>51.75</v>
      </c>
      <c r="O17" s="6">
        <v>103.2413</v>
      </c>
      <c r="AO17" s="2" t="str">
        <f t="shared" si="1"/>
        <v/>
      </c>
      <c r="AP17" s="2" t="str">
        <f t="shared" si="2"/>
        <v>M. Chipat-M ChratianRa00024</v>
      </c>
      <c r="AQ17" s="2" t="s">
        <v>220</v>
      </c>
    </row>
    <row r="18" spans="1:43" x14ac:dyDescent="0.25">
      <c r="A18" s="7">
        <v>1018</v>
      </c>
      <c r="B18" s="2" t="s">
        <v>39</v>
      </c>
      <c r="C18" s="2" t="s">
        <v>19</v>
      </c>
      <c r="D18" s="8" t="s">
        <v>20</v>
      </c>
      <c r="E18" s="19">
        <v>43679</v>
      </c>
      <c r="F18" s="6">
        <v>1800</v>
      </c>
      <c r="G18" s="6">
        <f>F18-SUMIFS($I$18:$BA$18,$I$3:$BA$3,"="&amp;$L$3)</f>
        <v>900</v>
      </c>
      <c r="H18" s="6">
        <f>SUMIFS($I$18:$BA$18,$I$3:$BA$3,"=" &amp; $L$3)-SUMIFS($I$18:$BA$18,$I$3:$BA$3,"=" &amp; $AC$3)</f>
        <v>0</v>
      </c>
      <c r="I18" s="2" t="s">
        <v>40</v>
      </c>
      <c r="J18" s="2">
        <v>263</v>
      </c>
      <c r="K18" s="19">
        <v>43556</v>
      </c>
      <c r="L18" s="6">
        <v>900</v>
      </c>
      <c r="M18" s="6">
        <v>31.5</v>
      </c>
      <c r="N18" s="6">
        <v>46.575000000000003</v>
      </c>
      <c r="O18" s="6">
        <v>92.917100000000005</v>
      </c>
      <c r="AO18" s="2" t="str">
        <f t="shared" si="1"/>
        <v/>
      </c>
      <c r="AP18" s="2" t="str">
        <f t="shared" si="2"/>
        <v>M. Chipat-M BisynnattaRa00025</v>
      </c>
      <c r="AQ18" s="2" t="s">
        <v>41</v>
      </c>
    </row>
    <row r="19" spans="1:43" x14ac:dyDescent="0.25">
      <c r="A19" s="7">
        <v>1019</v>
      </c>
      <c r="B19" s="2" t="s">
        <v>221</v>
      </c>
      <c r="C19" s="2" t="s">
        <v>19</v>
      </c>
      <c r="D19" s="8" t="s">
        <v>20</v>
      </c>
      <c r="E19" s="19">
        <v>43700</v>
      </c>
      <c r="F19" s="6">
        <v>2000</v>
      </c>
      <c r="G19" s="6">
        <f>F19-SUMIFS($I$19:$BA$19,$I$3:$BA$3,"="&amp;$L$3)</f>
        <v>1000</v>
      </c>
      <c r="H19" s="6">
        <f>SUMIFS($I$19:$BA$19,$I$3:$BA$3,"=" &amp; $L$3)-SUMIFS($I$19:$BA$19,$I$3:$BA$3,"=" &amp; $AC$3)</f>
        <v>0</v>
      </c>
      <c r="I19" s="2" t="s">
        <v>222</v>
      </c>
      <c r="J19" s="2">
        <v>264</v>
      </c>
      <c r="K19" s="19">
        <v>43556</v>
      </c>
      <c r="L19" s="6">
        <v>1000</v>
      </c>
      <c r="M19" s="6">
        <v>35</v>
      </c>
      <c r="N19" s="6">
        <v>51.75</v>
      </c>
      <c r="O19" s="6">
        <v>103.2413</v>
      </c>
      <c r="AO19" s="2" t="str">
        <f t="shared" si="1"/>
        <v/>
      </c>
      <c r="AP19" s="2" t="str">
        <f t="shared" si="2"/>
        <v>M. Chipat-M pipy St-HabartRa00026</v>
      </c>
      <c r="AQ19" s="2" t="s">
        <v>223</v>
      </c>
    </row>
    <row r="20" spans="1:43" x14ac:dyDescent="0.25">
      <c r="A20" s="7">
        <v>1020</v>
      </c>
      <c r="B20" s="2" t="s">
        <v>224</v>
      </c>
      <c r="C20" s="2" t="s">
        <v>19</v>
      </c>
      <c r="D20" s="8" t="s">
        <v>20</v>
      </c>
      <c r="E20" s="19">
        <v>44064</v>
      </c>
      <c r="F20" s="6">
        <v>2000</v>
      </c>
      <c r="G20" s="6">
        <f>F20-SUMIFS($I$20:$BA$20,$I$3:$BA$3,"="&amp;$L$3)</f>
        <v>1000</v>
      </c>
      <c r="H20" s="6">
        <f>SUMIFS($I$20:$BA$20,$I$3:$BA$3,"=" &amp; $L$3)-SUMIFS($I$20:$BA$20,$I$3:$BA$3,"=" &amp; $AC$3)</f>
        <v>0</v>
      </c>
      <c r="I20" s="2" t="s">
        <v>225</v>
      </c>
      <c r="J20" s="2">
        <v>265</v>
      </c>
      <c r="K20" s="19">
        <v>43556</v>
      </c>
      <c r="L20" s="6">
        <v>1000</v>
      </c>
      <c r="M20" s="6">
        <v>35</v>
      </c>
      <c r="N20" s="6">
        <v>51.75</v>
      </c>
      <c r="O20" s="6">
        <v>103.2413</v>
      </c>
      <c r="AO20" s="2" t="str">
        <f t="shared" si="1"/>
        <v/>
      </c>
      <c r="AP20" s="2" t="str">
        <f t="shared" si="2"/>
        <v>M. Chipat-M PiréRa00027</v>
      </c>
      <c r="AQ20" s="2" t="s">
        <v>226</v>
      </c>
    </row>
    <row r="21" spans="1:43" x14ac:dyDescent="0.25">
      <c r="A21" s="7">
        <v>1021</v>
      </c>
      <c r="B21" s="2" t="s">
        <v>42</v>
      </c>
      <c r="C21" s="2" t="s">
        <v>19</v>
      </c>
      <c r="D21" s="8" t="s">
        <v>227</v>
      </c>
      <c r="E21" s="19">
        <v>43384</v>
      </c>
      <c r="F21" s="6">
        <v>1700</v>
      </c>
      <c r="G21" s="6">
        <f>F21-SUMIFS($I$21:$BA$21,$I$3:$BA$3,"="&amp;$L$3)</f>
        <v>0</v>
      </c>
      <c r="H21" s="6">
        <f>SUMIFS($I$21:$BA$21,$I$3:$BA$3,"=" &amp; $L$3)-SUMIFS($I$21:$BA$21,$I$3:$BA$3,"=" &amp; $AC$3)</f>
        <v>0</v>
      </c>
      <c r="I21" s="2" t="s">
        <v>43</v>
      </c>
      <c r="J21" s="2">
        <v>266</v>
      </c>
      <c r="K21" s="19">
        <v>43556</v>
      </c>
      <c r="L21" s="6">
        <v>1700</v>
      </c>
      <c r="M21" s="6">
        <v>59.5</v>
      </c>
      <c r="N21" s="6">
        <v>87.974999999999994</v>
      </c>
      <c r="O21" s="6">
        <v>175.51009999999999</v>
      </c>
      <c r="AO21" s="2">
        <f t="shared" si="1"/>
        <v>21</v>
      </c>
      <c r="AP21" s="2" t="str">
        <f t="shared" si="2"/>
        <v>M. Chipat-M pibargaRa00028</v>
      </c>
      <c r="AQ21" s="2" t="s">
        <v>44</v>
      </c>
    </row>
    <row r="22" spans="1:43" x14ac:dyDescent="0.25">
      <c r="A22" s="7">
        <v>1022</v>
      </c>
      <c r="B22" s="2" t="s">
        <v>228</v>
      </c>
      <c r="C22" s="2" t="s">
        <v>19</v>
      </c>
      <c r="D22" s="8" t="s">
        <v>227</v>
      </c>
      <c r="E22" s="19">
        <v>43412</v>
      </c>
      <c r="F22" s="6">
        <v>1800</v>
      </c>
      <c r="G22" s="6">
        <f>F22-SUMIFS($I$22:$BA$22,$I$3:$BA$3,"="&amp;$L$3)</f>
        <v>0</v>
      </c>
      <c r="H22" s="6">
        <f>SUMIFS($I$22:$BA$22,$I$3:$BA$3,"=" &amp; $L$3)-SUMIFS($I$22:$BA$22,$I$3:$BA$3,"=" &amp; $AC$3)</f>
        <v>0</v>
      </c>
      <c r="I22" s="2" t="s">
        <v>229</v>
      </c>
      <c r="J22" s="2">
        <v>267</v>
      </c>
      <c r="K22" s="19">
        <v>43556</v>
      </c>
      <c r="L22" s="6">
        <v>1800</v>
      </c>
      <c r="M22" s="6">
        <v>63</v>
      </c>
      <c r="N22" s="6">
        <v>93.15</v>
      </c>
      <c r="O22" s="6">
        <v>185.83420000000001</v>
      </c>
      <c r="AO22" s="2">
        <f t="shared" si="1"/>
        <v>22</v>
      </c>
      <c r="AP22" s="2" t="str">
        <f t="shared" si="2"/>
        <v>M. Chipat-M Myrgina Jyain Ra00029</v>
      </c>
      <c r="AQ22" s="2" t="s">
        <v>230</v>
      </c>
    </row>
    <row r="23" spans="1:43" x14ac:dyDescent="0.25">
      <c r="A23" s="7">
        <v>1023</v>
      </c>
      <c r="B23" s="2" t="s">
        <v>231</v>
      </c>
      <c r="C23" s="2" t="s">
        <v>19</v>
      </c>
      <c r="D23" s="8" t="s">
        <v>227</v>
      </c>
      <c r="E23" s="19">
        <v>43427</v>
      </c>
      <c r="F23" s="6">
        <v>3200</v>
      </c>
      <c r="G23" s="6">
        <f>F23-SUMIFS($I$23:$BA$23,$I$3:$BA$3,"="&amp;$L$3)</f>
        <v>0</v>
      </c>
      <c r="H23" s="6">
        <f>SUMIFS($I$23:$BA$23,$I$3:$BA$3,"=" &amp; $L$3)-SUMIFS($I$23:$BA$23,$I$3:$BA$3,"=" &amp; $AC$3)</f>
        <v>0</v>
      </c>
      <c r="I23" s="2" t="s">
        <v>232</v>
      </c>
      <c r="J23" s="2">
        <v>268</v>
      </c>
      <c r="K23" s="19">
        <v>43556</v>
      </c>
      <c r="L23" s="6">
        <v>3200</v>
      </c>
      <c r="M23" s="6">
        <v>112</v>
      </c>
      <c r="N23" s="6">
        <v>165.6</v>
      </c>
      <c r="O23" s="6">
        <v>330.37200000000001</v>
      </c>
      <c r="AO23" s="2">
        <f t="shared" si="1"/>
        <v>23</v>
      </c>
      <c r="AP23" s="2" t="str">
        <f t="shared" si="2"/>
        <v>M. Chipat-M DivignynRa00030</v>
      </c>
      <c r="AQ23" s="2" t="s">
        <v>233</v>
      </c>
    </row>
    <row r="24" spans="1:43" x14ac:dyDescent="0.25">
      <c r="A24" s="7">
        <v>1024</v>
      </c>
      <c r="B24" s="2" t="s">
        <v>45</v>
      </c>
      <c r="C24" s="2" t="s">
        <v>19</v>
      </c>
      <c r="D24" s="8" t="s">
        <v>227</v>
      </c>
      <c r="E24" s="19">
        <v>43440</v>
      </c>
      <c r="F24" s="6">
        <v>1800</v>
      </c>
      <c r="G24" s="6">
        <f>F24-SUMIFS($I$24:$BA$24,$I$3:$BA$3,"="&amp;$L$3)</f>
        <v>0</v>
      </c>
      <c r="H24" s="6">
        <f>SUMIFS($I$24:$BA$24,$I$3:$BA$3,"=" &amp; $L$3)-SUMIFS($I$24:$BA$24,$I$3:$BA$3,"=" &amp; $AC$3)</f>
        <v>0</v>
      </c>
      <c r="I24" s="2" t="s">
        <v>46</v>
      </c>
      <c r="J24" s="2">
        <v>269</v>
      </c>
      <c r="K24" s="19">
        <v>43556</v>
      </c>
      <c r="L24" s="6">
        <v>1800</v>
      </c>
      <c r="M24" s="6">
        <v>63</v>
      </c>
      <c r="N24" s="6">
        <v>93.15</v>
      </c>
      <c r="O24" s="6">
        <v>185.83420000000001</v>
      </c>
      <c r="AO24" s="2">
        <f t="shared" si="1"/>
        <v>24</v>
      </c>
      <c r="AP24" s="2" t="str">
        <f t="shared" si="2"/>
        <v>M. Chipat-Drypat Éqaipamant Ra00031</v>
      </c>
      <c r="AQ24" s="2" t="s">
        <v>47</v>
      </c>
    </row>
    <row r="25" spans="1:43" x14ac:dyDescent="0.25">
      <c r="A25" s="7">
        <v>1025</v>
      </c>
      <c r="B25" s="2" t="s">
        <v>234</v>
      </c>
      <c r="C25" s="2" t="s">
        <v>19</v>
      </c>
      <c r="D25" s="8" t="s">
        <v>227</v>
      </c>
      <c r="E25" s="19">
        <v>43480</v>
      </c>
      <c r="F25" s="6">
        <v>1800</v>
      </c>
      <c r="G25" s="6">
        <f>F25-SUMIFS($I$25:$BA$25,$I$3:$BA$3,"="&amp;$L$3)</f>
        <v>0</v>
      </c>
      <c r="H25" s="6">
        <f>SUMIFS($I$25:$BA$25,$I$3:$BA$3,"=" &amp; $L$3)-SUMIFS($I$25:$BA$25,$I$3:$BA$3,"=" &amp; $AC$3)</f>
        <v>0</v>
      </c>
      <c r="I25" s="2" t="s">
        <v>235</v>
      </c>
      <c r="J25" s="2">
        <v>270</v>
      </c>
      <c r="K25" s="19">
        <v>43556</v>
      </c>
      <c r="L25" s="6">
        <v>1800</v>
      </c>
      <c r="M25" s="6">
        <v>63</v>
      </c>
      <c r="N25" s="6">
        <v>93.15</v>
      </c>
      <c r="O25" s="6">
        <v>185.83420000000001</v>
      </c>
      <c r="AO25" s="2">
        <f t="shared" si="1"/>
        <v>25</v>
      </c>
      <c r="AP25" s="2" t="str">
        <f t="shared" si="2"/>
        <v>M. Chipat-M pifranièra Ra00032</v>
      </c>
      <c r="AQ25" s="2" t="s">
        <v>236</v>
      </c>
    </row>
    <row r="26" spans="1:43" x14ac:dyDescent="0.25">
      <c r="A26" s="7">
        <v>1026</v>
      </c>
      <c r="B26" s="2" t="s">
        <v>48</v>
      </c>
      <c r="C26" s="2" t="s">
        <v>19</v>
      </c>
      <c r="D26" s="8" t="s">
        <v>227</v>
      </c>
      <c r="E26" s="19">
        <v>43481</v>
      </c>
      <c r="F26" s="6">
        <v>3800</v>
      </c>
      <c r="G26" s="6">
        <f>F26-SUMIFS($I$26:$BA$26,$I$3:$BA$3,"="&amp;$L$3)</f>
        <v>0</v>
      </c>
      <c r="H26" s="6">
        <f>SUMIFS($I$26:$BA$26,$I$3:$BA$3,"=" &amp; $L$3)-SUMIFS($I$26:$BA$26,$I$3:$BA$3,"=" &amp; $AC$3)</f>
        <v>0</v>
      </c>
      <c r="I26" s="2" t="s">
        <v>49</v>
      </c>
      <c r="J26" s="2">
        <v>271</v>
      </c>
      <c r="K26" s="19">
        <v>43556</v>
      </c>
      <c r="L26" s="6">
        <v>3800</v>
      </c>
      <c r="M26" s="6">
        <v>133</v>
      </c>
      <c r="N26" s="6">
        <v>196.65</v>
      </c>
      <c r="O26" s="6">
        <v>392.3168</v>
      </c>
      <c r="AO26" s="2">
        <f t="shared" si="1"/>
        <v>26</v>
      </c>
      <c r="AP26" s="2" t="str">
        <f t="shared" si="2"/>
        <v>M. Chipat-M ippirdRa00033</v>
      </c>
      <c r="AQ26" s="2" t="s">
        <v>50</v>
      </c>
    </row>
    <row r="27" spans="1:43" x14ac:dyDescent="0.25">
      <c r="A27" s="7">
        <v>1027</v>
      </c>
      <c r="B27" s="2" t="s">
        <v>7</v>
      </c>
      <c r="C27" s="2" t="s">
        <v>19</v>
      </c>
      <c r="D27" s="8" t="s">
        <v>227</v>
      </c>
      <c r="E27" s="19">
        <v>43486</v>
      </c>
      <c r="F27" s="6">
        <v>3200</v>
      </c>
      <c r="G27" s="6">
        <f>F27-SUMIFS($I$27:$BA$27,$I$3:$BA$3,"="&amp;$L$3)</f>
        <v>0</v>
      </c>
      <c r="H27" s="6">
        <f>SUMIFS($I$27:$BA$27,$I$3:$BA$3,"=" &amp; $L$3)-SUMIFS($I$27:$BA$27,$I$3:$BA$3,"=" &amp; $AC$3)</f>
        <v>0</v>
      </c>
      <c r="I27" s="2" t="s">
        <v>51</v>
      </c>
      <c r="J27" s="2">
        <v>272</v>
      </c>
      <c r="K27" s="19">
        <v>43556</v>
      </c>
      <c r="L27" s="6">
        <v>3200</v>
      </c>
      <c r="M27" s="6">
        <v>112</v>
      </c>
      <c r="N27" s="6">
        <v>165.6</v>
      </c>
      <c r="O27" s="6">
        <v>330.37200000000001</v>
      </c>
      <c r="AO27" s="2">
        <f t="shared" si="1"/>
        <v>27</v>
      </c>
      <c r="AP27" s="2" t="str">
        <f t="shared" si="2"/>
        <v>M. Chipat-M Piymant Ra00034</v>
      </c>
      <c r="AQ27" s="2" t="s">
        <v>52</v>
      </c>
    </row>
    <row r="28" spans="1:43" x14ac:dyDescent="0.25">
      <c r="A28" s="7">
        <v>1028</v>
      </c>
      <c r="B28" s="2" t="s">
        <v>53</v>
      </c>
      <c r="C28" s="2" t="s">
        <v>19</v>
      </c>
      <c r="D28" s="8" t="s">
        <v>227</v>
      </c>
      <c r="E28" s="19">
        <v>43493</v>
      </c>
      <c r="F28" s="6">
        <v>5400</v>
      </c>
      <c r="G28" s="6">
        <f>F28-SUMIFS($I$28:$BA$28,$I$3:$BA$3,"="&amp;$L$3)</f>
        <v>0</v>
      </c>
      <c r="H28" s="6">
        <f>SUMIFS($I$28:$BA$28,$I$3:$BA$3,"=" &amp; $L$3)-SUMIFS($I$28:$BA$28,$I$3:$BA$3,"=" &amp; $AC$3)</f>
        <v>0</v>
      </c>
      <c r="I28" s="2" t="s">
        <v>54</v>
      </c>
      <c r="J28" s="2">
        <v>273</v>
      </c>
      <c r="K28" s="19">
        <v>43556</v>
      </c>
      <c r="L28" s="6">
        <v>5400</v>
      </c>
      <c r="M28" s="6">
        <v>189</v>
      </c>
      <c r="N28" s="6">
        <v>279.45</v>
      </c>
      <c r="O28" s="6">
        <v>557.5027</v>
      </c>
      <c r="AO28" s="2">
        <f t="shared" si="1"/>
        <v>28</v>
      </c>
      <c r="AP28" s="2" t="str">
        <f t="shared" si="2"/>
        <v>M. Chipat-M Bisynnatta Ra00035</v>
      </c>
      <c r="AQ28" s="2" t="s">
        <v>55</v>
      </c>
    </row>
    <row r="29" spans="1:43" x14ac:dyDescent="0.25">
      <c r="A29" s="7">
        <v>1029</v>
      </c>
      <c r="B29" s="2" t="s">
        <v>237</v>
      </c>
      <c r="C29" s="2" t="s">
        <v>19</v>
      </c>
      <c r="D29" s="8" t="s">
        <v>227</v>
      </c>
      <c r="E29" s="19">
        <v>43496</v>
      </c>
      <c r="F29" s="6">
        <v>1800</v>
      </c>
      <c r="G29" s="6">
        <f>F29-SUMIFS($I$29:$BA$29,$I$3:$BA$3,"="&amp;$L$3)</f>
        <v>0</v>
      </c>
      <c r="H29" s="6">
        <f>SUMIFS($I$29:$BA$29,$I$3:$BA$3,"=" &amp; $L$3)-SUMIFS($I$29:$BA$29,$I$3:$BA$3,"=" &amp; $AC$3)</f>
        <v>0</v>
      </c>
      <c r="I29" s="2" t="s">
        <v>238</v>
      </c>
      <c r="J29" s="2">
        <v>274</v>
      </c>
      <c r="K29" s="19">
        <v>43556</v>
      </c>
      <c r="L29" s="6">
        <v>1800</v>
      </c>
      <c r="M29" s="6">
        <v>63</v>
      </c>
      <c r="N29" s="6">
        <v>93.15</v>
      </c>
      <c r="O29" s="6">
        <v>185.83420000000001</v>
      </c>
      <c r="AO29" s="2">
        <f t="shared" si="1"/>
        <v>29</v>
      </c>
      <c r="AP29" s="2" t="str">
        <f t="shared" si="2"/>
        <v>M. Chipat-M Giathiar Ra00036</v>
      </c>
      <c r="AQ29" s="2" t="s">
        <v>239</v>
      </c>
    </row>
    <row r="30" spans="1:43" x14ac:dyDescent="0.25">
      <c r="A30" s="7">
        <v>1030</v>
      </c>
      <c r="B30" s="2" t="s">
        <v>240</v>
      </c>
      <c r="C30" s="2" t="s">
        <v>19</v>
      </c>
      <c r="D30" s="8" t="s">
        <v>227</v>
      </c>
      <c r="E30" s="19">
        <v>43499</v>
      </c>
      <c r="F30" s="6">
        <v>5400</v>
      </c>
      <c r="G30" s="6">
        <f>F30-SUMIFS($I$30:$BA$30,$I$3:$BA$3,"="&amp;$L$3)</f>
        <v>0</v>
      </c>
      <c r="H30" s="6">
        <f>SUMIFS($I$30:$BA$30,$I$3:$BA$3,"=" &amp; $L$3)-SUMIFS($I$30:$BA$30,$I$3:$BA$3,"=" &amp; $AC$3)</f>
        <v>0</v>
      </c>
      <c r="I30" s="2" t="s">
        <v>241</v>
      </c>
      <c r="J30" s="2">
        <v>275</v>
      </c>
      <c r="K30" s="19">
        <v>43556</v>
      </c>
      <c r="L30" s="6">
        <v>5400</v>
      </c>
      <c r="M30" s="6">
        <v>189</v>
      </c>
      <c r="N30" s="6">
        <v>279.45</v>
      </c>
      <c r="O30" s="6">
        <v>557.5027</v>
      </c>
      <c r="AO30" s="2">
        <f t="shared" si="1"/>
        <v>30</v>
      </c>
      <c r="AP30" s="2" t="str">
        <f t="shared" si="2"/>
        <v>M. Chipat-M Yyang Ra00037</v>
      </c>
      <c r="AQ30" s="2" t="s">
        <v>242</v>
      </c>
    </row>
    <row r="31" spans="1:43" x14ac:dyDescent="0.25">
      <c r="A31" s="7">
        <v>1031</v>
      </c>
      <c r="B31" s="2" t="s">
        <v>243</v>
      </c>
      <c r="C31" s="2" t="s">
        <v>19</v>
      </c>
      <c r="D31" s="8" t="s">
        <v>227</v>
      </c>
      <c r="E31" s="19">
        <v>43497</v>
      </c>
      <c r="F31" s="6">
        <v>4900</v>
      </c>
      <c r="G31" s="6">
        <f>F31-SUMIFS($I$31:$BA$31,$I$3:$BA$3,"="&amp;$L$3)</f>
        <v>0</v>
      </c>
      <c r="H31" s="6">
        <f>SUMIFS($I$31:$BA$31,$I$3:$BA$3,"=" &amp; $L$3)-SUMIFS($I$31:$BA$31,$I$3:$BA$3,"=" &amp; $AC$3)</f>
        <v>0</v>
      </c>
      <c r="I31" s="2" t="s">
        <v>244</v>
      </c>
      <c r="J31" s="2">
        <v>276</v>
      </c>
      <c r="K31" s="19">
        <v>43556</v>
      </c>
      <c r="L31" s="6">
        <v>4900</v>
      </c>
      <c r="M31" s="6">
        <v>171.5</v>
      </c>
      <c r="N31" s="6">
        <v>253.57499999999999</v>
      </c>
      <c r="O31" s="6">
        <v>505.88209999999998</v>
      </c>
      <c r="AO31" s="2">
        <f t="shared" si="1"/>
        <v>31</v>
      </c>
      <c r="AP31" s="2" t="str">
        <f t="shared" si="2"/>
        <v>M. Chipat-M BaiaragirdRa00038</v>
      </c>
      <c r="AQ31" s="2" t="s">
        <v>245</v>
      </c>
    </row>
    <row r="32" spans="1:43" x14ac:dyDescent="0.25">
      <c r="A32" s="7">
        <v>1032</v>
      </c>
      <c r="B32" s="2" t="s">
        <v>56</v>
      </c>
      <c r="C32" s="2" t="s">
        <v>19</v>
      </c>
      <c r="D32" s="8" t="s">
        <v>227</v>
      </c>
      <c r="E32" s="19">
        <v>43503</v>
      </c>
      <c r="F32" s="6">
        <v>1800</v>
      </c>
      <c r="G32" s="6">
        <f>F32-SUMIFS($I$32:$BA$32,$I$3:$BA$3,"="&amp;$L$3)</f>
        <v>0</v>
      </c>
      <c r="H32" s="6">
        <f>SUMIFS($I$32:$BA$32,$I$3:$BA$3,"=" &amp; $L$3)-SUMIFS($I$32:$BA$32,$I$3:$BA$3,"=" &amp; $AC$3)</f>
        <v>0</v>
      </c>
      <c r="I32" s="2" t="s">
        <v>57</v>
      </c>
      <c r="J32" s="2">
        <v>277</v>
      </c>
      <c r="K32" s="19">
        <v>43556</v>
      </c>
      <c r="L32" s="6">
        <v>1800</v>
      </c>
      <c r="M32" s="6">
        <v>63</v>
      </c>
      <c r="N32" s="6">
        <v>93.15</v>
      </c>
      <c r="O32" s="6">
        <v>185.83420000000001</v>
      </c>
      <c r="AO32" s="2">
        <f t="shared" si="1"/>
        <v>32</v>
      </c>
      <c r="AP32" s="2" t="str">
        <f t="shared" si="2"/>
        <v>M. Chipat-M Bygamins Ra00039</v>
      </c>
      <c r="AQ32" s="2" t="s">
        <v>58</v>
      </c>
    </row>
    <row r="33" spans="1:43" x14ac:dyDescent="0.25">
      <c r="A33" s="7">
        <v>1033</v>
      </c>
      <c r="B33" s="2" t="s">
        <v>16</v>
      </c>
      <c r="C33" s="2" t="s">
        <v>19</v>
      </c>
      <c r="D33" s="8" t="s">
        <v>227</v>
      </c>
      <c r="E33" s="19">
        <v>43509</v>
      </c>
      <c r="F33" s="6">
        <v>3500</v>
      </c>
      <c r="G33" s="6">
        <f>F33-SUMIFS($I$33:$BA$33,$I$3:$BA$3,"="&amp;$L$3)</f>
        <v>0</v>
      </c>
      <c r="H33" s="6">
        <f>SUMIFS($I$33:$BA$33,$I$3:$BA$3,"=" &amp; $L$3)-SUMIFS($I$33:$BA$33,$I$3:$BA$3,"=" &amp; $AC$3)</f>
        <v>0</v>
      </c>
      <c r="I33" s="2" t="s">
        <v>59</v>
      </c>
      <c r="J33" s="2">
        <v>278</v>
      </c>
      <c r="K33" s="19">
        <v>43556</v>
      </c>
      <c r="L33" s="6">
        <v>3500</v>
      </c>
      <c r="M33" s="6">
        <v>122.5</v>
      </c>
      <c r="N33" s="6">
        <v>181.125</v>
      </c>
      <c r="O33" s="6">
        <v>361.34440000000001</v>
      </c>
      <c r="AO33" s="2">
        <f t="shared" si="1"/>
        <v>33</v>
      </c>
      <c r="AP33" s="2" t="str">
        <f t="shared" si="2"/>
        <v>M. Chipat-M MyrissatRa00040</v>
      </c>
      <c r="AQ33" s="2" t="s">
        <v>60</v>
      </c>
    </row>
    <row r="34" spans="1:43" x14ac:dyDescent="0.25">
      <c r="A34" s="7">
        <v>1034</v>
      </c>
      <c r="B34" s="2" t="s">
        <v>61</v>
      </c>
      <c r="C34" s="2" t="s">
        <v>19</v>
      </c>
      <c r="D34" s="8" t="s">
        <v>227</v>
      </c>
      <c r="E34" s="19">
        <v>43511</v>
      </c>
      <c r="F34" s="6">
        <v>6600</v>
      </c>
      <c r="G34" s="6">
        <f>F34-SUMIFS($I$34:$BA$34,$I$3:$BA$3,"="&amp;$L$3)</f>
        <v>0</v>
      </c>
      <c r="H34" s="6">
        <f>SUMIFS($I$34:$BA$34,$I$3:$BA$3,"=" &amp; $L$3)-SUMIFS($I$34:$BA$34,$I$3:$BA$3,"=" &amp; $AC$3)</f>
        <v>0</v>
      </c>
      <c r="I34" s="2" t="s">
        <v>62</v>
      </c>
      <c r="J34" s="2">
        <v>279</v>
      </c>
      <c r="K34" s="19">
        <v>43556</v>
      </c>
      <c r="L34" s="6">
        <v>6600</v>
      </c>
      <c r="M34" s="6">
        <v>231</v>
      </c>
      <c r="N34" s="6">
        <v>341.55</v>
      </c>
      <c r="O34" s="6">
        <v>681.3922</v>
      </c>
      <c r="AO34" s="2">
        <f t="shared" si="1"/>
        <v>34</v>
      </c>
      <c r="AP34" s="2" t="str">
        <f t="shared" si="2"/>
        <v>M. Chipat-M S Giathiar Ra00063</v>
      </c>
      <c r="AQ34" s="2" t="s">
        <v>63</v>
      </c>
    </row>
    <row r="35" spans="1:43" x14ac:dyDescent="0.25">
      <c r="A35" s="7">
        <v>1035</v>
      </c>
      <c r="B35" s="2" t="s">
        <v>234</v>
      </c>
      <c r="C35" s="2" t="s">
        <v>19</v>
      </c>
      <c r="D35" s="8" t="s">
        <v>227</v>
      </c>
      <c r="E35" s="19">
        <v>43514</v>
      </c>
      <c r="F35" s="6">
        <v>1800</v>
      </c>
      <c r="G35" s="6">
        <f>F35-SUMIFS($I$35:$BA$35,$I$3:$BA$3,"="&amp;$L$3)</f>
        <v>0</v>
      </c>
      <c r="H35" s="6">
        <f>SUMIFS($I$35:$BA$35,$I$3:$BA$3,"=" &amp; $L$3)-SUMIFS($I$35:$BA$35,$I$3:$BA$3,"=" &amp; $AC$3)</f>
        <v>0</v>
      </c>
      <c r="I35" s="2" t="s">
        <v>246</v>
      </c>
      <c r="J35" s="2">
        <v>280</v>
      </c>
      <c r="K35" s="19">
        <v>43556</v>
      </c>
      <c r="L35" s="6">
        <v>1800</v>
      </c>
      <c r="M35" s="6">
        <v>63</v>
      </c>
      <c r="N35" s="6">
        <v>93.15</v>
      </c>
      <c r="O35" s="6">
        <v>185.83420000000001</v>
      </c>
      <c r="AO35" s="2">
        <f t="shared" si="1"/>
        <v>35</v>
      </c>
      <c r="AP35" s="2">
        <f t="shared" si="2"/>
        <v>0</v>
      </c>
      <c r="AQ35" s="2" t="s">
        <v>247</v>
      </c>
    </row>
    <row r="36" spans="1:43" x14ac:dyDescent="0.25">
      <c r="A36" s="7">
        <v>1036</v>
      </c>
      <c r="B36" s="2" t="s">
        <v>27</v>
      </c>
      <c r="C36" s="2" t="s">
        <v>19</v>
      </c>
      <c r="D36" s="8" t="s">
        <v>227</v>
      </c>
      <c r="E36" s="19">
        <v>43517</v>
      </c>
      <c r="F36" s="6">
        <v>2000</v>
      </c>
      <c r="G36" s="6">
        <f>F36-SUMIFS($I$36:$BA$36,$I$3:$BA$3,"="&amp;$L$3)</f>
        <v>2000</v>
      </c>
      <c r="H36" s="6">
        <f>SUMIFS($I$36:$BA$36,$I$3:$BA$3,"=" &amp; $L$3)-SUMIFS($I$36:$BA$36,$I$3:$BA$3,"=" &amp; $AC$3)</f>
        <v>0</v>
      </c>
      <c r="I36" s="2" t="s">
        <v>64</v>
      </c>
      <c r="J36" s="2">
        <v>281</v>
      </c>
      <c r="AO36" s="2">
        <f t="shared" si="1"/>
        <v>36</v>
      </c>
      <c r="AP36" s="2">
        <f t="shared" si="2"/>
        <v>0</v>
      </c>
      <c r="AQ36" s="2" t="s">
        <v>65</v>
      </c>
    </row>
    <row r="37" spans="1:43" x14ac:dyDescent="0.25">
      <c r="A37" s="7">
        <v>1037</v>
      </c>
      <c r="B37" s="2" t="s">
        <v>248</v>
      </c>
      <c r="C37" s="2" t="s">
        <v>19</v>
      </c>
      <c r="D37" s="8" t="s">
        <v>227</v>
      </c>
      <c r="E37" s="19">
        <v>43518</v>
      </c>
      <c r="F37" s="6">
        <v>4700</v>
      </c>
      <c r="G37" s="6">
        <f>F37-SUMIFS($I$37:$BA$37,$I$3:$BA$3,"="&amp;$L$3)</f>
        <v>0</v>
      </c>
      <c r="H37" s="6">
        <f>SUMIFS($I$37:$BA$37,$I$3:$BA$3,"=" &amp; $L$3)-SUMIFS($I$37:$BA$37,$I$3:$BA$3,"=" &amp; $AC$3)</f>
        <v>0</v>
      </c>
      <c r="I37" s="2" t="s">
        <v>249</v>
      </c>
      <c r="J37" s="2">
        <v>282</v>
      </c>
      <c r="K37" s="19">
        <v>43556</v>
      </c>
      <c r="L37" s="6">
        <v>4700</v>
      </c>
      <c r="M37" s="6">
        <v>164.5</v>
      </c>
      <c r="N37" s="6">
        <v>243.22499999999999</v>
      </c>
      <c r="O37" s="6">
        <v>485.23390000000001</v>
      </c>
      <c r="Q37" s="7"/>
      <c r="AO37" s="2">
        <f t="shared" si="1"/>
        <v>37</v>
      </c>
      <c r="AP37" s="2">
        <f t="shared" si="2"/>
        <v>0</v>
      </c>
      <c r="AQ37" s="2" t="s">
        <v>250</v>
      </c>
    </row>
    <row r="38" spans="1:43" x14ac:dyDescent="0.25">
      <c r="A38" s="7">
        <v>1038</v>
      </c>
      <c r="B38" s="2" t="s">
        <v>66</v>
      </c>
      <c r="C38" s="2" t="s">
        <v>19</v>
      </c>
      <c r="D38" s="8" t="s">
        <v>227</v>
      </c>
      <c r="E38" s="19">
        <v>43539</v>
      </c>
      <c r="F38" s="6">
        <v>4900</v>
      </c>
      <c r="G38" s="6">
        <f>F38-SUMIFS($I$38:$BA$38,$I$3:$BA$3,"="&amp;$L$3)</f>
        <v>0</v>
      </c>
      <c r="H38" s="6">
        <f>SUMIFS($I$38:$BA$38,$I$3:$BA$3,"=" &amp; $L$3)-SUMIFS($I$38:$BA$38,$I$3:$BA$3,"=" &amp; $AC$3)</f>
        <v>0</v>
      </c>
      <c r="I38" s="2" t="s">
        <v>67</v>
      </c>
      <c r="J38" s="2">
        <v>283</v>
      </c>
      <c r="K38" s="19">
        <v>43556</v>
      </c>
      <c r="L38" s="6">
        <v>4900</v>
      </c>
      <c r="M38" s="6">
        <v>171.5</v>
      </c>
      <c r="N38" s="6">
        <v>253.57499999999999</v>
      </c>
      <c r="O38" s="6">
        <v>505.88209999999998</v>
      </c>
      <c r="Q38" s="7"/>
      <c r="AO38" s="2">
        <f t="shared" si="1"/>
        <v>38</v>
      </c>
      <c r="AP38" s="2">
        <f t="shared" si="2"/>
        <v>0</v>
      </c>
      <c r="AQ38" s="2" t="s">
        <v>68</v>
      </c>
    </row>
    <row r="39" spans="1:43" x14ac:dyDescent="0.25">
      <c r="A39" s="7">
        <v>1039</v>
      </c>
      <c r="B39" s="2" t="s">
        <v>251</v>
      </c>
      <c r="C39" s="2" t="s">
        <v>19</v>
      </c>
      <c r="D39" s="8" t="s">
        <v>227</v>
      </c>
      <c r="E39" s="19">
        <v>43546</v>
      </c>
      <c r="F39" s="6">
        <v>4400</v>
      </c>
      <c r="G39" s="6">
        <f>F39-SUMIFS($I$39:$BA$39,$I$3:$BA$3,"="&amp;$L$3)</f>
        <v>0</v>
      </c>
      <c r="H39" s="6">
        <f>SUMIFS($I$39:$BA$39,$I$3:$BA$3,"=" &amp; $L$3)-SUMIFS($I$39:$BA$39,$I$3:$BA$3,"=" &amp; $AC$3)</f>
        <v>0</v>
      </c>
      <c r="I39" s="2" t="s">
        <v>252</v>
      </c>
      <c r="J39" s="2">
        <v>284</v>
      </c>
      <c r="K39" s="19">
        <v>43556</v>
      </c>
      <c r="L39" s="6">
        <v>4400</v>
      </c>
      <c r="M39" s="6">
        <v>154</v>
      </c>
      <c r="N39" s="6">
        <v>227.7</v>
      </c>
      <c r="O39" s="6">
        <v>454.26150000000001</v>
      </c>
      <c r="Q39" s="7"/>
      <c r="AO39" s="2">
        <f t="shared" si="1"/>
        <v>39</v>
      </c>
      <c r="AP39" s="2">
        <f t="shared" si="2"/>
        <v>0</v>
      </c>
      <c r="AQ39" s="2" t="s">
        <v>253</v>
      </c>
    </row>
    <row r="40" spans="1:43" x14ac:dyDescent="0.25">
      <c r="A40" s="7">
        <v>1040</v>
      </c>
      <c r="B40" s="2" t="s">
        <v>254</v>
      </c>
      <c r="C40" s="2" t="s">
        <v>19</v>
      </c>
      <c r="D40" s="8" t="s">
        <v>227</v>
      </c>
      <c r="E40" s="19">
        <v>43553</v>
      </c>
      <c r="F40" s="6">
        <v>3200</v>
      </c>
      <c r="G40" s="6">
        <f>F40-SUMIFS($I$40:$BA$40,$I$3:$BA$3,"="&amp;$L$3)</f>
        <v>0</v>
      </c>
      <c r="H40" s="6">
        <f>SUMIFS($I$40:$BA$40,$I$3:$BA$3,"=" &amp; $L$3)-SUMIFS($I$40:$BA$40,$I$3:$BA$3,"=" &amp; $AC$3)</f>
        <v>0</v>
      </c>
      <c r="I40" s="2" t="s">
        <v>255</v>
      </c>
      <c r="J40" s="2">
        <v>285</v>
      </c>
      <c r="K40" s="19">
        <v>43556</v>
      </c>
      <c r="L40" s="6">
        <v>3200</v>
      </c>
      <c r="M40" s="6">
        <v>112</v>
      </c>
      <c r="N40" s="6">
        <v>165.6</v>
      </c>
      <c r="O40" s="6">
        <v>330.37200000000001</v>
      </c>
      <c r="Q40" s="7"/>
      <c r="AO40" s="2">
        <f t="shared" si="1"/>
        <v>40</v>
      </c>
      <c r="AP40" s="2">
        <f t="shared" si="2"/>
        <v>0</v>
      </c>
      <c r="AQ40" s="2" t="s">
        <v>256</v>
      </c>
    </row>
    <row r="41" spans="1:43" x14ac:dyDescent="0.25">
      <c r="A41" s="7">
        <v>1041</v>
      </c>
      <c r="B41" s="2" t="s">
        <v>257</v>
      </c>
      <c r="C41" s="2" t="s">
        <v>19</v>
      </c>
      <c r="D41" s="8" t="s">
        <v>227</v>
      </c>
      <c r="E41" s="19">
        <v>43567</v>
      </c>
      <c r="F41" s="6">
        <v>4400</v>
      </c>
      <c r="G41" s="6">
        <f>F41-SUMIFS($I$41:$BA$41,$I$3:$BA$3,"="&amp;$L$3)</f>
        <v>0</v>
      </c>
      <c r="H41" s="6">
        <f>SUMIFS($I$41:$BA$41,$I$3:$BA$3,"=" &amp; $L$3)-SUMIFS($I$41:$BA$41,$I$3:$BA$3,"=" &amp; $AC$3)</f>
        <v>0</v>
      </c>
      <c r="I41" s="2" t="s">
        <v>258</v>
      </c>
      <c r="J41" s="2">
        <v>286</v>
      </c>
      <c r="K41" s="19">
        <v>43556</v>
      </c>
      <c r="L41" s="6">
        <v>4400</v>
      </c>
      <c r="M41" s="6">
        <v>154</v>
      </c>
      <c r="N41" s="6">
        <v>227.7</v>
      </c>
      <c r="O41" s="6">
        <v>454.26150000000001</v>
      </c>
      <c r="Q41" s="7"/>
      <c r="AO41" s="2" t="str">
        <f t="shared" si="1"/>
        <v/>
      </c>
      <c r="AP41" s="2">
        <f t="shared" si="2"/>
        <v>0</v>
      </c>
      <c r="AQ41" s="2" t="s">
        <v>259</v>
      </c>
    </row>
    <row r="42" spans="1:43" x14ac:dyDescent="0.25">
      <c r="A42" s="7">
        <v>1042</v>
      </c>
      <c r="B42" s="2" t="s">
        <v>69</v>
      </c>
      <c r="C42" s="2" t="s">
        <v>19</v>
      </c>
      <c r="D42" s="8" t="s">
        <v>227</v>
      </c>
      <c r="E42" s="19">
        <v>43588</v>
      </c>
      <c r="F42" s="6">
        <v>4400</v>
      </c>
      <c r="G42" s="6">
        <f>F42-SUMIFS($I$42:$BA$42,$I$3:$BA$3,"="&amp;$L$3)</f>
        <v>2200</v>
      </c>
      <c r="H42" s="6">
        <f>SUMIFS($I$42:$BA$42,$I$3:$BA$3,"=" &amp; $L$3)-SUMIFS($I$42:$BA$42,$I$3:$BA$3,"=" &amp; $AC$3)</f>
        <v>0</v>
      </c>
      <c r="I42" s="2" t="s">
        <v>70</v>
      </c>
      <c r="J42" s="2">
        <v>287</v>
      </c>
      <c r="K42" s="19">
        <v>43556</v>
      </c>
      <c r="L42" s="6">
        <v>2200</v>
      </c>
      <c r="M42" s="6">
        <v>77</v>
      </c>
      <c r="N42" s="6">
        <v>113.85</v>
      </c>
      <c r="O42" s="6">
        <v>227.13079999999999</v>
      </c>
      <c r="Q42" s="7"/>
      <c r="AO42" s="2" t="str">
        <f t="shared" si="1"/>
        <v/>
      </c>
      <c r="AP42" s="2">
        <f t="shared" si="2"/>
        <v>0</v>
      </c>
      <c r="AQ42" s="2" t="s">
        <v>71</v>
      </c>
    </row>
    <row r="43" spans="1:43" x14ac:dyDescent="0.25">
      <c r="A43" s="7">
        <v>1043</v>
      </c>
      <c r="B43" s="2" t="s">
        <v>8</v>
      </c>
      <c r="C43" s="2" t="s">
        <v>19</v>
      </c>
      <c r="D43" s="8" t="s">
        <v>227</v>
      </c>
      <c r="E43" s="19">
        <v>43592</v>
      </c>
      <c r="F43" s="6">
        <v>6000</v>
      </c>
      <c r="G43" s="6">
        <f>F43-SUMIFS($I$43:$BA$43,$I$3:$BA$3,"="&amp;$L$3)</f>
        <v>3000</v>
      </c>
      <c r="H43" s="6">
        <f>SUMIFS($I$43:$BA$43,$I$3:$BA$3,"=" &amp; $L$3)-SUMIFS($I$43:$BA$43,$I$3:$BA$3,"=" &amp; $AC$3)</f>
        <v>0</v>
      </c>
      <c r="I43" s="2" t="s">
        <v>72</v>
      </c>
      <c r="J43" s="2">
        <v>288</v>
      </c>
      <c r="K43" s="19">
        <v>43556</v>
      </c>
      <c r="L43" s="6">
        <v>3000</v>
      </c>
      <c r="M43" s="6">
        <v>105</v>
      </c>
      <c r="N43" s="6">
        <v>155.25</v>
      </c>
      <c r="O43" s="6">
        <v>309.72370000000001</v>
      </c>
      <c r="Q43" s="7"/>
      <c r="AO43" s="2" t="str">
        <f t="shared" si="1"/>
        <v/>
      </c>
      <c r="AP43" s="2">
        <f t="shared" si="2"/>
        <v>0</v>
      </c>
      <c r="AQ43" s="2" t="s">
        <v>73</v>
      </c>
    </row>
    <row r="44" spans="1:43" x14ac:dyDescent="0.25">
      <c r="A44" s="7">
        <v>1044</v>
      </c>
      <c r="B44" s="2" t="s">
        <v>10</v>
      </c>
      <c r="C44" s="2" t="s">
        <v>19</v>
      </c>
      <c r="D44" s="8" t="s">
        <v>227</v>
      </c>
      <c r="E44" s="19">
        <v>43595</v>
      </c>
      <c r="F44" s="6">
        <v>4700</v>
      </c>
      <c r="G44" s="6">
        <f>F44-SUMIFS($I$44:$BA$44,$I$3:$BA$3,"="&amp;$L$3)</f>
        <v>2350</v>
      </c>
      <c r="H44" s="6">
        <f>SUMIFS($I$44:$BA$44,$I$3:$BA$3,"=" &amp; $L$3)-SUMIFS($I$44:$BA$44,$I$3:$BA$3,"=" &amp; $AC$3)</f>
        <v>0</v>
      </c>
      <c r="I44" s="2" t="s">
        <v>74</v>
      </c>
      <c r="J44" s="2">
        <v>289</v>
      </c>
      <c r="K44" s="19">
        <v>43556</v>
      </c>
      <c r="L44" s="6">
        <v>2350</v>
      </c>
      <c r="M44" s="6">
        <v>82.25</v>
      </c>
      <c r="N44" s="6">
        <v>121.6125</v>
      </c>
      <c r="O44" s="6">
        <v>242.61689999999999</v>
      </c>
      <c r="Q44" s="7"/>
      <c r="AO44" s="2" t="str">
        <f t="shared" si="1"/>
        <v/>
      </c>
      <c r="AP44" s="2">
        <f t="shared" si="2"/>
        <v>0</v>
      </c>
      <c r="AQ44" s="2" t="s">
        <v>75</v>
      </c>
    </row>
    <row r="45" spans="1:43" x14ac:dyDescent="0.25">
      <c r="A45" s="7">
        <v>1045</v>
      </c>
      <c r="B45" s="2" t="s">
        <v>260</v>
      </c>
      <c r="C45" s="2" t="s">
        <v>19</v>
      </c>
      <c r="D45" s="8" t="s">
        <v>227</v>
      </c>
      <c r="E45" s="19">
        <v>43603</v>
      </c>
      <c r="F45" s="6">
        <v>3730</v>
      </c>
      <c r="G45" s="6">
        <f>F45-SUMIFS($I$45:$BA$45,$I$3:$BA$3,"="&amp;$L$3)</f>
        <v>1865</v>
      </c>
      <c r="H45" s="6">
        <f>SUMIFS($I$45:$BA$45,$I$3:$BA$3,"=" &amp; $L$3)-SUMIFS($I$45:$BA$45,$I$3:$BA$3,"=" &amp; $AC$3)</f>
        <v>0</v>
      </c>
      <c r="I45" s="2" t="s">
        <v>261</v>
      </c>
      <c r="J45" s="2">
        <v>290</v>
      </c>
      <c r="K45" s="19">
        <v>43556</v>
      </c>
      <c r="L45" s="6">
        <v>1865</v>
      </c>
      <c r="M45" s="6">
        <v>65.275000000000006</v>
      </c>
      <c r="N45" s="6">
        <v>96.513800000000003</v>
      </c>
      <c r="O45" s="6">
        <v>192.54490000000001</v>
      </c>
      <c r="Q45" s="7"/>
      <c r="AO45" s="2" t="str">
        <f t="shared" si="1"/>
        <v/>
      </c>
      <c r="AP45" s="2">
        <f t="shared" si="2"/>
        <v>0</v>
      </c>
      <c r="AQ45" s="2" t="s">
        <v>262</v>
      </c>
    </row>
    <row r="46" spans="1:43" x14ac:dyDescent="0.25">
      <c r="A46" s="7">
        <v>1046</v>
      </c>
      <c r="B46" s="2" t="s">
        <v>76</v>
      </c>
      <c r="C46" s="2" t="s">
        <v>19</v>
      </c>
      <c r="D46" s="8" t="s">
        <v>227</v>
      </c>
      <c r="E46" s="19">
        <v>43623</v>
      </c>
      <c r="F46" s="6">
        <v>4400</v>
      </c>
      <c r="G46" s="6">
        <f>F46-SUMIFS($I$46:$BA$46,$I$3:$BA$3,"="&amp;$L$3)</f>
        <v>2200</v>
      </c>
      <c r="H46" s="6">
        <f>SUMIFS($I$46:$BA$46,$I$3:$BA$3,"=" &amp; $L$3)-SUMIFS($I$46:$BA$46,$I$3:$BA$3,"=" &amp; $AC$3)</f>
        <v>0</v>
      </c>
      <c r="I46" s="2" t="s">
        <v>77</v>
      </c>
      <c r="J46" s="2">
        <v>291</v>
      </c>
      <c r="K46" s="19">
        <v>43556</v>
      </c>
      <c r="L46" s="6">
        <v>2200</v>
      </c>
      <c r="M46" s="6">
        <v>77</v>
      </c>
      <c r="N46" s="6">
        <v>113.85</v>
      </c>
      <c r="O46" s="6">
        <v>227.13079999999999</v>
      </c>
      <c r="Q46" s="7"/>
      <c r="AO46" s="2" t="str">
        <f t="shared" si="1"/>
        <v/>
      </c>
      <c r="AP46" s="2">
        <f t="shared" si="2"/>
        <v>0</v>
      </c>
      <c r="AQ46" s="2" t="s">
        <v>78</v>
      </c>
    </row>
    <row r="47" spans="1:43" x14ac:dyDescent="0.25">
      <c r="A47" s="7">
        <v>1047</v>
      </c>
      <c r="B47" s="2" t="s">
        <v>263</v>
      </c>
      <c r="C47" s="2" t="s">
        <v>19</v>
      </c>
      <c r="D47" s="8" t="s">
        <v>227</v>
      </c>
      <c r="E47" s="19">
        <v>43626</v>
      </c>
      <c r="F47" s="6">
        <v>5000</v>
      </c>
      <c r="G47" s="6">
        <f>F47-SUMIFS($I$47:$BA$47,$I$3:$BA$3,"="&amp;$L$3)</f>
        <v>2500</v>
      </c>
      <c r="H47" s="6">
        <f>SUMIFS($I$47:$BA$47,$I$3:$BA$3,"=" &amp; $L$3)-SUMIFS($I$47:$BA$47,$I$3:$BA$3,"=" &amp; $AC$3)</f>
        <v>0</v>
      </c>
      <c r="I47" s="2" t="s">
        <v>264</v>
      </c>
      <c r="J47" s="2">
        <v>292</v>
      </c>
      <c r="K47" s="19">
        <v>43556</v>
      </c>
      <c r="L47" s="6">
        <v>2500</v>
      </c>
      <c r="M47" s="6">
        <v>87.5</v>
      </c>
      <c r="N47" s="6">
        <v>129.375</v>
      </c>
      <c r="O47" s="6">
        <v>258.10309999999998</v>
      </c>
      <c r="Q47" s="7"/>
      <c r="AO47" s="2" t="str">
        <f t="shared" si="1"/>
        <v/>
      </c>
      <c r="AP47" s="2">
        <f t="shared" si="2"/>
        <v>0</v>
      </c>
      <c r="AQ47" s="2" t="s">
        <v>265</v>
      </c>
    </row>
    <row r="48" spans="1:43" x14ac:dyDescent="0.25">
      <c r="A48" s="7">
        <v>1048</v>
      </c>
      <c r="B48" s="2" t="s">
        <v>266</v>
      </c>
      <c r="C48" s="2" t="s">
        <v>19</v>
      </c>
      <c r="D48" s="8" t="s">
        <v>227</v>
      </c>
      <c r="E48" s="19">
        <v>43630</v>
      </c>
      <c r="F48" s="6">
        <v>4700</v>
      </c>
      <c r="G48" s="6">
        <f>F48-SUMIFS($I$48:$BA$48,$I$3:$BA$3,"="&amp;$L$3)</f>
        <v>2350</v>
      </c>
      <c r="H48" s="6">
        <f>SUMIFS($I$48:$BA$48,$I$3:$BA$3,"=" &amp; $L$3)-SUMIFS($I$48:$BA$48,$I$3:$BA$3,"=" &amp; $AC$3)</f>
        <v>0</v>
      </c>
      <c r="I48" s="2" t="s">
        <v>267</v>
      </c>
      <c r="J48" s="2">
        <v>293</v>
      </c>
      <c r="K48" s="19">
        <v>43556</v>
      </c>
      <c r="L48" s="6">
        <v>2350</v>
      </c>
      <c r="M48" s="6">
        <v>82.25</v>
      </c>
      <c r="N48" s="6">
        <v>121.6125</v>
      </c>
      <c r="O48" s="6">
        <v>242.61689999999999</v>
      </c>
      <c r="Q48" s="7"/>
      <c r="AO48" s="2" t="str">
        <f t="shared" si="1"/>
        <v/>
      </c>
      <c r="AP48" s="2">
        <f t="shared" si="2"/>
        <v>0</v>
      </c>
      <c r="AQ48" s="2" t="s">
        <v>268</v>
      </c>
    </row>
    <row r="49" spans="1:43" x14ac:dyDescent="0.25">
      <c r="A49" s="7">
        <v>1049</v>
      </c>
      <c r="B49" s="2" t="s">
        <v>269</v>
      </c>
      <c r="C49" s="2" t="s">
        <v>19</v>
      </c>
      <c r="D49" s="8" t="s">
        <v>227</v>
      </c>
      <c r="E49" s="19">
        <v>43634</v>
      </c>
      <c r="F49" s="6">
        <v>4000</v>
      </c>
      <c r="G49" s="6">
        <f>F49-SUMIFS($I$49:$BA$49,$I$3:$BA$3,"="&amp;$L$3)</f>
        <v>2000</v>
      </c>
      <c r="H49" s="6">
        <f>SUMIFS($I$49:$BA$49,$I$3:$BA$3,"=" &amp; $L$3)-SUMIFS($I$49:$BA$49,$I$3:$BA$3,"=" &amp; $AC$3)</f>
        <v>0</v>
      </c>
      <c r="I49" s="2" t="s">
        <v>270</v>
      </c>
      <c r="J49" s="2">
        <v>294</v>
      </c>
      <c r="K49" s="19">
        <v>43556</v>
      </c>
      <c r="L49" s="6">
        <v>2000</v>
      </c>
      <c r="M49" s="6">
        <v>70</v>
      </c>
      <c r="N49" s="6">
        <v>103.5</v>
      </c>
      <c r="O49" s="6">
        <v>206.48249999999999</v>
      </c>
      <c r="Q49" s="7"/>
      <c r="AO49" s="2" t="str">
        <f t="shared" si="1"/>
        <v/>
      </c>
      <c r="AP49" s="2">
        <f t="shared" si="2"/>
        <v>0</v>
      </c>
      <c r="AQ49" s="2" t="s">
        <v>271</v>
      </c>
    </row>
    <row r="50" spans="1:43" x14ac:dyDescent="0.25">
      <c r="A50" s="7">
        <v>1050</v>
      </c>
      <c r="B50" s="2" t="s">
        <v>79</v>
      </c>
      <c r="C50" s="2" t="s">
        <v>19</v>
      </c>
      <c r="D50" s="8" t="s">
        <v>227</v>
      </c>
      <c r="E50" s="19">
        <v>43638</v>
      </c>
      <c r="F50" s="6">
        <v>4400</v>
      </c>
      <c r="G50" s="6">
        <f>F50-SUMIFS($I$50:$BA$50,$I$3:$BA$3,"="&amp;$L$3)</f>
        <v>2200</v>
      </c>
      <c r="H50" s="6">
        <f>SUMIFS($I$50:$BA$50,$I$3:$BA$3,"=" &amp; $L$3)-SUMIFS($I$50:$BA$50,$I$3:$BA$3,"=" &amp; $AC$3)</f>
        <v>0</v>
      </c>
      <c r="I50" s="2" t="s">
        <v>80</v>
      </c>
      <c r="J50" s="2">
        <v>295</v>
      </c>
      <c r="K50" s="19">
        <v>43556</v>
      </c>
      <c r="L50" s="6">
        <v>2200</v>
      </c>
      <c r="M50" s="6">
        <v>77</v>
      </c>
      <c r="N50" s="6">
        <v>113.85</v>
      </c>
      <c r="O50" s="6">
        <v>227.13079999999999</v>
      </c>
      <c r="Q50" s="7"/>
      <c r="AO50" s="2" t="str">
        <f t="shared" si="1"/>
        <v/>
      </c>
      <c r="AP50" s="2">
        <f t="shared" si="2"/>
        <v>0</v>
      </c>
      <c r="AQ50" s="2" t="s">
        <v>81</v>
      </c>
    </row>
    <row r="51" spans="1:43" x14ac:dyDescent="0.25">
      <c r="A51" s="7">
        <v>1051</v>
      </c>
      <c r="B51" s="2" t="s">
        <v>82</v>
      </c>
      <c r="C51" s="2" t="s">
        <v>19</v>
      </c>
      <c r="D51" s="8" t="s">
        <v>227</v>
      </c>
      <c r="E51" s="19">
        <v>43644</v>
      </c>
      <c r="F51" s="6">
        <v>6600</v>
      </c>
      <c r="G51" s="6">
        <f>F51-SUMIFS($I$51:$BA$51,$I$3:$BA$3,"="&amp;$L$3)</f>
        <v>3300</v>
      </c>
      <c r="H51" s="6">
        <f>SUMIFS($I$51:$BA$51,$I$3:$BA$3,"=" &amp; $L$3)-SUMIFS($I$51:$BA$51,$I$3:$BA$3,"=" &amp; $AC$3)</f>
        <v>0</v>
      </c>
      <c r="I51" s="2" t="s">
        <v>83</v>
      </c>
      <c r="J51" s="2">
        <v>296</v>
      </c>
      <c r="K51" s="19">
        <v>43556</v>
      </c>
      <c r="L51" s="6">
        <v>3300</v>
      </c>
      <c r="M51" s="6">
        <v>115.5</v>
      </c>
      <c r="N51" s="6">
        <v>170.77500000000001</v>
      </c>
      <c r="O51" s="6">
        <v>340.6961</v>
      </c>
      <c r="Q51" s="7"/>
      <c r="AO51" s="2" t="str">
        <f t="shared" si="1"/>
        <v/>
      </c>
      <c r="AP51" s="2">
        <f t="shared" si="2"/>
        <v>0</v>
      </c>
      <c r="AQ51" s="2" t="s">
        <v>84</v>
      </c>
    </row>
    <row r="52" spans="1:43" x14ac:dyDescent="0.25">
      <c r="A52" s="7">
        <v>1052</v>
      </c>
      <c r="B52" s="2" t="s">
        <v>272</v>
      </c>
      <c r="C52" s="2" t="s">
        <v>19</v>
      </c>
      <c r="D52" s="8" t="s">
        <v>227</v>
      </c>
      <c r="E52" s="19">
        <v>43651</v>
      </c>
      <c r="F52" s="6">
        <v>4000</v>
      </c>
      <c r="G52" s="6">
        <f>F52-SUMIFS($I$52:$BA$52,$I$3:$BA$3,"="&amp;$L$3)</f>
        <v>2000</v>
      </c>
      <c r="H52" s="6">
        <f>SUMIFS($I$52:$BA$52,$I$3:$BA$3,"=" &amp; $L$3)-SUMIFS($I$52:$BA$52,$I$3:$BA$3,"=" &amp; $AC$3)</f>
        <v>0</v>
      </c>
      <c r="I52" s="2" t="s">
        <v>273</v>
      </c>
      <c r="J52" s="2">
        <v>297</v>
      </c>
      <c r="K52" s="19">
        <v>43556</v>
      </c>
      <c r="L52" s="6">
        <v>2000</v>
      </c>
      <c r="M52" s="6">
        <v>70</v>
      </c>
      <c r="N52" s="6">
        <v>103.5</v>
      </c>
      <c r="O52" s="6">
        <v>206.48249999999999</v>
      </c>
      <c r="Q52" s="7"/>
      <c r="AO52" s="2" t="str">
        <f t="shared" si="1"/>
        <v/>
      </c>
      <c r="AP52" s="2">
        <f t="shared" si="2"/>
        <v>0</v>
      </c>
      <c r="AQ52" s="2" t="s">
        <v>274</v>
      </c>
    </row>
    <row r="53" spans="1:43" x14ac:dyDescent="0.25">
      <c r="A53" s="7">
        <v>1053</v>
      </c>
      <c r="B53" s="2" t="s">
        <v>9</v>
      </c>
      <c r="C53" s="2" t="s">
        <v>19</v>
      </c>
      <c r="D53" s="8" t="s">
        <v>227</v>
      </c>
      <c r="E53" s="19">
        <v>43665</v>
      </c>
      <c r="F53" s="6">
        <v>6000</v>
      </c>
      <c r="G53" s="6">
        <f>F53-SUMIFS($I$53:$BA$53,$I$3:$BA$3,"="&amp;$L$3)</f>
        <v>3000</v>
      </c>
      <c r="H53" s="6">
        <f>SUMIFS($I$53:$BA$53,$I$3:$BA$3,"=" &amp; $L$3)-SUMIFS($I$53:$BA$53,$I$3:$BA$3,"=" &amp; $AC$3)</f>
        <v>0</v>
      </c>
      <c r="I53" s="2" t="s">
        <v>85</v>
      </c>
      <c r="J53" s="2">
        <v>298</v>
      </c>
      <c r="K53" s="19">
        <v>43556</v>
      </c>
      <c r="L53" s="6">
        <v>3000</v>
      </c>
      <c r="M53" s="6">
        <v>105</v>
      </c>
      <c r="N53" s="6">
        <v>155.25</v>
      </c>
      <c r="O53" s="6">
        <v>309.72370000000001</v>
      </c>
      <c r="Q53" s="7"/>
      <c r="AO53" s="2" t="str">
        <f t="shared" si="1"/>
        <v/>
      </c>
      <c r="AP53" s="2">
        <f t="shared" si="2"/>
        <v>0</v>
      </c>
      <c r="AQ53" s="2" t="s">
        <v>86</v>
      </c>
    </row>
    <row r="54" spans="1:43" x14ac:dyDescent="0.25">
      <c r="A54" s="7">
        <v>1054</v>
      </c>
      <c r="B54" s="2" t="s">
        <v>275</v>
      </c>
      <c r="C54" s="2" t="s">
        <v>19</v>
      </c>
      <c r="D54" s="8" t="s">
        <v>227</v>
      </c>
      <c r="E54" s="19">
        <v>43679</v>
      </c>
      <c r="F54" s="6">
        <v>5000</v>
      </c>
      <c r="G54" s="6">
        <f>F54-SUMIFS($I$54:$BA$54,$I$3:$BA$3,"="&amp;$L$3)</f>
        <v>2500</v>
      </c>
      <c r="H54" s="6">
        <f>SUMIFS($I$54:$BA$54,$I$3:$BA$3,"=" &amp; $L$3)-SUMIFS($I$54:$BA$54,$I$3:$BA$3,"=" &amp; $AC$3)</f>
        <v>0</v>
      </c>
      <c r="I54" s="2" t="s">
        <v>276</v>
      </c>
      <c r="J54" s="2">
        <v>299</v>
      </c>
      <c r="K54" s="19">
        <v>43556</v>
      </c>
      <c r="L54" s="6">
        <v>2500</v>
      </c>
      <c r="M54" s="6">
        <v>87.5</v>
      </c>
      <c r="N54" s="6">
        <v>129.375</v>
      </c>
      <c r="O54" s="6">
        <v>258.10309999999998</v>
      </c>
      <c r="Q54" s="7"/>
      <c r="AO54" s="2" t="str">
        <f t="shared" si="1"/>
        <v/>
      </c>
      <c r="AP54" s="2">
        <f t="shared" si="2"/>
        <v>0</v>
      </c>
      <c r="AQ54" s="2" t="s">
        <v>277</v>
      </c>
    </row>
    <row r="55" spans="1:43" x14ac:dyDescent="0.25">
      <c r="A55" s="7">
        <v>1055</v>
      </c>
      <c r="B55" s="2" t="s">
        <v>87</v>
      </c>
      <c r="C55" s="2" t="s">
        <v>19</v>
      </c>
      <c r="D55" s="8" t="s">
        <v>227</v>
      </c>
      <c r="E55" s="19">
        <v>43693</v>
      </c>
      <c r="F55" s="6">
        <v>4000</v>
      </c>
      <c r="G55" s="6">
        <f>F55-SUMIFS($I$55:$BA$55,$I$3:$BA$3,"="&amp;$L$3)</f>
        <v>2000</v>
      </c>
      <c r="H55" s="6">
        <f>SUMIFS($I$55:$BA$55,$I$3:$BA$3,"=" &amp; $L$3)-SUMIFS($I$55:$BA$55,$I$3:$BA$3,"=" &amp; $AC$3)</f>
        <v>0</v>
      </c>
      <c r="I55" s="2" t="s">
        <v>88</v>
      </c>
      <c r="J55" s="2">
        <v>300</v>
      </c>
      <c r="K55" s="19">
        <v>43556</v>
      </c>
      <c r="L55" s="6">
        <v>2000</v>
      </c>
      <c r="M55" s="6">
        <v>70</v>
      </c>
      <c r="N55" s="6">
        <v>103.5</v>
      </c>
      <c r="O55" s="6">
        <v>206.48249999999999</v>
      </c>
      <c r="Q55" s="7"/>
      <c r="AO55" s="2" t="str">
        <f t="shared" si="1"/>
        <v/>
      </c>
      <c r="AP55" s="2">
        <f t="shared" si="2"/>
        <v>0</v>
      </c>
      <c r="AQ55" s="2" t="s">
        <v>89</v>
      </c>
    </row>
    <row r="56" spans="1:43" x14ac:dyDescent="0.25">
      <c r="A56" s="7">
        <v>1056</v>
      </c>
      <c r="B56" s="2" t="s">
        <v>278</v>
      </c>
      <c r="C56" s="2" t="s">
        <v>19</v>
      </c>
      <c r="D56" s="8" t="s">
        <v>227</v>
      </c>
      <c r="E56" s="19">
        <v>43707</v>
      </c>
      <c r="F56" s="6">
        <v>4800</v>
      </c>
      <c r="G56" s="6">
        <f>F56-SUMIFS($I$56:$BA$56,$I$3:$BA$3,"="&amp;$L$3)</f>
        <v>2400</v>
      </c>
      <c r="H56" s="6">
        <f>SUMIFS($I$56:$BA$56,$I$3:$BA$3,"=" &amp; $L$3)-SUMIFS($I$56:$BA$56,$I$3:$BA$3,"=" &amp; $AC$3)</f>
        <v>0</v>
      </c>
      <c r="I56" s="2" t="s">
        <v>279</v>
      </c>
      <c r="J56" s="2">
        <v>301</v>
      </c>
      <c r="K56" s="19">
        <v>43556</v>
      </c>
      <c r="L56" s="6">
        <v>2400</v>
      </c>
      <c r="M56" s="6">
        <v>84</v>
      </c>
      <c r="N56" s="6">
        <v>124.2</v>
      </c>
      <c r="O56" s="6">
        <v>247.779</v>
      </c>
      <c r="Q56" s="7"/>
      <c r="AO56" s="2" t="str">
        <f t="shared" si="1"/>
        <v/>
      </c>
      <c r="AP56" s="2">
        <f t="shared" si="2"/>
        <v>0</v>
      </c>
      <c r="AQ56" s="2" t="s">
        <v>280</v>
      </c>
    </row>
    <row r="57" spans="1:43" x14ac:dyDescent="0.25">
      <c r="A57" s="7">
        <v>1057</v>
      </c>
      <c r="B57" s="2" t="s">
        <v>281</v>
      </c>
      <c r="C57" s="2" t="s">
        <v>19</v>
      </c>
      <c r="D57" s="8" t="s">
        <v>227</v>
      </c>
      <c r="E57" s="19">
        <v>43721</v>
      </c>
      <c r="F57" s="6">
        <v>4000</v>
      </c>
      <c r="G57" s="6">
        <f>F57-SUMIFS($I$57:$BA$57,$I$3:$BA$3,"="&amp;$L$3)</f>
        <v>2000</v>
      </c>
      <c r="H57" s="6">
        <f>SUMIFS($I$57:$BA$57,$I$3:$BA$3,"=" &amp; $L$3)-SUMIFS($I$57:$BA$57,$I$3:$BA$3,"=" &amp; $AC$3)</f>
        <v>0</v>
      </c>
      <c r="I57" s="2" t="s">
        <v>282</v>
      </c>
      <c r="J57" s="2">
        <v>302</v>
      </c>
      <c r="K57" s="19">
        <v>43556</v>
      </c>
      <c r="L57" s="6">
        <v>2000</v>
      </c>
      <c r="M57" s="6">
        <v>70</v>
      </c>
      <c r="N57" s="6">
        <v>103.5</v>
      </c>
      <c r="O57" s="6">
        <v>206.48249999999999</v>
      </c>
      <c r="Q57" s="7"/>
      <c r="AO57" s="2" t="str">
        <f t="shared" si="1"/>
        <v/>
      </c>
      <c r="AP57" s="2">
        <f t="shared" si="2"/>
        <v>0</v>
      </c>
      <c r="AQ57" s="2" t="s">
        <v>283</v>
      </c>
    </row>
    <row r="58" spans="1:43" x14ac:dyDescent="0.25">
      <c r="A58" s="7">
        <v>1058</v>
      </c>
      <c r="B58" s="2" t="s">
        <v>284</v>
      </c>
      <c r="C58" s="2" t="s">
        <v>19</v>
      </c>
      <c r="D58" s="8" t="s">
        <v>227</v>
      </c>
      <c r="E58" s="19">
        <v>43742</v>
      </c>
      <c r="F58" s="6">
        <v>4400</v>
      </c>
      <c r="G58" s="6">
        <f>F58-SUMIFS($I$58:$BA$58,$I$3:$BA$3,"="&amp;$L$3)</f>
        <v>2200</v>
      </c>
      <c r="H58" s="6">
        <f>SUMIFS($I$58:$BA$58,$I$3:$BA$3,"=" &amp; $L$3)-SUMIFS($I$58:$BA$58,$I$3:$BA$3,"=" &amp; $AC$3)</f>
        <v>0</v>
      </c>
      <c r="I58" s="2" t="s">
        <v>285</v>
      </c>
      <c r="J58" s="2">
        <v>303</v>
      </c>
      <c r="K58" s="19">
        <v>43556</v>
      </c>
      <c r="L58" s="6">
        <v>2200</v>
      </c>
      <c r="M58" s="6">
        <v>77</v>
      </c>
      <c r="N58" s="6">
        <v>113.85</v>
      </c>
      <c r="O58" s="6">
        <v>227.13079999999999</v>
      </c>
      <c r="Q58" s="7"/>
      <c r="AO58" s="2" t="str">
        <f t="shared" si="1"/>
        <v/>
      </c>
      <c r="AP58" s="2">
        <f t="shared" si="2"/>
        <v>0</v>
      </c>
      <c r="AQ58" s="2" t="s">
        <v>286</v>
      </c>
    </row>
    <row r="59" spans="1:43" x14ac:dyDescent="0.25">
      <c r="A59" s="7">
        <v>1059</v>
      </c>
      <c r="B59" s="2" t="s">
        <v>287</v>
      </c>
      <c r="C59" s="2" t="s">
        <v>19</v>
      </c>
      <c r="D59" s="8" t="s">
        <v>227</v>
      </c>
      <c r="E59" s="19">
        <v>43749</v>
      </c>
      <c r="F59" s="6">
        <v>6600</v>
      </c>
      <c r="G59" s="6">
        <f>F59-SUMIFS($I$59:$BA$59,$I$3:$BA$3,"="&amp;$L$3)</f>
        <v>3300</v>
      </c>
      <c r="H59" s="6">
        <f>SUMIFS($I$59:$BA$59,$I$3:$BA$3,"=" &amp; $L$3)-SUMIFS($I$59:$BA$59,$I$3:$BA$3,"=" &amp; $AC$3)</f>
        <v>0</v>
      </c>
      <c r="I59" s="2" t="s">
        <v>288</v>
      </c>
      <c r="J59" s="2">
        <v>304</v>
      </c>
      <c r="K59" s="19">
        <v>43556</v>
      </c>
      <c r="L59" s="6">
        <v>3300</v>
      </c>
      <c r="M59" s="6">
        <v>115.5</v>
      </c>
      <c r="N59" s="6">
        <v>170.77500000000001</v>
      </c>
      <c r="O59" s="6">
        <v>340.6961</v>
      </c>
      <c r="Q59" s="7"/>
      <c r="AO59" s="2" t="str">
        <f t="shared" si="1"/>
        <v/>
      </c>
      <c r="AP59" s="2">
        <f t="shared" si="2"/>
        <v>0</v>
      </c>
      <c r="AQ59" s="2" t="s">
        <v>289</v>
      </c>
    </row>
    <row r="60" spans="1:43" x14ac:dyDescent="0.25">
      <c r="A60" s="7">
        <v>1060</v>
      </c>
      <c r="B60" s="2" t="s">
        <v>290</v>
      </c>
      <c r="C60" s="2" t="s">
        <v>19</v>
      </c>
      <c r="D60" s="8" t="s">
        <v>227</v>
      </c>
      <c r="E60" s="19">
        <v>43763</v>
      </c>
      <c r="F60" s="6">
        <v>4700</v>
      </c>
      <c r="G60" s="6">
        <f>F60-SUMIFS($I$60:$BA$60,$I$3:$BA$3,"="&amp;$L$3)</f>
        <v>2350</v>
      </c>
      <c r="H60" s="6">
        <f>SUMIFS($I$60:$BA$60,$I$3:$BA$3,"=" &amp; $L$3)-SUMIFS($I$60:$BA$60,$I$3:$BA$3,"=" &amp; $AC$3)</f>
        <v>0</v>
      </c>
      <c r="I60" s="2" t="s">
        <v>291</v>
      </c>
      <c r="J60" s="2">
        <v>305</v>
      </c>
      <c r="K60" s="19">
        <v>43556</v>
      </c>
      <c r="L60" s="6">
        <v>2350</v>
      </c>
      <c r="M60" s="6">
        <v>82.25</v>
      </c>
      <c r="N60" s="6">
        <v>121.6125</v>
      </c>
      <c r="O60" s="6">
        <v>242.61689999999999</v>
      </c>
      <c r="Q60" s="7"/>
      <c r="AO60" s="2" t="str">
        <f t="shared" si="1"/>
        <v/>
      </c>
      <c r="AP60" s="2">
        <f t="shared" si="2"/>
        <v>0</v>
      </c>
      <c r="AQ60" s="2" t="s">
        <v>292</v>
      </c>
    </row>
    <row r="61" spans="1:43" x14ac:dyDescent="0.25">
      <c r="A61" s="7">
        <v>1061</v>
      </c>
      <c r="B61" s="2" t="s">
        <v>2</v>
      </c>
      <c r="C61" s="2" t="s">
        <v>19</v>
      </c>
      <c r="D61" s="8" t="s">
        <v>227</v>
      </c>
      <c r="E61" s="19">
        <v>43805</v>
      </c>
      <c r="F61" s="6">
        <v>4700</v>
      </c>
      <c r="G61" s="6">
        <f>F61-SUMIFS($I$61:$BA$61,$I$3:$BA$3,"="&amp;$L$3)</f>
        <v>2350</v>
      </c>
      <c r="H61" s="6">
        <f>SUMIFS($I$61:$BA$61,$I$3:$BA$3,"=" &amp; $L$3)-SUMIFS($I$61:$BA$61,$I$3:$BA$3,"=" &amp; $AC$3)</f>
        <v>0</v>
      </c>
      <c r="I61" s="2" t="s">
        <v>90</v>
      </c>
      <c r="J61" s="2">
        <v>306</v>
      </c>
      <c r="K61" s="19">
        <v>43556</v>
      </c>
      <c r="L61" s="6">
        <v>2350</v>
      </c>
      <c r="M61" s="6">
        <v>82.25</v>
      </c>
      <c r="N61" s="6">
        <v>121.6125</v>
      </c>
      <c r="O61" s="6">
        <v>242.61689999999999</v>
      </c>
      <c r="Q61" s="7"/>
      <c r="AO61" s="2" t="str">
        <f t="shared" si="1"/>
        <v/>
      </c>
      <c r="AP61" s="2">
        <f t="shared" si="2"/>
        <v>0</v>
      </c>
      <c r="AQ61" s="2" t="s">
        <v>91</v>
      </c>
    </row>
    <row r="62" spans="1:43" x14ac:dyDescent="0.25">
      <c r="A62" s="7">
        <v>1062</v>
      </c>
      <c r="B62" s="2" t="s">
        <v>11</v>
      </c>
      <c r="C62" s="2" t="s">
        <v>19</v>
      </c>
      <c r="D62" s="8" t="s">
        <v>227</v>
      </c>
      <c r="E62" s="19">
        <v>43663</v>
      </c>
      <c r="F62" s="6">
        <v>4000</v>
      </c>
      <c r="G62" s="6">
        <f>F62-SUMIFS($I$62:$BA$62,$I$3:$BA$3,"="&amp;$L$3)</f>
        <v>2000</v>
      </c>
      <c r="H62" s="6">
        <f>SUMIFS($I$62:$BA$62,$I$3:$BA$3,"=" &amp; $L$3)-SUMIFS($I$62:$BA$62,$I$3:$BA$3,"=" &amp; $AC$3)</f>
        <v>0</v>
      </c>
      <c r="I62" s="2" t="s">
        <v>92</v>
      </c>
      <c r="J62" s="2">
        <v>307</v>
      </c>
      <c r="K62" s="19">
        <v>43556</v>
      </c>
      <c r="L62" s="6">
        <v>2000</v>
      </c>
      <c r="M62" s="6">
        <v>70</v>
      </c>
      <c r="N62" s="6">
        <v>103.5</v>
      </c>
      <c r="O62" s="6">
        <v>206.48249999999999</v>
      </c>
      <c r="Q62" s="7"/>
      <c r="AO62" s="2" t="str">
        <f t="shared" si="1"/>
        <v/>
      </c>
      <c r="AP62" s="2">
        <f t="shared" si="2"/>
        <v>0</v>
      </c>
      <c r="AQ62" s="2" t="s">
        <v>93</v>
      </c>
    </row>
    <row r="63" spans="1:43" x14ac:dyDescent="0.25">
      <c r="A63" s="7">
        <v>1063</v>
      </c>
      <c r="B63" s="2" t="s">
        <v>94</v>
      </c>
      <c r="C63" s="2" t="s">
        <v>19</v>
      </c>
      <c r="D63" s="8" t="s">
        <v>227</v>
      </c>
      <c r="E63" s="19">
        <v>43517</v>
      </c>
      <c r="F63" s="6">
        <v>2000</v>
      </c>
      <c r="G63" s="6">
        <f>F63-SUMIFS($I$63:$BA$63,$I$3:$BA$3,"="&amp;$L$3)</f>
        <v>0</v>
      </c>
      <c r="H63" s="6">
        <f>SUMIFS($I$63:$BA$63,$I$3:$BA$3,"=" &amp; $L$3)-SUMIFS($I$63:$BA$63,$I$3:$BA$3,"=" &amp; $AC$3)</f>
        <v>0</v>
      </c>
      <c r="I63" s="2" t="s">
        <v>95</v>
      </c>
      <c r="J63" s="2">
        <v>308</v>
      </c>
      <c r="K63" s="19">
        <v>43556</v>
      </c>
      <c r="L63" s="6">
        <v>2000</v>
      </c>
      <c r="M63" s="6">
        <v>70</v>
      </c>
      <c r="N63" s="6">
        <v>103.5</v>
      </c>
      <c r="O63" s="6">
        <v>206.48249999999999</v>
      </c>
      <c r="Q63" s="7"/>
      <c r="AO63" s="2">
        <f t="shared" si="1"/>
        <v>63</v>
      </c>
      <c r="AP63" s="2">
        <f t="shared" si="2"/>
        <v>0</v>
      </c>
      <c r="AQ63" s="2" t="s">
        <v>96</v>
      </c>
    </row>
    <row r="64" spans="1:43" x14ac:dyDescent="0.25">
      <c r="A64" s="7">
        <v>100</v>
      </c>
      <c r="B64" s="2" t="s">
        <v>293</v>
      </c>
      <c r="D64" s="8" t="s">
        <v>20</v>
      </c>
      <c r="E64" s="19">
        <v>43102</v>
      </c>
      <c r="F64" s="6">
        <v>2000</v>
      </c>
      <c r="G64" s="6">
        <f>F64-SUMIFS($I$64:$BA$64,$I$3:$BA$3,"="&amp;$L$3)</f>
        <v>1250</v>
      </c>
      <c r="H64" s="6">
        <f>SUMIFS($I$64:$BA$64,$I$3:$BA$3,"=" &amp; $L$3)-SUMIFS($I$64:$BA$64,$I$3:$BA$3,"=" &amp; $AC$3)</f>
        <v>0</v>
      </c>
      <c r="J64" s="2">
        <v>309</v>
      </c>
      <c r="Q64" s="7"/>
      <c r="AJ64" s="6">
        <v>750</v>
      </c>
      <c r="AO64" s="2">
        <f t="shared" si="1"/>
        <v>64</v>
      </c>
      <c r="AP64" s="2">
        <f t="shared" si="2"/>
        <v>0</v>
      </c>
      <c r="AQ64" s="2" t="s">
        <v>294</v>
      </c>
    </row>
    <row r="65" spans="1:43" x14ac:dyDescent="0.25">
      <c r="A65" s="7">
        <v>101</v>
      </c>
      <c r="B65" s="2" t="s">
        <v>295</v>
      </c>
      <c r="D65" s="8" t="s">
        <v>20</v>
      </c>
      <c r="E65" s="19">
        <v>43105</v>
      </c>
      <c r="F65" s="6">
        <v>2000</v>
      </c>
      <c r="G65" s="6">
        <f>F65-SUMIFS($I$65:$BA$65,$I$3:$BA$3,"="&amp;$L$3)</f>
        <v>-2034.9868750000001</v>
      </c>
      <c r="H65" s="6">
        <f>SUMIFS($I$65:$BA$65,$I$3:$BA$3,"=" &amp; $L$3)-SUMIFS($I$65:$BA$65,$I$3:$BA$3,"=" &amp; $AC$3)</f>
        <v>0</v>
      </c>
      <c r="J65" s="2">
        <v>310</v>
      </c>
      <c r="K65" s="19">
        <v>42994</v>
      </c>
      <c r="L65" s="6">
        <v>1500</v>
      </c>
      <c r="M65" s="6">
        <v>52.500000000000007</v>
      </c>
      <c r="N65" s="6">
        <v>77.625</v>
      </c>
      <c r="O65" s="6">
        <v>154.861875</v>
      </c>
      <c r="P65" s="2" t="s">
        <v>3</v>
      </c>
      <c r="Q65" s="7"/>
      <c r="AB65" s="19">
        <v>43105</v>
      </c>
      <c r="AC65" s="6">
        <v>1784.9868750000001</v>
      </c>
      <c r="AJ65" s="6">
        <v>750</v>
      </c>
      <c r="AK65" s="19">
        <v>42994</v>
      </c>
      <c r="AO65" s="2">
        <f t="shared" si="1"/>
        <v>65</v>
      </c>
      <c r="AP65" s="2">
        <f t="shared" si="2"/>
        <v>0</v>
      </c>
      <c r="AQ65" s="2" t="s">
        <v>296</v>
      </c>
    </row>
    <row r="66" spans="1:43" x14ac:dyDescent="0.25">
      <c r="A66" s="7">
        <v>102</v>
      </c>
      <c r="B66" s="2" t="s">
        <v>297</v>
      </c>
      <c r="D66" s="8" t="s">
        <v>20</v>
      </c>
      <c r="E66" s="19">
        <v>43112</v>
      </c>
      <c r="F66" s="6">
        <v>2000</v>
      </c>
      <c r="G66" s="6">
        <f>F66-SUMIFS($I$66:$BA$66,$I$3:$BA$3,"="&amp;$L$3)</f>
        <v>-2034.9868750000001</v>
      </c>
      <c r="H66" s="6">
        <f>SUMIFS($I$66:$BA$66,$I$3:$BA$3,"=" &amp; $L$3)-SUMIFS($I$66:$BA$66,$I$3:$BA$3,"=" &amp; $AC$3)</f>
        <v>0</v>
      </c>
      <c r="J66" s="2">
        <v>311</v>
      </c>
      <c r="K66" s="19">
        <v>43060</v>
      </c>
      <c r="L66" s="6">
        <v>1500</v>
      </c>
      <c r="M66" s="6">
        <v>52.500000000000007</v>
      </c>
      <c r="N66" s="6">
        <v>77.625</v>
      </c>
      <c r="O66" s="6">
        <v>154.861875</v>
      </c>
      <c r="P66" s="2">
        <v>17062</v>
      </c>
      <c r="Q66" s="7"/>
      <c r="AB66" s="19">
        <v>43112</v>
      </c>
      <c r="AC66" s="6">
        <v>1784.9868750000001</v>
      </c>
      <c r="AJ66" s="6">
        <v>750</v>
      </c>
      <c r="AK66" s="19">
        <v>43057</v>
      </c>
      <c r="AO66" s="2">
        <f t="shared" si="1"/>
        <v>66</v>
      </c>
      <c r="AP66" s="2">
        <f t="shared" si="2"/>
        <v>0</v>
      </c>
      <c r="AQ66" s="2" t="s">
        <v>298</v>
      </c>
    </row>
    <row r="67" spans="1:43" x14ac:dyDescent="0.25">
      <c r="A67" s="7">
        <v>103</v>
      </c>
      <c r="B67" s="2" t="s">
        <v>299</v>
      </c>
      <c r="D67" s="8" t="s">
        <v>20</v>
      </c>
      <c r="E67" s="19">
        <v>43114</v>
      </c>
      <c r="F67" s="6">
        <v>2500</v>
      </c>
      <c r="G67" s="6">
        <f>F67-SUMIFS($I$67:$BA$67,$I$3:$BA$3,"="&amp;$L$3)</f>
        <v>-3974.9781249999996</v>
      </c>
      <c r="H67" s="6">
        <f>SUMIFS($I$67:$BA$67,$I$3:$BA$3,"=" &amp; $L$3)-SUMIFS($I$67:$BA$67,$I$3:$BA$3,"=" &amp; $AC$3)</f>
        <v>0</v>
      </c>
      <c r="J67" s="2">
        <v>312</v>
      </c>
      <c r="K67" s="19">
        <v>43112</v>
      </c>
      <c r="L67" s="6">
        <v>2500</v>
      </c>
      <c r="M67" s="6">
        <v>87.500000000000014</v>
      </c>
      <c r="N67" s="6">
        <v>129.375</v>
      </c>
      <c r="O67" s="6">
        <v>258.10312500000003</v>
      </c>
      <c r="P67" s="2" t="s">
        <v>3</v>
      </c>
      <c r="Q67" s="7"/>
      <c r="AB67" s="19">
        <v>43114</v>
      </c>
      <c r="AC67" s="6">
        <v>2974.9781250000001</v>
      </c>
      <c r="AJ67" s="6">
        <v>1000</v>
      </c>
      <c r="AK67" s="19">
        <v>43112</v>
      </c>
      <c r="AO67" s="2">
        <f t="shared" si="1"/>
        <v>67</v>
      </c>
      <c r="AP67" s="2">
        <f t="shared" si="2"/>
        <v>0</v>
      </c>
      <c r="AQ67" s="2" t="s">
        <v>300</v>
      </c>
    </row>
    <row r="68" spans="1:43" x14ac:dyDescent="0.25">
      <c r="A68" s="7">
        <v>104</v>
      </c>
      <c r="B68" s="2" t="s">
        <v>301</v>
      </c>
      <c r="D68" s="8" t="s">
        <v>20</v>
      </c>
      <c r="E68" s="19">
        <v>43119</v>
      </c>
      <c r="F68" s="6">
        <v>2000</v>
      </c>
      <c r="G68" s="6">
        <f>F68-SUMIFS($I$68:$BA$68,$I$3:$BA$3,"="&amp;$L$3)</f>
        <v>-3379.9825000000001</v>
      </c>
      <c r="H68" s="6">
        <f>SUMIFS($I$68:$BA$68,$I$3:$BA$3,"=" &amp; $L$3)-SUMIFS($I$68:$BA$68,$I$3:$BA$3,"=" &amp; $AC$3)</f>
        <v>0</v>
      </c>
      <c r="J68" s="2">
        <v>313</v>
      </c>
      <c r="K68" s="19">
        <v>43044</v>
      </c>
      <c r="L68" s="6">
        <v>2000</v>
      </c>
      <c r="M68" s="6">
        <v>70</v>
      </c>
      <c r="N68" s="6">
        <v>103.5</v>
      </c>
      <c r="O68" s="6">
        <v>206.48250000000002</v>
      </c>
      <c r="P68" s="2" t="s">
        <v>3</v>
      </c>
      <c r="Q68" s="7"/>
      <c r="AB68" s="19">
        <v>43117</v>
      </c>
      <c r="AC68" s="6">
        <v>2379.9825000000001</v>
      </c>
      <c r="AJ68" s="6">
        <v>1000</v>
      </c>
      <c r="AK68" s="19">
        <v>43044</v>
      </c>
      <c r="AO68" s="2">
        <f t="shared" si="1"/>
        <v>68</v>
      </c>
      <c r="AP68" s="2">
        <f t="shared" si="2"/>
        <v>0</v>
      </c>
      <c r="AQ68" s="2" t="s">
        <v>302</v>
      </c>
    </row>
    <row r="69" spans="1:43" x14ac:dyDescent="0.25">
      <c r="A69" s="7">
        <v>105</v>
      </c>
      <c r="B69" s="2" t="s">
        <v>303</v>
      </c>
      <c r="D69" s="8" t="s">
        <v>20</v>
      </c>
      <c r="E69" s="19">
        <v>43126</v>
      </c>
      <c r="F69" s="6">
        <v>1500</v>
      </c>
      <c r="G69" s="6">
        <f>F69-SUMIFS($I$69:$BA$69,$I$3:$BA$3,"="&amp;$L$3)</f>
        <v>-2534.9868750000001</v>
      </c>
      <c r="H69" s="6">
        <f>SUMIFS($I$69:$BA$69,$I$3:$BA$3,"=" &amp; $L$3)-SUMIFS($I$69:$BA$69,$I$3:$BA$3,"=" &amp; $AC$3)</f>
        <v>0</v>
      </c>
      <c r="J69" s="2">
        <v>314</v>
      </c>
      <c r="K69" s="19">
        <v>43060</v>
      </c>
      <c r="L69" s="6">
        <v>1500</v>
      </c>
      <c r="M69" s="6">
        <v>52.500000000000007</v>
      </c>
      <c r="N69" s="6">
        <v>77.625</v>
      </c>
      <c r="O69" s="6">
        <v>154.861875</v>
      </c>
      <c r="P69" s="2">
        <v>17064</v>
      </c>
      <c r="Q69" s="7"/>
      <c r="AB69" s="19">
        <v>43127</v>
      </c>
      <c r="AC69" s="6">
        <v>1784.9868750000001</v>
      </c>
      <c r="AJ69" s="6">
        <v>750</v>
      </c>
      <c r="AK69" s="19">
        <v>43058</v>
      </c>
      <c r="AO69" s="2">
        <f t="shared" ref="AO69:AO132" si="3">IF(AND(E69&lt;=ET_Date_Depot,AN69=""),ROW(),"")</f>
        <v>69</v>
      </c>
      <c r="AP69" s="2">
        <f t="shared" si="2"/>
        <v>0</v>
      </c>
      <c r="AQ69" s="2" t="s">
        <v>304</v>
      </c>
    </row>
    <row r="70" spans="1:43" x14ac:dyDescent="0.25">
      <c r="A70" s="7">
        <v>106</v>
      </c>
      <c r="B70" s="2" t="s">
        <v>305</v>
      </c>
      <c r="D70" s="8" t="s">
        <v>20</v>
      </c>
      <c r="E70" s="19">
        <v>43133</v>
      </c>
      <c r="F70" s="6">
        <v>1500</v>
      </c>
      <c r="G70" s="6">
        <f>F70-SUMIFS($I$70:$BA$70,$I$3:$BA$3,"="&amp;$L$3)</f>
        <v>-1784.9868750000001</v>
      </c>
      <c r="H70" s="6">
        <f>SUMIFS($I$70:$BA$70,$I$3:$BA$3,"=" &amp; $L$3)-SUMIFS($I$70:$BA$70,$I$3:$BA$3,"=" &amp; $AC$3)</f>
        <v>0</v>
      </c>
      <c r="J70" s="2">
        <v>315</v>
      </c>
      <c r="K70" s="19">
        <v>43128</v>
      </c>
      <c r="L70" s="6">
        <v>1500</v>
      </c>
      <c r="M70" s="6">
        <v>52.500000000000007</v>
      </c>
      <c r="N70" s="6">
        <v>77.625</v>
      </c>
      <c r="O70" s="6">
        <v>154.861875</v>
      </c>
      <c r="P70" s="2" t="s">
        <v>3</v>
      </c>
      <c r="Q70" s="7"/>
      <c r="AB70" s="19">
        <v>43137</v>
      </c>
      <c r="AC70" s="6">
        <v>1784.9868750000001</v>
      </c>
      <c r="AJ70" s="6">
        <v>0</v>
      </c>
      <c r="AK70" s="19" t="s">
        <v>17</v>
      </c>
      <c r="AO70" s="2">
        <f t="shared" si="3"/>
        <v>70</v>
      </c>
      <c r="AP70" s="2">
        <f t="shared" ref="AP70:AP133" si="4">INDEX(I:I,SMALL(AO:AO,ROW()-4))</f>
        <v>0</v>
      </c>
      <c r="AQ70" s="2" t="s">
        <v>306</v>
      </c>
    </row>
    <row r="71" spans="1:43" x14ac:dyDescent="0.25">
      <c r="A71" s="7">
        <v>107</v>
      </c>
      <c r="B71" s="2" t="s">
        <v>307</v>
      </c>
      <c r="D71" s="8" t="s">
        <v>20</v>
      </c>
      <c r="E71" s="19">
        <v>43140</v>
      </c>
      <c r="F71" s="6">
        <v>1500</v>
      </c>
      <c r="G71" s="6">
        <f>F71-SUMIFS($I$71:$BA$71,$I$3:$BA$3,"="&amp;$L$3)</f>
        <v>-2534.9868750000001</v>
      </c>
      <c r="H71" s="6">
        <f>SUMIFS($I$71:$BA$71,$I$3:$BA$3,"=" &amp; $L$3)-SUMIFS($I$71:$BA$71,$I$3:$BA$3,"=" &amp; $AC$3)</f>
        <v>0</v>
      </c>
      <c r="J71" s="2">
        <v>316</v>
      </c>
      <c r="K71" s="19">
        <v>43028</v>
      </c>
      <c r="L71" s="6">
        <v>1500</v>
      </c>
      <c r="M71" s="6">
        <v>52.500000000000007</v>
      </c>
      <c r="N71" s="6">
        <v>77.625</v>
      </c>
      <c r="O71" s="6">
        <v>154.861875</v>
      </c>
      <c r="P71" s="2" t="s">
        <v>3</v>
      </c>
      <c r="Q71" s="7"/>
      <c r="AB71" s="19">
        <v>43142</v>
      </c>
      <c r="AC71" s="6">
        <v>1784.9868750000001</v>
      </c>
      <c r="AJ71" s="6">
        <v>750</v>
      </c>
      <c r="AK71" s="19">
        <v>43028</v>
      </c>
      <c r="AO71" s="2">
        <f t="shared" si="3"/>
        <v>71</v>
      </c>
      <c r="AP71" s="2">
        <f t="shared" si="4"/>
        <v>0</v>
      </c>
      <c r="AQ71" s="2" t="s">
        <v>308</v>
      </c>
    </row>
    <row r="72" spans="1:43" x14ac:dyDescent="0.25">
      <c r="A72" s="7">
        <v>108</v>
      </c>
      <c r="B72" s="2" t="s">
        <v>309</v>
      </c>
      <c r="D72" s="8" t="s">
        <v>20</v>
      </c>
      <c r="E72" s="19">
        <v>43143</v>
      </c>
      <c r="F72" s="6">
        <v>1200</v>
      </c>
      <c r="G72" s="6">
        <f>F72-SUMIFS($I$72:$BA$72,$I$3:$BA$3,"="&amp;$L$3)</f>
        <v>-2855.9794999999995</v>
      </c>
      <c r="H72" s="6">
        <f>SUMIFS($I$72:$BA$72,$I$3:$BA$3,"=" &amp; $L$3)-SUMIFS($I$72:$BA$72,$I$3:$BA$3,"=" &amp; $AC$3)</f>
        <v>0</v>
      </c>
      <c r="J72" s="2">
        <v>317</v>
      </c>
      <c r="K72" s="19">
        <v>43098</v>
      </c>
      <c r="L72" s="6">
        <v>1200</v>
      </c>
      <c r="M72" s="6">
        <v>42.000000000000007</v>
      </c>
      <c r="N72" s="6">
        <v>62.1</v>
      </c>
      <c r="O72" s="6">
        <v>123.88950000000001</v>
      </c>
      <c r="P72" s="2" t="s">
        <v>3</v>
      </c>
      <c r="Q72" s="7"/>
      <c r="AB72" s="19">
        <v>0</v>
      </c>
      <c r="AC72" s="6">
        <v>1427.9894999999999</v>
      </c>
      <c r="AJ72" s="6">
        <v>1427.99</v>
      </c>
      <c r="AK72" s="19">
        <v>43122</v>
      </c>
      <c r="AO72" s="2">
        <f t="shared" si="3"/>
        <v>72</v>
      </c>
      <c r="AP72" s="2">
        <f t="shared" si="4"/>
        <v>0</v>
      </c>
      <c r="AQ72" s="2" t="s">
        <v>310</v>
      </c>
    </row>
    <row r="73" spans="1:43" x14ac:dyDescent="0.25">
      <c r="A73" s="7">
        <v>109</v>
      </c>
      <c r="B73" s="2" t="s">
        <v>97</v>
      </c>
      <c r="D73" s="8" t="s">
        <v>20</v>
      </c>
      <c r="E73" s="19">
        <v>43147</v>
      </c>
      <c r="F73" s="6">
        <v>1500</v>
      </c>
      <c r="G73" s="6">
        <f>F73-SUMIFS($I$73:$BA$73,$I$3:$BA$3,"="&amp;$L$3)</f>
        <v>-2534.9868750000001</v>
      </c>
      <c r="H73" s="6">
        <f>SUMIFS($I$73:$BA$73,$I$3:$BA$3,"=" &amp; $L$3)-SUMIFS($I$73:$BA$73,$I$3:$BA$3,"=" &amp; $AC$3)</f>
        <v>0</v>
      </c>
      <c r="J73" s="2">
        <v>318</v>
      </c>
      <c r="K73" s="19">
        <v>43026</v>
      </c>
      <c r="L73" s="6">
        <v>1500</v>
      </c>
      <c r="M73" s="6">
        <v>52.500000000000007</v>
      </c>
      <c r="N73" s="6">
        <v>77.625</v>
      </c>
      <c r="O73" s="6">
        <v>154.861875</v>
      </c>
      <c r="P73" s="2" t="s">
        <v>3</v>
      </c>
      <c r="Q73" s="7"/>
      <c r="AB73" s="19">
        <v>43148</v>
      </c>
      <c r="AC73" s="6">
        <v>1784.9868750000001</v>
      </c>
      <c r="AJ73" s="6">
        <v>750</v>
      </c>
      <c r="AK73" s="19">
        <v>43026</v>
      </c>
      <c r="AO73" s="2">
        <f t="shared" si="3"/>
        <v>73</v>
      </c>
      <c r="AP73" s="2">
        <f t="shared" si="4"/>
        <v>0</v>
      </c>
      <c r="AQ73" s="2" t="s">
        <v>98</v>
      </c>
    </row>
    <row r="74" spans="1:43" x14ac:dyDescent="0.25">
      <c r="A74" s="7">
        <v>110</v>
      </c>
      <c r="B74" s="2" t="s">
        <v>311</v>
      </c>
      <c r="D74" s="8" t="s">
        <v>20</v>
      </c>
      <c r="E74" s="19">
        <v>43153</v>
      </c>
      <c r="F74" s="6">
        <v>2000</v>
      </c>
      <c r="G74" s="6">
        <f>F74-SUMIFS($I$74:$BA$74,$I$3:$BA$3,"="&amp;$L$3)</f>
        <v>-3379.9825000000001</v>
      </c>
      <c r="H74" s="6">
        <f>SUMIFS($I$74:$BA$74,$I$3:$BA$3,"=" &amp; $L$3)-SUMIFS($I$74:$BA$74,$I$3:$BA$3,"=" &amp; $AC$3)</f>
        <v>0</v>
      </c>
      <c r="J74" s="2">
        <v>319</v>
      </c>
      <c r="K74" s="19">
        <v>43044</v>
      </c>
      <c r="L74" s="6">
        <v>2000</v>
      </c>
      <c r="M74" s="6">
        <v>70</v>
      </c>
      <c r="N74" s="6">
        <v>103.5</v>
      </c>
      <c r="O74" s="6">
        <v>206.48250000000002</v>
      </c>
      <c r="P74" s="2" t="s">
        <v>3</v>
      </c>
      <c r="Q74" s="7"/>
      <c r="AB74" s="19">
        <v>0</v>
      </c>
      <c r="AC74" s="6">
        <v>2379.9825000000001</v>
      </c>
      <c r="AJ74" s="6">
        <v>1000</v>
      </c>
      <c r="AK74" s="19" t="s">
        <v>312</v>
      </c>
      <c r="AO74" s="2">
        <f t="shared" si="3"/>
        <v>74</v>
      </c>
      <c r="AP74" s="2">
        <f t="shared" si="4"/>
        <v>0</v>
      </c>
      <c r="AQ74" s="2" t="s">
        <v>313</v>
      </c>
    </row>
    <row r="75" spans="1:43" x14ac:dyDescent="0.25">
      <c r="A75" s="7">
        <v>111</v>
      </c>
      <c r="B75" s="2" t="s">
        <v>314</v>
      </c>
      <c r="D75" s="8" t="s">
        <v>20</v>
      </c>
      <c r="E75" s="19">
        <v>43161</v>
      </c>
      <c r="F75" s="6">
        <v>1260.51</v>
      </c>
      <c r="G75" s="6">
        <f>F75-SUMIFS($I$75:$BA$75,$I$3:$BA$3,"="&amp;$L$3)</f>
        <v>-2249.9958705375002</v>
      </c>
      <c r="H75" s="6">
        <f>SUMIFS($I$75:$BA$75,$I$3:$BA$3,"=" &amp; $L$3)-SUMIFS($I$75:$BA$75,$I$3:$BA$3,"=" &amp; $AC$3)</f>
        <v>0</v>
      </c>
      <c r="J75" s="2">
        <v>320</v>
      </c>
      <c r="K75" s="19">
        <v>43079</v>
      </c>
      <c r="L75" s="6">
        <v>1260.51</v>
      </c>
      <c r="M75" s="6">
        <v>44.117850000000004</v>
      </c>
      <c r="N75" s="6">
        <v>65.231392500000013</v>
      </c>
      <c r="O75" s="6">
        <v>130.1366280375</v>
      </c>
      <c r="P75" s="2">
        <v>17072</v>
      </c>
      <c r="Q75" s="7"/>
      <c r="AB75" s="19">
        <v>43161</v>
      </c>
      <c r="AC75" s="6">
        <v>1499.9958705375002</v>
      </c>
      <c r="AJ75" s="6">
        <v>750</v>
      </c>
      <c r="AK75" s="19">
        <v>43079</v>
      </c>
      <c r="AO75" s="2">
        <f t="shared" si="3"/>
        <v>75</v>
      </c>
      <c r="AP75" s="2">
        <f t="shared" si="4"/>
        <v>0</v>
      </c>
      <c r="AQ75" s="2" t="s">
        <v>315</v>
      </c>
    </row>
    <row r="76" spans="1:43" x14ac:dyDescent="0.25">
      <c r="A76" s="7">
        <v>112</v>
      </c>
      <c r="B76" s="2" t="s">
        <v>99</v>
      </c>
      <c r="D76" s="8" t="s">
        <v>20</v>
      </c>
      <c r="E76" s="19">
        <v>43168</v>
      </c>
      <c r="F76" s="6">
        <v>1200</v>
      </c>
      <c r="G76" s="6">
        <f>F76-SUMIFS($I$76:$BA$76,$I$3:$BA$3,"="&amp;$L$3)</f>
        <v>-2627.9894999999997</v>
      </c>
      <c r="H76" s="6">
        <f>SUMIFS($I$76:$BA$76,$I$3:$BA$3,"=" &amp; $L$3)-SUMIFS($I$76:$BA$76,$I$3:$BA$3,"=" &amp; $AC$3)</f>
        <v>0</v>
      </c>
      <c r="J76" s="2">
        <v>321</v>
      </c>
      <c r="K76" s="19">
        <v>0</v>
      </c>
      <c r="L76" s="6">
        <v>1200</v>
      </c>
      <c r="M76" s="6">
        <v>42.000000000000007</v>
      </c>
      <c r="N76" s="6">
        <v>62.1</v>
      </c>
      <c r="O76" s="6">
        <v>123.88950000000001</v>
      </c>
      <c r="P76" s="2" t="s">
        <v>3</v>
      </c>
      <c r="Q76" s="7"/>
      <c r="AB76" s="19">
        <v>0</v>
      </c>
      <c r="AC76" s="6">
        <v>1427.9894999999999</v>
      </c>
      <c r="AJ76" s="6">
        <v>1200</v>
      </c>
      <c r="AK76" s="19">
        <v>0</v>
      </c>
      <c r="AO76" s="2">
        <f t="shared" si="3"/>
        <v>76</v>
      </c>
      <c r="AP76" s="2">
        <f t="shared" si="4"/>
        <v>0</v>
      </c>
      <c r="AQ76" s="2" t="s">
        <v>100</v>
      </c>
    </row>
    <row r="77" spans="1:43" x14ac:dyDescent="0.25">
      <c r="A77" s="7">
        <v>113</v>
      </c>
      <c r="B77" s="2" t="s">
        <v>316</v>
      </c>
      <c r="D77" s="8" t="s">
        <v>20</v>
      </c>
      <c r="E77" s="19">
        <v>43175</v>
      </c>
      <c r="F77" s="6">
        <v>1260.51</v>
      </c>
      <c r="G77" s="6">
        <f>F77-SUMIFS($I$77:$BA$77,$I$3:$BA$3,"="&amp;$L$3)</f>
        <v>-2249.9958705375002</v>
      </c>
      <c r="H77" s="6">
        <f>SUMIFS($I$77:$BA$77,$I$3:$BA$3,"=" &amp; $L$3)-SUMIFS($I$77:$BA$77,$I$3:$BA$3,"=" &amp; $AC$3)</f>
        <v>0</v>
      </c>
      <c r="J77" s="2">
        <v>322</v>
      </c>
      <c r="K77" s="19">
        <v>43134</v>
      </c>
      <c r="L77" s="6">
        <v>1260.51</v>
      </c>
      <c r="M77" s="6">
        <v>44.117850000000004</v>
      </c>
      <c r="N77" s="6">
        <v>65.231392500000013</v>
      </c>
      <c r="O77" s="6">
        <v>130.1366280375</v>
      </c>
      <c r="P77" s="2">
        <v>17075</v>
      </c>
      <c r="Q77" s="7"/>
      <c r="AB77" s="19">
        <v>43175</v>
      </c>
      <c r="AC77" s="6">
        <v>1499.9958705375002</v>
      </c>
      <c r="AJ77" s="6">
        <v>750</v>
      </c>
      <c r="AK77" s="19">
        <v>43139</v>
      </c>
      <c r="AO77" s="2">
        <f t="shared" si="3"/>
        <v>77</v>
      </c>
      <c r="AP77" s="2">
        <f t="shared" si="4"/>
        <v>0</v>
      </c>
      <c r="AQ77" s="2" t="s">
        <v>317</v>
      </c>
    </row>
    <row r="78" spans="1:43" x14ac:dyDescent="0.25">
      <c r="A78" s="7">
        <v>114</v>
      </c>
      <c r="B78" s="2" t="s">
        <v>101</v>
      </c>
      <c r="D78" s="8" t="s">
        <v>20</v>
      </c>
      <c r="E78" s="19">
        <v>43182</v>
      </c>
      <c r="F78" s="6">
        <v>1500</v>
      </c>
      <c r="G78" s="6">
        <f>F78-SUMIFS($I$78:$BA$78,$I$3:$BA$3,"="&amp;$L$3)</f>
        <v>-2534.9868750000001</v>
      </c>
      <c r="H78" s="6">
        <f>SUMIFS($I$78:$BA$78,$I$3:$BA$3,"=" &amp; $L$3)-SUMIFS($I$78:$BA$78,$I$3:$BA$3,"=" &amp; $AC$3)</f>
        <v>0</v>
      </c>
      <c r="J78" s="2">
        <v>323</v>
      </c>
      <c r="K78" s="19">
        <v>43171</v>
      </c>
      <c r="L78" s="6">
        <v>1500</v>
      </c>
      <c r="M78" s="6">
        <v>52.500000000000007</v>
      </c>
      <c r="N78" s="6">
        <v>77.625</v>
      </c>
      <c r="O78" s="6">
        <v>154.861875</v>
      </c>
      <c r="P78" s="2" t="s">
        <v>3</v>
      </c>
      <c r="Q78" s="7"/>
      <c r="AB78" s="19">
        <v>43182</v>
      </c>
      <c r="AC78" s="6">
        <v>1784.9868750000001</v>
      </c>
      <c r="AJ78" s="6">
        <v>750</v>
      </c>
      <c r="AK78" s="19">
        <v>43127</v>
      </c>
      <c r="AO78" s="2">
        <f t="shared" si="3"/>
        <v>78</v>
      </c>
      <c r="AP78" s="2">
        <f t="shared" si="4"/>
        <v>0</v>
      </c>
      <c r="AQ78" s="2" t="s">
        <v>102</v>
      </c>
    </row>
    <row r="79" spans="1:43" x14ac:dyDescent="0.25">
      <c r="A79" s="7">
        <v>115</v>
      </c>
      <c r="B79" s="2" t="s">
        <v>103</v>
      </c>
      <c r="D79" s="8" t="s">
        <v>20</v>
      </c>
      <c r="E79" s="19">
        <v>43196</v>
      </c>
      <c r="F79" s="6">
        <v>1008.41</v>
      </c>
      <c r="G79" s="6">
        <f>F79-SUMIFS($I$79:$BA$79,$I$3:$BA$3,"="&amp;$L$3)</f>
        <v>-1949.9990764125</v>
      </c>
      <c r="H79" s="6">
        <f>SUMIFS($I$79:$BA$79,$I$3:$BA$3,"=" &amp; $L$3)-SUMIFS($I$79:$BA$79,$I$3:$BA$3,"=" &amp; $AC$3)</f>
        <v>0</v>
      </c>
      <c r="J79" s="2">
        <v>324</v>
      </c>
      <c r="K79" s="19">
        <v>43070</v>
      </c>
      <c r="L79" s="6">
        <v>1008.41</v>
      </c>
      <c r="M79" s="6">
        <v>35.294350000000001</v>
      </c>
      <c r="N79" s="6">
        <v>52.1852175</v>
      </c>
      <c r="O79" s="6">
        <v>104.1095089125</v>
      </c>
      <c r="P79" s="2">
        <v>17083</v>
      </c>
      <c r="AB79" s="19">
        <v>43192</v>
      </c>
      <c r="AC79" s="6">
        <v>1199.9990764124998</v>
      </c>
      <c r="AJ79" s="6">
        <v>750</v>
      </c>
      <c r="AK79" s="19">
        <v>43112</v>
      </c>
      <c r="AO79" s="2">
        <f t="shared" si="3"/>
        <v>79</v>
      </c>
      <c r="AP79" s="2">
        <f t="shared" si="4"/>
        <v>0</v>
      </c>
      <c r="AQ79" s="2" t="s">
        <v>104</v>
      </c>
    </row>
    <row r="80" spans="1:43" x14ac:dyDescent="0.25">
      <c r="A80" s="7">
        <v>116</v>
      </c>
      <c r="B80" s="2" t="s">
        <v>318</v>
      </c>
      <c r="D80" s="8" t="s">
        <v>20</v>
      </c>
      <c r="E80" s="19">
        <v>43209</v>
      </c>
      <c r="F80" s="6">
        <v>1500</v>
      </c>
      <c r="G80" s="6">
        <f>F80-SUMIFS($I$80:$BA$80,$I$3:$BA$3,"="&amp;$L$3)</f>
        <v>-2534.9868750000001</v>
      </c>
      <c r="H80" s="6">
        <f>SUMIFS($I$80:$BA$80,$I$3:$BA$3,"=" &amp; $L$3)-SUMIFS($I$80:$BA$80,$I$3:$BA$3,"=" &amp; $AC$3)</f>
        <v>0</v>
      </c>
      <c r="J80" s="2">
        <v>325</v>
      </c>
      <c r="K80" s="19">
        <v>43079</v>
      </c>
      <c r="L80" s="6">
        <v>1500</v>
      </c>
      <c r="M80" s="6">
        <v>52.500000000000007</v>
      </c>
      <c r="N80" s="6">
        <v>77.625</v>
      </c>
      <c r="O80" s="6">
        <v>154.861875</v>
      </c>
      <c r="P80" s="2">
        <v>17084</v>
      </c>
      <c r="AB80" s="19">
        <v>43210</v>
      </c>
      <c r="AC80" s="6">
        <v>1784.9868750000001</v>
      </c>
      <c r="AJ80" s="6">
        <v>750</v>
      </c>
      <c r="AK80" s="19">
        <v>43079</v>
      </c>
      <c r="AO80" s="2">
        <f t="shared" si="3"/>
        <v>80</v>
      </c>
      <c r="AP80" s="2">
        <f t="shared" si="4"/>
        <v>0</v>
      </c>
      <c r="AQ80" s="2" t="s">
        <v>319</v>
      </c>
    </row>
    <row r="81" spans="1:43" x14ac:dyDescent="0.25">
      <c r="A81" s="7">
        <v>117</v>
      </c>
      <c r="B81" s="2" t="s">
        <v>320</v>
      </c>
      <c r="D81" s="8" t="s">
        <v>20</v>
      </c>
      <c r="E81" s="19">
        <v>43217</v>
      </c>
      <c r="F81" s="6">
        <v>1600</v>
      </c>
      <c r="G81" s="6">
        <f>F81-SUMIFS($I$81:$BA$81,$I$3:$BA$3,"="&amp;$L$3)</f>
        <v>-2703.9859999999999</v>
      </c>
      <c r="H81" s="6">
        <f>SUMIFS($I$81:$BA$81,$I$3:$BA$3,"=" &amp; $L$3)-SUMIFS($I$81:$BA$81,$I$3:$BA$3,"=" &amp; $AC$3)</f>
        <v>0</v>
      </c>
      <c r="J81" s="2">
        <v>326</v>
      </c>
      <c r="K81" s="19">
        <v>43160</v>
      </c>
      <c r="L81" s="6">
        <v>1600</v>
      </c>
      <c r="M81" s="6">
        <v>56.000000000000007</v>
      </c>
      <c r="N81" s="6">
        <v>82.800000000000011</v>
      </c>
      <c r="O81" s="6">
        <v>165.18600000000001</v>
      </c>
      <c r="P81" s="2">
        <v>17085</v>
      </c>
      <c r="AB81" s="19" t="s">
        <v>4</v>
      </c>
      <c r="AC81" s="6">
        <v>1903.9859999999999</v>
      </c>
      <c r="AJ81" s="6">
        <v>800</v>
      </c>
      <c r="AK81" s="19">
        <v>43160</v>
      </c>
      <c r="AO81" s="2">
        <f t="shared" si="3"/>
        <v>81</v>
      </c>
      <c r="AP81" s="2">
        <f t="shared" si="4"/>
        <v>0</v>
      </c>
      <c r="AQ81" s="2" t="s">
        <v>321</v>
      </c>
    </row>
    <row r="82" spans="1:43" x14ac:dyDescent="0.25">
      <c r="A82" s="7">
        <v>118</v>
      </c>
      <c r="B82" s="2" t="s">
        <v>322</v>
      </c>
      <c r="D82" s="8" t="s">
        <v>20</v>
      </c>
      <c r="E82" s="19">
        <v>43224</v>
      </c>
      <c r="F82" s="6">
        <v>1600</v>
      </c>
      <c r="G82" s="6">
        <f>F82-SUMIFS($I$82:$BA$82,$I$3:$BA$3,"="&amp;$L$3)</f>
        <v>-2855.9759999999997</v>
      </c>
      <c r="H82" s="6">
        <f>SUMIFS($I$82:$BA$82,$I$3:$BA$3,"=" &amp; $L$3)-SUMIFS($I$82:$BA$82,$I$3:$BA$3,"=" &amp; $AC$3)</f>
        <v>0</v>
      </c>
      <c r="J82" s="2">
        <v>327</v>
      </c>
      <c r="K82" s="19">
        <v>43188</v>
      </c>
      <c r="L82" s="6">
        <v>1600</v>
      </c>
      <c r="M82" s="6">
        <v>56.000000000000007</v>
      </c>
      <c r="N82" s="6">
        <v>82.800000000000011</v>
      </c>
      <c r="O82" s="6">
        <v>165.18600000000001</v>
      </c>
      <c r="P82" s="2">
        <v>17089</v>
      </c>
      <c r="AB82" s="19">
        <v>43164</v>
      </c>
      <c r="AC82" s="6">
        <v>1903.9859999999999</v>
      </c>
      <c r="AJ82" s="6">
        <v>951.99</v>
      </c>
      <c r="AK82" s="19">
        <v>43188</v>
      </c>
      <c r="AO82" s="2">
        <f t="shared" si="3"/>
        <v>82</v>
      </c>
      <c r="AP82" s="2">
        <f t="shared" si="4"/>
        <v>0</v>
      </c>
      <c r="AQ82" s="2" t="s">
        <v>323</v>
      </c>
    </row>
    <row r="83" spans="1:43" x14ac:dyDescent="0.25">
      <c r="A83" s="7">
        <v>119</v>
      </c>
      <c r="B83" s="2" t="s">
        <v>324</v>
      </c>
      <c r="D83" s="8" t="s">
        <v>20</v>
      </c>
      <c r="E83" s="19">
        <v>43232</v>
      </c>
      <c r="F83" s="6">
        <v>850</v>
      </c>
      <c r="G83" s="6">
        <f>F83-SUMIFS($I$83:$BA$83,$I$3:$BA$3,"="&amp;$L$3)</f>
        <v>-1516.4925625000001</v>
      </c>
      <c r="H83" s="6">
        <f>SUMIFS($I$83:$BA$83,$I$3:$BA$3,"=" &amp; $L$3)-SUMIFS($I$83:$BA$83,$I$3:$BA$3,"=" &amp; $AC$3)</f>
        <v>0</v>
      </c>
      <c r="J83" s="2">
        <v>328</v>
      </c>
      <c r="K83" s="19">
        <v>43221</v>
      </c>
      <c r="L83" s="6">
        <v>850</v>
      </c>
      <c r="M83" s="6">
        <v>29.750000000000004</v>
      </c>
      <c r="N83" s="6">
        <v>43.987500000000004</v>
      </c>
      <c r="O83" s="6">
        <v>87.755062500000008</v>
      </c>
      <c r="P83" s="2" t="s">
        <v>3</v>
      </c>
      <c r="AB83" s="19">
        <v>43228</v>
      </c>
      <c r="AC83" s="6">
        <v>1011.4925625</v>
      </c>
      <c r="AJ83" s="6">
        <v>505</v>
      </c>
      <c r="AK83" s="19">
        <v>43221</v>
      </c>
      <c r="AO83" s="2">
        <f t="shared" si="3"/>
        <v>83</v>
      </c>
      <c r="AP83" s="2">
        <f t="shared" si="4"/>
        <v>0</v>
      </c>
      <c r="AQ83" s="2" t="s">
        <v>325</v>
      </c>
    </row>
    <row r="84" spans="1:43" x14ac:dyDescent="0.25">
      <c r="A84" s="7">
        <v>120</v>
      </c>
      <c r="B84" s="2" t="s">
        <v>326</v>
      </c>
      <c r="D84" s="8" t="s">
        <v>20</v>
      </c>
      <c r="E84" s="19">
        <v>43233</v>
      </c>
      <c r="F84" s="6">
        <v>2275</v>
      </c>
      <c r="G84" s="6">
        <f>F84-SUMIFS($I$84:$BA$84,$I$3:$BA$3,"="&amp;$L$3)</f>
        <v>-4060.8500937500003</v>
      </c>
      <c r="H84" s="6">
        <f>SUMIFS($I$84:$BA$84,$I$3:$BA$3,"=" &amp; $L$3)-SUMIFS($I$84:$BA$84,$I$3:$BA$3,"=" &amp; $AC$3)</f>
        <v>0</v>
      </c>
      <c r="J84" s="2">
        <v>329</v>
      </c>
      <c r="K84" s="19">
        <v>43224</v>
      </c>
      <c r="L84" s="6">
        <v>2275</v>
      </c>
      <c r="M84" s="6">
        <v>79.625000000000014</v>
      </c>
      <c r="N84" s="6">
        <v>117.73125</v>
      </c>
      <c r="O84" s="6">
        <v>234.87384375000002</v>
      </c>
      <c r="P84" s="2">
        <v>17091</v>
      </c>
      <c r="AB84" s="19">
        <v>43233</v>
      </c>
      <c r="AC84" s="6">
        <v>2707.2300937499999</v>
      </c>
      <c r="AJ84" s="6">
        <v>1353.62</v>
      </c>
      <c r="AK84" s="19">
        <v>43224</v>
      </c>
      <c r="AO84" s="2">
        <f t="shared" si="3"/>
        <v>84</v>
      </c>
      <c r="AP84" s="2">
        <f t="shared" si="4"/>
        <v>0</v>
      </c>
      <c r="AQ84" s="2" t="s">
        <v>327</v>
      </c>
    </row>
    <row r="85" spans="1:43" x14ac:dyDescent="0.25">
      <c r="A85" s="7">
        <v>121</v>
      </c>
      <c r="B85" s="2" t="s">
        <v>328</v>
      </c>
      <c r="D85" s="8" t="s">
        <v>20</v>
      </c>
      <c r="E85" s="19">
        <v>43245</v>
      </c>
      <c r="F85" s="6">
        <v>1500</v>
      </c>
      <c r="G85" s="6">
        <f>F85-SUMIFS($I$85:$BA$85,$I$3:$BA$3,"="&amp;$L$3)</f>
        <v>-2534.9868750000001</v>
      </c>
      <c r="H85" s="6">
        <f>SUMIFS($I$85:$BA$85,$I$3:$BA$3,"=" &amp; $L$3)-SUMIFS($I$85:$BA$85,$I$3:$BA$3,"=" &amp; $AC$3)</f>
        <v>0</v>
      </c>
      <c r="J85" s="2">
        <v>330</v>
      </c>
      <c r="K85" s="19">
        <v>43068</v>
      </c>
      <c r="L85" s="6">
        <v>1500</v>
      </c>
      <c r="M85" s="6">
        <v>52.500000000000007</v>
      </c>
      <c r="N85" s="6">
        <v>77.625</v>
      </c>
      <c r="O85" s="6">
        <v>154.861875</v>
      </c>
      <c r="P85" s="2">
        <v>17093</v>
      </c>
      <c r="AB85" s="19">
        <v>43244</v>
      </c>
      <c r="AC85" s="6">
        <v>1784.9868750000001</v>
      </c>
      <c r="AJ85" s="6">
        <v>750</v>
      </c>
      <c r="AK85" s="19">
        <v>43068</v>
      </c>
      <c r="AO85" s="2">
        <f t="shared" si="3"/>
        <v>85</v>
      </c>
      <c r="AP85" s="2">
        <f t="shared" si="4"/>
        <v>0</v>
      </c>
      <c r="AQ85" s="2" t="s">
        <v>329</v>
      </c>
    </row>
    <row r="86" spans="1:43" x14ac:dyDescent="0.25">
      <c r="A86" s="7">
        <v>122</v>
      </c>
      <c r="B86" s="2" t="s">
        <v>105</v>
      </c>
      <c r="D86" s="8" t="s">
        <v>20</v>
      </c>
      <c r="E86" s="19">
        <v>43254</v>
      </c>
      <c r="F86" s="6">
        <v>1008.41</v>
      </c>
      <c r="G86" s="6">
        <f>F86-SUMIFS($I$86:$BA$86,$I$3:$BA$3,"="&amp;$L$3)</f>
        <v>-2399.9990764125</v>
      </c>
      <c r="H86" s="6">
        <f>SUMIFS($I$86:$BA$86,$I$3:$BA$3,"=" &amp; $L$3)-SUMIFS($I$86:$BA$86,$I$3:$BA$3,"=" &amp; $AC$3)</f>
        <v>0</v>
      </c>
      <c r="J86" s="2">
        <v>331</v>
      </c>
      <c r="K86" s="19">
        <v>43255</v>
      </c>
      <c r="L86" s="6">
        <v>1008.41</v>
      </c>
      <c r="M86" s="6">
        <v>35.294350000000001</v>
      </c>
      <c r="N86" s="6">
        <v>52.1852175</v>
      </c>
      <c r="O86" s="6">
        <v>104.1095089125</v>
      </c>
      <c r="P86" s="2" t="s">
        <v>3</v>
      </c>
      <c r="AB86" s="19" t="s">
        <v>13</v>
      </c>
      <c r="AC86" s="6">
        <v>1199.9990764124998</v>
      </c>
      <c r="AJ86" s="6">
        <v>1200</v>
      </c>
      <c r="AK86" s="19">
        <v>43255</v>
      </c>
      <c r="AO86" s="2">
        <f t="shared" si="3"/>
        <v>86</v>
      </c>
      <c r="AP86" s="2">
        <f t="shared" si="4"/>
        <v>0</v>
      </c>
      <c r="AQ86" s="2" t="s">
        <v>106</v>
      </c>
    </row>
    <row r="87" spans="1:43" x14ac:dyDescent="0.25">
      <c r="A87" s="7">
        <v>123</v>
      </c>
      <c r="B87" s="2" t="s">
        <v>107</v>
      </c>
      <c r="D87" s="8" t="s">
        <v>20</v>
      </c>
      <c r="E87" s="19">
        <v>43259</v>
      </c>
      <c r="F87" s="6">
        <v>1600</v>
      </c>
      <c r="G87" s="6">
        <f>F87-SUMIFS($I$87:$BA$87,$I$3:$BA$3,"="&amp;$L$3)</f>
        <v>-2855.9759999999997</v>
      </c>
      <c r="H87" s="6">
        <f>SUMIFS($I$87:$BA$87,$I$3:$BA$3,"=" &amp; $L$3)-SUMIFS($I$87:$BA$87,$I$3:$BA$3,"=" &amp; $AC$3)</f>
        <v>0</v>
      </c>
      <c r="J87" s="2">
        <v>332</v>
      </c>
      <c r="K87" s="19">
        <v>43174</v>
      </c>
      <c r="L87" s="6">
        <v>1600</v>
      </c>
      <c r="M87" s="6">
        <v>56.000000000000007</v>
      </c>
      <c r="N87" s="6">
        <v>82.800000000000011</v>
      </c>
      <c r="O87" s="6">
        <v>165.18600000000001</v>
      </c>
      <c r="P87" s="2">
        <v>17097</v>
      </c>
      <c r="AB87" s="19">
        <v>43259</v>
      </c>
      <c r="AC87" s="6">
        <v>1903.9859999999999</v>
      </c>
      <c r="AJ87" s="6">
        <v>951.99</v>
      </c>
      <c r="AK87" s="19">
        <v>43174</v>
      </c>
      <c r="AO87" s="2">
        <f t="shared" si="3"/>
        <v>87</v>
      </c>
      <c r="AP87" s="2">
        <f t="shared" si="4"/>
        <v>0</v>
      </c>
      <c r="AQ87" s="2" t="s">
        <v>108</v>
      </c>
    </row>
    <row r="88" spans="1:43" x14ac:dyDescent="0.25">
      <c r="A88" s="7">
        <v>124</v>
      </c>
      <c r="B88" s="2" t="s">
        <v>330</v>
      </c>
      <c r="D88" s="8" t="s">
        <v>20</v>
      </c>
      <c r="E88" s="19">
        <v>43262</v>
      </c>
      <c r="F88" s="6">
        <v>1500</v>
      </c>
      <c r="G88" s="6">
        <f>F88-SUMIFS($I$88:$BA$88,$I$3:$BA$3,"="&amp;$L$3)</f>
        <v>-2534.9868750000001</v>
      </c>
      <c r="H88" s="6">
        <f>SUMIFS($I$88:$BA$88,$I$3:$BA$3,"=" &amp; $L$3)-SUMIFS($I$88:$BA$88,$I$3:$BA$3,"=" &amp; $AC$3)</f>
        <v>0</v>
      </c>
      <c r="J88" s="2">
        <v>333</v>
      </c>
      <c r="K88" s="19">
        <v>43139</v>
      </c>
      <c r="L88" s="6">
        <v>1500</v>
      </c>
      <c r="M88" s="6">
        <v>52.500000000000007</v>
      </c>
      <c r="N88" s="6">
        <v>77.625</v>
      </c>
      <c r="O88" s="6">
        <v>154.861875</v>
      </c>
      <c r="P88" s="2">
        <v>17099</v>
      </c>
      <c r="AB88" s="19">
        <v>43263</v>
      </c>
      <c r="AC88" s="6">
        <v>1784.9868750000001</v>
      </c>
      <c r="AJ88" s="6">
        <v>750</v>
      </c>
      <c r="AK88" s="19">
        <v>43139</v>
      </c>
      <c r="AO88" s="2">
        <f t="shared" si="3"/>
        <v>88</v>
      </c>
      <c r="AP88" s="2">
        <f t="shared" si="4"/>
        <v>0</v>
      </c>
      <c r="AQ88" s="2" t="s">
        <v>331</v>
      </c>
    </row>
    <row r="89" spans="1:43" x14ac:dyDescent="0.25">
      <c r="A89" s="7">
        <v>125</v>
      </c>
      <c r="B89" s="2" t="s">
        <v>109</v>
      </c>
      <c r="D89" s="8" t="s">
        <v>20</v>
      </c>
      <c r="E89" s="19">
        <v>43266</v>
      </c>
      <c r="F89" s="6">
        <v>1512.62</v>
      </c>
      <c r="G89" s="6">
        <f>F89-SUMIFS($I$89:$BA$89,$I$3:$BA$3,"="&amp;$L$3)</f>
        <v>-2700.0045645749997</v>
      </c>
      <c r="H89" s="6">
        <f>SUMIFS($I$89:$BA$89,$I$3:$BA$3,"=" &amp; $L$3)-SUMIFS($I$89:$BA$89,$I$3:$BA$3,"=" &amp; $AC$3)</f>
        <v>0</v>
      </c>
      <c r="J89" s="2">
        <v>334</v>
      </c>
      <c r="K89" s="19">
        <v>43181</v>
      </c>
      <c r="L89" s="6">
        <v>1512.62</v>
      </c>
      <c r="M89" s="6">
        <v>52.941700000000004</v>
      </c>
      <c r="N89" s="6">
        <v>78.278085000000004</v>
      </c>
      <c r="O89" s="6">
        <v>156.16477957500001</v>
      </c>
      <c r="P89" s="2">
        <v>17100</v>
      </c>
      <c r="AB89" s="19" t="s">
        <v>14</v>
      </c>
      <c r="AC89" s="6">
        <v>1800.0045645749999</v>
      </c>
      <c r="AJ89" s="6">
        <v>900</v>
      </c>
      <c r="AK89" s="19">
        <v>43181</v>
      </c>
      <c r="AO89" s="2">
        <f t="shared" si="3"/>
        <v>89</v>
      </c>
      <c r="AP89" s="2">
        <f t="shared" si="4"/>
        <v>0</v>
      </c>
      <c r="AQ89" s="2" t="s">
        <v>110</v>
      </c>
    </row>
    <row r="90" spans="1:43" x14ac:dyDescent="0.25">
      <c r="A90" s="7">
        <v>126</v>
      </c>
      <c r="B90" s="2" t="s">
        <v>332</v>
      </c>
      <c r="D90" s="8" t="s">
        <v>20</v>
      </c>
      <c r="E90" s="19">
        <v>43273</v>
      </c>
      <c r="F90" s="6">
        <v>1600</v>
      </c>
      <c r="G90" s="6">
        <f>F90-SUMIFS($I$90:$BA$90,$I$3:$BA$3,"="&amp;$L$3)</f>
        <v>-2855.9759999999997</v>
      </c>
      <c r="H90" s="6">
        <f>SUMIFS($I$90:$BA$90,$I$3:$BA$3,"=" &amp; $L$3)-SUMIFS($I$90:$BA$90,$I$3:$BA$3,"=" &amp; $AC$3)</f>
        <v>0</v>
      </c>
      <c r="J90" s="2">
        <v>335</v>
      </c>
      <c r="K90" s="19">
        <v>43179</v>
      </c>
      <c r="L90" s="6">
        <v>1600</v>
      </c>
      <c r="M90" s="6">
        <v>56.000000000000007</v>
      </c>
      <c r="N90" s="6">
        <v>82.800000000000011</v>
      </c>
      <c r="O90" s="6">
        <v>165.18600000000001</v>
      </c>
      <c r="P90" s="2">
        <v>17101</v>
      </c>
      <c r="AB90" s="19">
        <v>43274</v>
      </c>
      <c r="AC90" s="6">
        <v>1903.9859999999999</v>
      </c>
      <c r="AJ90" s="6">
        <v>951.99</v>
      </c>
      <c r="AK90" s="19">
        <v>43179</v>
      </c>
      <c r="AO90" s="2">
        <f t="shared" si="3"/>
        <v>90</v>
      </c>
      <c r="AP90" s="2">
        <f t="shared" si="4"/>
        <v>0</v>
      </c>
      <c r="AQ90" s="2" t="s">
        <v>333</v>
      </c>
    </row>
    <row r="91" spans="1:43" x14ac:dyDescent="0.25">
      <c r="A91" s="7">
        <v>127</v>
      </c>
      <c r="B91" s="2" t="s">
        <v>334</v>
      </c>
      <c r="D91" s="8" t="s">
        <v>20</v>
      </c>
      <c r="E91" s="19">
        <v>43278</v>
      </c>
      <c r="F91" s="6">
        <v>1200</v>
      </c>
      <c r="G91" s="6">
        <f>F91-SUMIFS($I$91:$BA$91,$I$3:$BA$3,"="&amp;$L$3)</f>
        <v>-2141.9794999999995</v>
      </c>
      <c r="H91" s="6">
        <f>SUMIFS($I$91:$BA$91,$I$3:$BA$3,"=" &amp; $L$3)-SUMIFS($I$91:$BA$91,$I$3:$BA$3,"=" &amp; $AC$3)</f>
        <v>0</v>
      </c>
      <c r="J91" s="2">
        <v>336</v>
      </c>
      <c r="K91" s="19">
        <v>43248</v>
      </c>
      <c r="L91" s="6">
        <v>1200</v>
      </c>
      <c r="M91" s="6">
        <v>42.000000000000007</v>
      </c>
      <c r="N91" s="6">
        <v>62.1</v>
      </c>
      <c r="O91" s="6">
        <v>123.88950000000001</v>
      </c>
      <c r="P91" s="2">
        <v>17103</v>
      </c>
      <c r="AB91" s="19">
        <v>43275</v>
      </c>
      <c r="AC91" s="6">
        <v>1427.9894999999999</v>
      </c>
      <c r="AJ91" s="6">
        <v>713.99</v>
      </c>
      <c r="AK91" s="19">
        <v>43248</v>
      </c>
      <c r="AO91" s="2">
        <f t="shared" si="3"/>
        <v>91</v>
      </c>
      <c r="AP91" s="2">
        <f t="shared" si="4"/>
        <v>0</v>
      </c>
      <c r="AQ91" s="2" t="s">
        <v>335</v>
      </c>
    </row>
    <row r="92" spans="1:43" x14ac:dyDescent="0.25">
      <c r="A92" s="7">
        <v>128</v>
      </c>
      <c r="B92" s="2" t="s">
        <v>336</v>
      </c>
      <c r="D92" s="8" t="s">
        <v>20</v>
      </c>
      <c r="E92" s="19">
        <v>43280</v>
      </c>
      <c r="F92" s="6">
        <v>2100</v>
      </c>
      <c r="G92" s="6">
        <f>F92-SUMIFS($I$92:$BA$92,$I$3:$BA$3,"="&amp;$L$3)</f>
        <v>-3498.9816250000003</v>
      </c>
      <c r="H92" s="6">
        <f>SUMIFS($I$92:$BA$92,$I$3:$BA$3,"=" &amp; $L$3)-SUMIFS($I$92:$BA$92,$I$3:$BA$3,"=" &amp; $AC$3)</f>
        <v>0</v>
      </c>
      <c r="J92" s="2">
        <v>337</v>
      </c>
      <c r="K92" s="19">
        <v>43158</v>
      </c>
      <c r="L92" s="6">
        <v>2100</v>
      </c>
      <c r="M92" s="6">
        <v>73.5</v>
      </c>
      <c r="N92" s="6">
        <v>108.67500000000001</v>
      </c>
      <c r="O92" s="6">
        <v>216.80662500000003</v>
      </c>
      <c r="P92" s="2">
        <v>17104</v>
      </c>
      <c r="AB92" s="19">
        <v>43280</v>
      </c>
      <c r="AC92" s="6">
        <v>2498.9816250000003</v>
      </c>
      <c r="AJ92" s="6">
        <v>1000</v>
      </c>
      <c r="AK92" s="19">
        <v>43158</v>
      </c>
      <c r="AO92" s="2">
        <f t="shared" si="3"/>
        <v>92</v>
      </c>
      <c r="AP92" s="2">
        <f t="shared" si="4"/>
        <v>0</v>
      </c>
      <c r="AQ92" s="2" t="s">
        <v>337</v>
      </c>
    </row>
    <row r="93" spans="1:43" x14ac:dyDescent="0.25">
      <c r="A93" s="7">
        <v>129</v>
      </c>
      <c r="B93" s="2" t="s">
        <v>111</v>
      </c>
      <c r="D93" s="8" t="s">
        <v>20</v>
      </c>
      <c r="E93" s="19">
        <v>43283</v>
      </c>
      <c r="F93" s="6">
        <v>1200</v>
      </c>
      <c r="G93" s="6">
        <f>F93-SUMIFS($I$93:$BA$93,$I$3:$BA$3,"="&amp;$L$3)</f>
        <v>-2141.9894999999997</v>
      </c>
      <c r="H93" s="6">
        <f>SUMIFS($I$93:$BA$93,$I$3:$BA$3,"=" &amp; $L$3)-SUMIFS($I$93:$BA$93,$I$3:$BA$3,"=" &amp; $AC$3)</f>
        <v>0</v>
      </c>
      <c r="J93" s="2">
        <v>338</v>
      </c>
      <c r="K93" s="19">
        <v>43275</v>
      </c>
      <c r="L93" s="6">
        <v>1200</v>
      </c>
      <c r="M93" s="6">
        <v>42.000000000000007</v>
      </c>
      <c r="N93" s="6">
        <v>62.1</v>
      </c>
      <c r="O93" s="6">
        <v>123.88950000000001</v>
      </c>
      <c r="P93" s="2" t="s">
        <v>3</v>
      </c>
      <c r="AB93" s="19">
        <v>43283</v>
      </c>
      <c r="AC93" s="6">
        <v>1427.9894999999999</v>
      </c>
      <c r="AJ93" s="6">
        <v>714</v>
      </c>
      <c r="AK93" s="19">
        <v>43275</v>
      </c>
      <c r="AO93" s="2">
        <f t="shared" si="3"/>
        <v>93</v>
      </c>
      <c r="AP93" s="2">
        <f t="shared" si="4"/>
        <v>0</v>
      </c>
      <c r="AQ93" s="2" t="s">
        <v>112</v>
      </c>
    </row>
    <row r="94" spans="1:43" x14ac:dyDescent="0.25">
      <c r="A94" s="7">
        <v>130</v>
      </c>
      <c r="B94" s="2" t="s">
        <v>338</v>
      </c>
      <c r="D94" s="8" t="s">
        <v>20</v>
      </c>
      <c r="E94" s="19">
        <v>43287</v>
      </c>
      <c r="F94" s="6">
        <v>1600</v>
      </c>
      <c r="G94" s="6">
        <f>F94-SUMIFS($I$94:$BA$94,$I$3:$BA$3,"="&amp;$L$3)</f>
        <v>-2703.9859999999999</v>
      </c>
      <c r="H94" s="6">
        <f>SUMIFS($I$94:$BA$94,$I$3:$BA$3,"=" &amp; $L$3)-SUMIFS($I$94:$BA$94,$I$3:$BA$3,"=" &amp; $AC$3)</f>
        <v>0</v>
      </c>
      <c r="J94" s="2">
        <v>339</v>
      </c>
      <c r="K94" s="19">
        <v>43081</v>
      </c>
      <c r="L94" s="6">
        <v>1600</v>
      </c>
      <c r="M94" s="6">
        <v>56.000000000000007</v>
      </c>
      <c r="N94" s="6">
        <v>82.800000000000011</v>
      </c>
      <c r="O94" s="6">
        <v>165.18600000000001</v>
      </c>
      <c r="P94" s="2">
        <v>17106</v>
      </c>
      <c r="AB94" s="19">
        <v>43287</v>
      </c>
      <c r="AC94" s="6">
        <v>1903.9859999999999</v>
      </c>
      <c r="AJ94" s="6">
        <v>800</v>
      </c>
      <c r="AK94" s="19">
        <v>43081</v>
      </c>
      <c r="AO94" s="2">
        <f t="shared" si="3"/>
        <v>94</v>
      </c>
      <c r="AP94" s="2">
        <f t="shared" si="4"/>
        <v>0</v>
      </c>
      <c r="AQ94" s="2" t="s">
        <v>339</v>
      </c>
    </row>
    <row r="95" spans="1:43" x14ac:dyDescent="0.25">
      <c r="A95" s="7">
        <v>131</v>
      </c>
      <c r="B95" s="2" t="s">
        <v>113</v>
      </c>
      <c r="D95" s="8" t="s">
        <v>20</v>
      </c>
      <c r="E95" s="19">
        <v>43294</v>
      </c>
      <c r="F95" s="6">
        <v>1600</v>
      </c>
      <c r="G95" s="6">
        <f>F95-SUMIFS($I$95:$BA$95,$I$3:$BA$3,"="&amp;$L$3)</f>
        <v>-2855.9859999999999</v>
      </c>
      <c r="H95" s="6">
        <f>SUMIFS($I$95:$BA$95,$I$3:$BA$3,"=" &amp; $L$3)-SUMIFS($I$95:$BA$95,$I$3:$BA$3,"=" &amp; $AC$3)</f>
        <v>0</v>
      </c>
      <c r="J95" s="2">
        <v>340</v>
      </c>
      <c r="K95" s="19">
        <v>43283</v>
      </c>
      <c r="L95" s="6">
        <v>1600</v>
      </c>
      <c r="M95" s="6">
        <v>56.000000000000007</v>
      </c>
      <c r="N95" s="6">
        <v>82.800000000000011</v>
      </c>
      <c r="O95" s="6">
        <v>165.18600000000001</v>
      </c>
      <c r="P95" s="2" t="s">
        <v>3</v>
      </c>
      <c r="AB95" s="19">
        <v>43288</v>
      </c>
      <c r="AC95" s="6">
        <v>1903.9859999999999</v>
      </c>
      <c r="AJ95" s="6">
        <v>952</v>
      </c>
      <c r="AK95" s="19">
        <v>43283</v>
      </c>
      <c r="AO95" s="2">
        <f t="shared" si="3"/>
        <v>95</v>
      </c>
      <c r="AP95" s="2">
        <f t="shared" si="4"/>
        <v>0</v>
      </c>
      <c r="AQ95" s="2" t="s">
        <v>114</v>
      </c>
    </row>
    <row r="96" spans="1:43" x14ac:dyDescent="0.25">
      <c r="A96" s="7">
        <v>132</v>
      </c>
      <c r="B96" s="2" t="s">
        <v>115</v>
      </c>
      <c r="D96" s="8" t="s">
        <v>20</v>
      </c>
      <c r="E96" s="19">
        <v>43296</v>
      </c>
      <c r="F96" s="6">
        <v>3000</v>
      </c>
      <c r="G96" s="6">
        <f>F96-SUMIFS($I$96:$BA$96,$I$3:$BA$3,"="&amp;$L$3)</f>
        <v>-5354.9637500000008</v>
      </c>
      <c r="H96" s="6">
        <f>SUMIFS($I$96:$BA$96,$I$3:$BA$3,"=" &amp; $L$3)-SUMIFS($I$96:$BA$96,$I$3:$BA$3,"=" &amp; $AC$3)</f>
        <v>0</v>
      </c>
      <c r="J96" s="2">
        <v>341</v>
      </c>
      <c r="K96" s="19">
        <v>43235</v>
      </c>
      <c r="L96" s="6">
        <v>3000</v>
      </c>
      <c r="M96" s="6">
        <v>105.00000000000001</v>
      </c>
      <c r="N96" s="6">
        <v>155.25</v>
      </c>
      <c r="O96" s="6">
        <v>309.72375</v>
      </c>
      <c r="P96" s="2">
        <v>17107</v>
      </c>
      <c r="AB96" s="19">
        <v>43290</v>
      </c>
      <c r="AC96" s="6">
        <v>3569.9737500000001</v>
      </c>
      <c r="AJ96" s="6">
        <v>1784.99</v>
      </c>
      <c r="AK96" s="19">
        <v>43235</v>
      </c>
      <c r="AO96" s="2">
        <f t="shared" si="3"/>
        <v>96</v>
      </c>
      <c r="AP96" s="2">
        <f t="shared" si="4"/>
        <v>0</v>
      </c>
      <c r="AQ96" s="2" t="s">
        <v>116</v>
      </c>
    </row>
    <row r="97" spans="1:43" x14ac:dyDescent="0.25">
      <c r="A97" s="7">
        <v>133</v>
      </c>
      <c r="B97" s="2" t="s">
        <v>117</v>
      </c>
      <c r="D97" s="8" t="s">
        <v>20</v>
      </c>
      <c r="E97" s="19">
        <v>43301</v>
      </c>
      <c r="F97" s="6">
        <v>1600</v>
      </c>
      <c r="G97" s="6">
        <f>F97-SUMIFS($I$97:$BA$97,$I$3:$BA$3,"="&amp;$L$3)</f>
        <v>-2703.9859999999999</v>
      </c>
      <c r="H97" s="6">
        <f>SUMIFS($I$97:$BA$97,$I$3:$BA$3,"=" &amp; $L$3)-SUMIFS($I$97:$BA$97,$I$3:$BA$3,"=" &amp; $AC$3)</f>
        <v>0</v>
      </c>
      <c r="J97" s="2">
        <v>342</v>
      </c>
      <c r="K97" s="19">
        <v>43158</v>
      </c>
      <c r="L97" s="6">
        <v>1600</v>
      </c>
      <c r="M97" s="6">
        <v>56.000000000000007</v>
      </c>
      <c r="N97" s="6">
        <v>82.800000000000011</v>
      </c>
      <c r="O97" s="6">
        <v>165.18600000000001</v>
      </c>
      <c r="P97" s="2">
        <v>17108</v>
      </c>
      <c r="AB97" s="19">
        <v>43295</v>
      </c>
      <c r="AC97" s="6">
        <v>1903.9859999999999</v>
      </c>
      <c r="AJ97" s="6">
        <v>800</v>
      </c>
      <c r="AK97" s="19">
        <v>43158</v>
      </c>
      <c r="AO97" s="2">
        <f t="shared" si="3"/>
        <v>97</v>
      </c>
      <c r="AP97" s="2">
        <f t="shared" si="4"/>
        <v>0</v>
      </c>
      <c r="AQ97" s="2" t="s">
        <v>118</v>
      </c>
    </row>
    <row r="98" spans="1:43" x14ac:dyDescent="0.25">
      <c r="A98" s="7">
        <v>134</v>
      </c>
      <c r="B98" s="2" t="s">
        <v>119</v>
      </c>
      <c r="D98" s="8" t="s">
        <v>20</v>
      </c>
      <c r="E98" s="19">
        <v>43304</v>
      </c>
      <c r="F98" s="6">
        <v>2100</v>
      </c>
      <c r="G98" s="6">
        <f>F98-SUMIFS($I$98:$BA$98,$I$3:$BA$3,"="&amp;$L$3)</f>
        <v>-3748.4716250000001</v>
      </c>
      <c r="H98" s="6">
        <f>SUMIFS($I$98:$BA$98,$I$3:$BA$3,"=" &amp; $L$3)-SUMIFS($I$98:$BA$98,$I$3:$BA$3,"=" &amp; $AC$3)</f>
        <v>0</v>
      </c>
      <c r="J98" s="2">
        <v>343</v>
      </c>
      <c r="K98" s="19">
        <v>43268</v>
      </c>
      <c r="L98" s="6">
        <v>2100</v>
      </c>
      <c r="M98" s="6">
        <v>73.5</v>
      </c>
      <c r="N98" s="6">
        <v>108.67500000000001</v>
      </c>
      <c r="O98" s="6">
        <v>216.80662500000003</v>
      </c>
      <c r="P98" s="2">
        <v>17109</v>
      </c>
      <c r="AB98" s="19">
        <v>43293</v>
      </c>
      <c r="AC98" s="6">
        <v>2498.9816250000003</v>
      </c>
      <c r="AJ98" s="6">
        <v>1249.49</v>
      </c>
      <c r="AK98" s="19">
        <v>43268</v>
      </c>
      <c r="AO98" s="2">
        <f t="shared" si="3"/>
        <v>98</v>
      </c>
      <c r="AP98" s="2">
        <f t="shared" si="4"/>
        <v>0</v>
      </c>
      <c r="AQ98" s="2" t="s">
        <v>120</v>
      </c>
    </row>
    <row r="99" spans="1:43" x14ac:dyDescent="0.25">
      <c r="A99" s="7">
        <v>135</v>
      </c>
      <c r="B99" s="2" t="s">
        <v>121</v>
      </c>
      <c r="D99" s="8" t="s">
        <v>20</v>
      </c>
      <c r="E99" s="19">
        <v>43308</v>
      </c>
      <c r="F99" s="6">
        <v>2100</v>
      </c>
      <c r="G99" s="6">
        <f>F99-SUMIFS($I$99:$BA$99,$I$3:$BA$3,"="&amp;$L$3)</f>
        <v>-3748.4716250000001</v>
      </c>
      <c r="H99" s="6">
        <f>SUMIFS($I$99:$BA$99,$I$3:$BA$3,"=" &amp; $L$3)-SUMIFS($I$99:$BA$99,$I$3:$BA$3,"=" &amp; $AC$3)</f>
        <v>0</v>
      </c>
      <c r="J99" s="2">
        <v>344</v>
      </c>
      <c r="K99" s="19">
        <v>43180</v>
      </c>
      <c r="L99" s="6">
        <v>2100</v>
      </c>
      <c r="M99" s="6">
        <v>73.5</v>
      </c>
      <c r="N99" s="6">
        <v>108.67500000000001</v>
      </c>
      <c r="O99" s="6">
        <v>216.80662500000003</v>
      </c>
      <c r="P99" s="2">
        <v>17110</v>
      </c>
      <c r="AB99" s="19">
        <v>43298</v>
      </c>
      <c r="AC99" s="6">
        <v>2498.9816250000003</v>
      </c>
      <c r="AJ99" s="6">
        <v>1249.49</v>
      </c>
      <c r="AK99" s="19">
        <v>43180</v>
      </c>
      <c r="AO99" s="2">
        <f t="shared" si="3"/>
        <v>99</v>
      </c>
      <c r="AP99" s="2">
        <f t="shared" si="4"/>
        <v>0</v>
      </c>
      <c r="AQ99" s="2" t="s">
        <v>122</v>
      </c>
    </row>
    <row r="100" spans="1:43" x14ac:dyDescent="0.25">
      <c r="A100" s="7">
        <v>136</v>
      </c>
      <c r="B100" s="2" t="s">
        <v>123</v>
      </c>
      <c r="D100" s="8" t="s">
        <v>20</v>
      </c>
      <c r="E100" s="19">
        <v>43315</v>
      </c>
      <c r="F100" s="6">
        <v>1600</v>
      </c>
      <c r="G100" s="6">
        <f>F100-SUMIFS($I$100:$BA$100,$I$3:$BA$3,"="&amp;$L$3)</f>
        <v>-2703.9859999999999</v>
      </c>
      <c r="H100" s="6">
        <f>SUMIFS($I$100:$BA$100,$I$3:$BA$3,"=" &amp; $L$3)-SUMIFS($I$100:$BA$100,$I$3:$BA$3,"=" &amp; $AC$3)</f>
        <v>0</v>
      </c>
      <c r="J100" s="2">
        <v>345</v>
      </c>
      <c r="K100" s="19">
        <v>43173</v>
      </c>
      <c r="L100" s="6">
        <v>1600</v>
      </c>
      <c r="M100" s="6">
        <v>56.000000000000007</v>
      </c>
      <c r="N100" s="6">
        <v>82.800000000000011</v>
      </c>
      <c r="O100" s="6">
        <v>165.18600000000001</v>
      </c>
      <c r="P100" s="2">
        <v>17114</v>
      </c>
      <c r="AB100" s="19">
        <v>43315</v>
      </c>
      <c r="AC100" s="6">
        <v>1903.9859999999999</v>
      </c>
      <c r="AJ100" s="6">
        <v>800</v>
      </c>
      <c r="AK100" s="19">
        <v>43173</v>
      </c>
      <c r="AO100" s="2">
        <f t="shared" si="3"/>
        <v>100</v>
      </c>
      <c r="AP100" s="2">
        <f t="shared" si="4"/>
        <v>0</v>
      </c>
      <c r="AQ100" s="2" t="s">
        <v>124</v>
      </c>
    </row>
    <row r="101" spans="1:43" x14ac:dyDescent="0.25">
      <c r="A101" s="7">
        <v>137</v>
      </c>
      <c r="B101" s="2" t="s">
        <v>340</v>
      </c>
      <c r="D101" s="8" t="s">
        <v>20</v>
      </c>
      <c r="E101" s="19">
        <v>43317</v>
      </c>
      <c r="F101" s="6">
        <v>4000</v>
      </c>
      <c r="G101" s="6">
        <f>F101-SUMIFS($I$101:$BA$101,$I$3:$BA$3,"="&amp;$L$3)</f>
        <v>-7139.9449999999997</v>
      </c>
      <c r="H101" s="6">
        <f>SUMIFS($I$101:$BA$101,$I$3:$BA$3,"=" &amp; $L$3)-SUMIFS($I$101:$BA$101,$I$3:$BA$3,"=" &amp; $AC$3)</f>
        <v>0</v>
      </c>
      <c r="J101" s="2">
        <v>346</v>
      </c>
      <c r="K101" s="19">
        <v>43180</v>
      </c>
      <c r="L101" s="6">
        <v>4000</v>
      </c>
      <c r="M101" s="6">
        <v>140</v>
      </c>
      <c r="N101" s="6">
        <v>207</v>
      </c>
      <c r="O101" s="6">
        <v>412.96500000000003</v>
      </c>
      <c r="P101" s="2">
        <v>17115</v>
      </c>
      <c r="AB101" s="19">
        <v>43320</v>
      </c>
      <c r="AC101" s="6">
        <v>4759.9650000000001</v>
      </c>
      <c r="AJ101" s="6">
        <v>2379.98</v>
      </c>
      <c r="AK101" s="19">
        <v>43180</v>
      </c>
      <c r="AO101" s="2">
        <f t="shared" si="3"/>
        <v>101</v>
      </c>
      <c r="AP101" s="2">
        <f t="shared" si="4"/>
        <v>0</v>
      </c>
      <c r="AQ101" s="2" t="s">
        <v>341</v>
      </c>
    </row>
    <row r="102" spans="1:43" x14ac:dyDescent="0.25">
      <c r="A102" s="7">
        <v>138</v>
      </c>
      <c r="B102" s="2" t="s">
        <v>125</v>
      </c>
      <c r="D102" s="8" t="s">
        <v>20</v>
      </c>
      <c r="E102" s="19">
        <v>43325</v>
      </c>
      <c r="F102" s="6">
        <v>5000</v>
      </c>
      <c r="G102" s="6">
        <f>F102-SUMIFS($I$102:$BA$102,$I$3:$BA$3,"="&amp;$L$3)</f>
        <v>-8449.9562499999993</v>
      </c>
      <c r="H102" s="6">
        <f>SUMIFS($I$102:$BA$102,$I$3:$BA$3,"=" &amp; $L$3)-SUMIFS($I$102:$BA$102,$I$3:$BA$3,"=" &amp; $AC$3)</f>
        <v>0</v>
      </c>
      <c r="J102" s="2">
        <v>347</v>
      </c>
      <c r="K102" s="19">
        <v>43080</v>
      </c>
      <c r="L102" s="6">
        <v>5000</v>
      </c>
      <c r="M102" s="6">
        <v>175.00000000000003</v>
      </c>
      <c r="N102" s="6">
        <v>258.75</v>
      </c>
      <c r="O102" s="6">
        <v>516.20625000000007</v>
      </c>
      <c r="P102" s="2">
        <v>17116</v>
      </c>
      <c r="AB102" s="19">
        <v>43325</v>
      </c>
      <c r="AC102" s="6">
        <v>5949.9562500000002</v>
      </c>
      <c r="AJ102" s="6">
        <v>2500</v>
      </c>
      <c r="AK102" s="19">
        <v>43080</v>
      </c>
      <c r="AO102" s="2">
        <f t="shared" si="3"/>
        <v>102</v>
      </c>
      <c r="AP102" s="2">
        <f t="shared" si="4"/>
        <v>0</v>
      </c>
      <c r="AQ102" s="2" t="s">
        <v>126</v>
      </c>
    </row>
    <row r="103" spans="1:43" x14ac:dyDescent="0.25">
      <c r="A103" s="7">
        <v>139</v>
      </c>
      <c r="B103" s="2" t="s">
        <v>127</v>
      </c>
      <c r="D103" s="8" t="s">
        <v>20</v>
      </c>
      <c r="E103" s="19">
        <v>43340</v>
      </c>
      <c r="F103" s="6">
        <v>750</v>
      </c>
      <c r="G103" s="6">
        <f>F103-SUMIFS($I$103:$BA$103,$I$3:$BA$3,"="&amp;$L$3)</f>
        <v>-1784.9834375</v>
      </c>
      <c r="H103" s="6">
        <f>SUMIFS($I$103:$BA$103,$I$3:$BA$3,"=" &amp; $L$3)-SUMIFS($I$103:$BA$103,$I$3:$BA$3,"=" &amp; $AC$3)</f>
        <v>0</v>
      </c>
      <c r="J103" s="2">
        <v>348</v>
      </c>
      <c r="K103" s="19">
        <v>43333</v>
      </c>
      <c r="L103" s="6">
        <v>750</v>
      </c>
      <c r="M103" s="6">
        <v>26.250000000000004</v>
      </c>
      <c r="N103" s="6">
        <v>38.8125</v>
      </c>
      <c r="O103" s="6">
        <v>77.430937499999999</v>
      </c>
      <c r="P103" s="2" t="s">
        <v>3</v>
      </c>
      <c r="AB103" s="19">
        <v>0</v>
      </c>
      <c r="AC103" s="6">
        <v>892.49343750000003</v>
      </c>
      <c r="AJ103" s="6">
        <v>892.49</v>
      </c>
      <c r="AK103" s="19">
        <v>43333</v>
      </c>
      <c r="AO103" s="2">
        <f t="shared" si="3"/>
        <v>103</v>
      </c>
      <c r="AP103" s="2">
        <f t="shared" si="4"/>
        <v>0</v>
      </c>
      <c r="AQ103" s="2" t="s">
        <v>128</v>
      </c>
    </row>
    <row r="104" spans="1:43" x14ac:dyDescent="0.25">
      <c r="A104" s="7">
        <v>140</v>
      </c>
      <c r="B104" s="2" t="s">
        <v>129</v>
      </c>
      <c r="D104" s="8" t="s">
        <v>20</v>
      </c>
      <c r="E104" s="19">
        <v>43343</v>
      </c>
      <c r="F104" s="6">
        <v>2100</v>
      </c>
      <c r="G104" s="6">
        <f>F104-SUMIFS($I$104:$BA$104,$I$3:$BA$3,"="&amp;$L$3)</f>
        <v>-3748.4716250000001</v>
      </c>
      <c r="H104" s="6">
        <f>SUMIFS($I$104:$BA$104,$I$3:$BA$3,"=" &amp; $L$3)-SUMIFS($I$104:$BA$104,$I$3:$BA$3,"=" &amp; $AC$3)</f>
        <v>0</v>
      </c>
      <c r="J104" s="2">
        <v>349</v>
      </c>
      <c r="K104" s="19">
        <v>43171</v>
      </c>
      <c r="L104" s="6">
        <v>2100</v>
      </c>
      <c r="M104" s="6">
        <v>73.5</v>
      </c>
      <c r="N104" s="6">
        <v>108.67500000000001</v>
      </c>
      <c r="O104" s="6">
        <v>216.80662500000003</v>
      </c>
      <c r="P104" s="2">
        <v>17120</v>
      </c>
      <c r="AB104" s="19">
        <v>43328</v>
      </c>
      <c r="AC104" s="6">
        <v>2498.9816250000003</v>
      </c>
      <c r="AJ104" s="6">
        <v>1249.49</v>
      </c>
      <c r="AK104" s="19">
        <v>43171</v>
      </c>
      <c r="AO104" s="2">
        <f t="shared" si="3"/>
        <v>104</v>
      </c>
      <c r="AP104" s="2">
        <f t="shared" si="4"/>
        <v>0</v>
      </c>
      <c r="AQ104" s="2" t="s">
        <v>130</v>
      </c>
    </row>
    <row r="105" spans="1:43" x14ac:dyDescent="0.25">
      <c r="A105" s="7">
        <v>141</v>
      </c>
      <c r="B105" s="2" t="s">
        <v>342</v>
      </c>
      <c r="D105" s="8" t="s">
        <v>20</v>
      </c>
      <c r="E105" s="19">
        <v>43357</v>
      </c>
      <c r="F105" s="6">
        <v>1600</v>
      </c>
      <c r="G105" s="6">
        <f>F105-SUMIFS($I$105:$BA$105,$I$3:$BA$3,"="&amp;$L$3)</f>
        <v>-2855.9759999999997</v>
      </c>
      <c r="H105" s="6">
        <f>SUMIFS($I$105:$BA$105,$I$3:$BA$3,"=" &amp; $L$3)-SUMIFS($I$105:$BA$105,$I$3:$BA$3,"=" &amp; $AC$3)</f>
        <v>0</v>
      </c>
      <c r="J105" s="2">
        <v>350</v>
      </c>
      <c r="K105" s="19">
        <v>43248</v>
      </c>
      <c r="L105" s="6">
        <v>1600</v>
      </c>
      <c r="M105" s="6">
        <v>56.000000000000007</v>
      </c>
      <c r="N105" s="6">
        <v>82.800000000000011</v>
      </c>
      <c r="O105" s="6">
        <v>165.18600000000001</v>
      </c>
      <c r="P105" s="2">
        <v>17126</v>
      </c>
      <c r="AB105" s="19">
        <v>43350</v>
      </c>
      <c r="AC105" s="6">
        <v>1903.9859999999999</v>
      </c>
      <c r="AJ105" s="6">
        <v>951.99</v>
      </c>
      <c r="AK105" s="19">
        <v>43248</v>
      </c>
      <c r="AO105" s="2">
        <f t="shared" si="3"/>
        <v>105</v>
      </c>
      <c r="AP105" s="2">
        <f t="shared" si="4"/>
        <v>0</v>
      </c>
      <c r="AQ105" s="2" t="s">
        <v>343</v>
      </c>
    </row>
    <row r="106" spans="1:43" x14ac:dyDescent="0.25">
      <c r="A106" s="7">
        <v>142</v>
      </c>
      <c r="B106" s="2" t="s">
        <v>344</v>
      </c>
      <c r="D106" s="8" t="s">
        <v>20</v>
      </c>
      <c r="E106" s="19">
        <v>43361</v>
      </c>
      <c r="F106" s="6">
        <v>1200</v>
      </c>
      <c r="G106" s="6">
        <f>F106-SUMIFS($I$106:$BA$106,$I$3:$BA$3,"="&amp;$L$3)</f>
        <v>-2141.9794999999995</v>
      </c>
      <c r="H106" s="6">
        <f>SUMIFS($I$106:$BA$106,$I$3:$BA$3,"=" &amp; $L$3)-SUMIFS($I$106:$BA$106,$I$3:$BA$3,"=" &amp; $AC$3)</f>
        <v>0</v>
      </c>
      <c r="J106" s="2">
        <v>351</v>
      </c>
      <c r="K106" s="19">
        <v>43298</v>
      </c>
      <c r="L106" s="6">
        <v>1200</v>
      </c>
      <c r="M106" s="6">
        <v>42.000000000000007</v>
      </c>
      <c r="N106" s="6">
        <v>62.1</v>
      </c>
      <c r="O106" s="6">
        <v>123.88950000000001</v>
      </c>
      <c r="P106" s="2">
        <v>17127</v>
      </c>
      <c r="AB106" s="19">
        <v>43356</v>
      </c>
      <c r="AC106" s="6">
        <v>1427.9894999999999</v>
      </c>
      <c r="AJ106" s="6">
        <v>713.99</v>
      </c>
      <c r="AK106" s="19">
        <v>43298</v>
      </c>
      <c r="AO106" s="2">
        <f t="shared" si="3"/>
        <v>106</v>
      </c>
      <c r="AP106" s="2">
        <f t="shared" si="4"/>
        <v>0</v>
      </c>
      <c r="AQ106" s="2" t="s">
        <v>345</v>
      </c>
    </row>
    <row r="107" spans="1:43" x14ac:dyDescent="0.25">
      <c r="A107" s="7">
        <v>143</v>
      </c>
      <c r="B107" s="2" t="s">
        <v>131</v>
      </c>
      <c r="D107" s="8" t="s">
        <v>20</v>
      </c>
      <c r="E107" s="19">
        <v>43364</v>
      </c>
      <c r="F107" s="6">
        <v>1600</v>
      </c>
      <c r="G107" s="6">
        <f>F107-SUMIFS($I$107:$BA$107,$I$3:$BA$3,"="&amp;$L$3)</f>
        <v>-2855.9859999999999</v>
      </c>
      <c r="H107" s="6">
        <f>SUMIFS($I$107:$BA$107,$I$3:$BA$3,"=" &amp; $L$3)-SUMIFS($I$107:$BA$107,$I$3:$BA$3,"=" &amp; $AC$3)</f>
        <v>0</v>
      </c>
      <c r="J107" s="2">
        <v>352</v>
      </c>
      <c r="K107" s="19">
        <v>43246</v>
      </c>
      <c r="L107" s="6">
        <v>1600</v>
      </c>
      <c r="M107" s="6">
        <v>56.000000000000007</v>
      </c>
      <c r="N107" s="6">
        <v>82.800000000000011</v>
      </c>
      <c r="O107" s="6">
        <v>165.18600000000001</v>
      </c>
      <c r="P107" s="2">
        <v>17128</v>
      </c>
      <c r="AB107" s="19">
        <v>0</v>
      </c>
      <c r="AC107" s="6">
        <v>1903.9859999999999</v>
      </c>
      <c r="AJ107" s="6">
        <v>952</v>
      </c>
      <c r="AK107" s="19">
        <v>43246</v>
      </c>
      <c r="AO107" s="2">
        <f t="shared" si="3"/>
        <v>107</v>
      </c>
      <c r="AP107" s="2" t="e">
        <f t="shared" si="4"/>
        <v>#NUM!</v>
      </c>
      <c r="AQ107" s="2" t="s">
        <v>132</v>
      </c>
    </row>
    <row r="108" spans="1:43" x14ac:dyDescent="0.25">
      <c r="A108" s="7">
        <v>144</v>
      </c>
      <c r="B108" s="2" t="s">
        <v>133</v>
      </c>
      <c r="D108" s="8" t="s">
        <v>20</v>
      </c>
      <c r="E108" s="19">
        <v>43369</v>
      </c>
      <c r="F108" s="6">
        <v>1600</v>
      </c>
      <c r="G108" s="6">
        <f>F108-SUMIFS($I$108:$BA$108,$I$3:$BA$3,"="&amp;$L$3)</f>
        <v>-3443.9859999999999</v>
      </c>
      <c r="H108" s="6">
        <f>SUMIFS($I$108:$BA$108,$I$3:$BA$3,"=" &amp; $L$3)-SUMIFS($I$108:$BA$108,$I$3:$BA$3,"=" &amp; $AC$3)</f>
        <v>0</v>
      </c>
      <c r="J108" s="2">
        <v>353</v>
      </c>
      <c r="K108" s="19">
        <v>43349</v>
      </c>
      <c r="L108" s="6">
        <v>1600</v>
      </c>
      <c r="M108" s="6">
        <v>56.000000000000007</v>
      </c>
      <c r="N108" s="6">
        <v>82.800000000000011</v>
      </c>
      <c r="O108" s="6">
        <v>165.18600000000001</v>
      </c>
      <c r="P108" s="2" t="s">
        <v>3</v>
      </c>
      <c r="AB108" s="19">
        <v>43369</v>
      </c>
      <c r="AC108" s="6">
        <v>1903.9859999999999</v>
      </c>
      <c r="AJ108" s="6">
        <v>1540</v>
      </c>
      <c r="AK108" s="19">
        <v>43343</v>
      </c>
      <c r="AO108" s="2">
        <f t="shared" si="3"/>
        <v>108</v>
      </c>
      <c r="AP108" s="2" t="e">
        <f t="shared" si="4"/>
        <v>#NUM!</v>
      </c>
      <c r="AQ108" s="2" t="s">
        <v>134</v>
      </c>
    </row>
    <row r="109" spans="1:43" x14ac:dyDescent="0.25">
      <c r="A109" s="7">
        <v>145</v>
      </c>
      <c r="B109" s="2" t="s">
        <v>346</v>
      </c>
      <c r="D109" s="8" t="s">
        <v>20</v>
      </c>
      <c r="E109" s="19">
        <v>43371</v>
      </c>
      <c r="F109" s="6">
        <v>0</v>
      </c>
      <c r="G109" s="6">
        <f>F109-SUMIFS($I$109:$BA$109,$I$3:$BA$3,"="&amp;$L$3)</f>
        <v>0</v>
      </c>
      <c r="H109" s="6">
        <f>SUMIFS($I$109:$BA$109,$I$3:$BA$3,"=" &amp; $L$3)-SUMIFS($I$109:$BA$109,$I$3:$BA$3,"=" &amp; $AC$3)</f>
        <v>0</v>
      </c>
      <c r="J109" s="2">
        <v>354</v>
      </c>
      <c r="K109" s="19">
        <v>0</v>
      </c>
      <c r="L109" s="6">
        <v>0</v>
      </c>
      <c r="M109" s="6">
        <v>0</v>
      </c>
      <c r="N109" s="6">
        <v>0</v>
      </c>
      <c r="O109" s="6">
        <v>0</v>
      </c>
      <c r="P109" s="2" t="s">
        <v>3</v>
      </c>
      <c r="AB109" s="19">
        <v>0</v>
      </c>
      <c r="AC109" s="6">
        <v>0</v>
      </c>
      <c r="AJ109" s="6">
        <v>0</v>
      </c>
      <c r="AK109" s="19">
        <v>0</v>
      </c>
      <c r="AO109" s="2">
        <f t="shared" si="3"/>
        <v>109</v>
      </c>
      <c r="AP109" s="2" t="e">
        <f t="shared" si="4"/>
        <v>#NUM!</v>
      </c>
      <c r="AQ109" s="2" t="s">
        <v>347</v>
      </c>
    </row>
    <row r="110" spans="1:43" x14ac:dyDescent="0.25">
      <c r="A110" s="7">
        <v>146</v>
      </c>
      <c r="B110" s="2" t="s">
        <v>348</v>
      </c>
      <c r="D110" s="8" t="s">
        <v>20</v>
      </c>
      <c r="E110" s="19">
        <v>43376</v>
      </c>
      <c r="F110" s="6">
        <v>1000</v>
      </c>
      <c r="G110" s="6">
        <f>F110-SUMIFS($I$110:$BA$110,$I$3:$BA$3,"="&amp;$L$3)</f>
        <v>-2379.9812499999998</v>
      </c>
      <c r="H110" s="6">
        <f>SUMIFS($I$110:$BA$110,$I$3:$BA$3,"=" &amp; $L$3)-SUMIFS($I$110:$BA$110,$I$3:$BA$3,"=" &amp; $AC$3)</f>
        <v>0</v>
      </c>
      <c r="J110" s="2">
        <v>355</v>
      </c>
      <c r="K110" s="19">
        <v>43361</v>
      </c>
      <c r="L110" s="6">
        <v>1000</v>
      </c>
      <c r="M110" s="6">
        <v>35</v>
      </c>
      <c r="N110" s="6">
        <v>51.75</v>
      </c>
      <c r="O110" s="6">
        <v>103.24125000000001</v>
      </c>
      <c r="P110" s="2" t="s">
        <v>3</v>
      </c>
      <c r="AB110" s="19">
        <v>0</v>
      </c>
      <c r="AC110" s="6">
        <v>1189.99125</v>
      </c>
      <c r="AJ110" s="6">
        <v>1189.99</v>
      </c>
      <c r="AK110" s="19">
        <v>43361</v>
      </c>
      <c r="AO110" s="2">
        <f t="shared" si="3"/>
        <v>110</v>
      </c>
      <c r="AP110" s="2" t="e">
        <f t="shared" si="4"/>
        <v>#NUM!</v>
      </c>
      <c r="AQ110" s="2" t="s">
        <v>349</v>
      </c>
    </row>
    <row r="111" spans="1:43" x14ac:dyDescent="0.25">
      <c r="A111" s="7">
        <v>147</v>
      </c>
      <c r="B111" s="2" t="s">
        <v>350</v>
      </c>
      <c r="D111" s="8" t="s">
        <v>20</v>
      </c>
      <c r="E111" s="19">
        <v>43379</v>
      </c>
      <c r="F111" s="6">
        <v>1600</v>
      </c>
      <c r="G111" s="6">
        <f>F111-SUMIFS($I$111:$BA$111,$I$3:$BA$3,"="&amp;$L$3)</f>
        <v>-3807.9759999999997</v>
      </c>
      <c r="H111" s="6">
        <f>SUMIFS($I$111:$BA$111,$I$3:$BA$3,"=" &amp; $L$3)-SUMIFS($I$111:$BA$111,$I$3:$BA$3,"=" &amp; $AC$3)</f>
        <v>0</v>
      </c>
      <c r="J111" s="2">
        <v>356</v>
      </c>
      <c r="K111" s="19">
        <v>43354</v>
      </c>
      <c r="L111" s="6">
        <v>1600</v>
      </c>
      <c r="M111" s="6">
        <v>56.000000000000007</v>
      </c>
      <c r="N111" s="6">
        <v>82.800000000000011</v>
      </c>
      <c r="O111" s="6">
        <v>165.18600000000001</v>
      </c>
      <c r="P111" s="2" t="s">
        <v>3</v>
      </c>
      <c r="AB111" s="19">
        <v>0</v>
      </c>
      <c r="AC111" s="6">
        <v>1903.9859999999999</v>
      </c>
      <c r="AJ111" s="6">
        <v>1903.99</v>
      </c>
      <c r="AK111" s="19">
        <v>43354</v>
      </c>
      <c r="AO111" s="2">
        <f t="shared" si="3"/>
        <v>111</v>
      </c>
      <c r="AP111" s="2" t="e">
        <f t="shared" si="4"/>
        <v>#NUM!</v>
      </c>
      <c r="AQ111" s="2" t="s">
        <v>351</v>
      </c>
    </row>
    <row r="112" spans="1:43" x14ac:dyDescent="0.25">
      <c r="A112" s="7">
        <v>148</v>
      </c>
      <c r="B112" s="2" t="s">
        <v>18</v>
      </c>
      <c r="D112" s="8" t="s">
        <v>20</v>
      </c>
      <c r="E112" s="19">
        <v>43385</v>
      </c>
      <c r="F112" s="6">
        <v>1500</v>
      </c>
      <c r="G112" s="6">
        <f>F112-SUMIFS($I$112:$BA$112,$I$3:$BA$3,"="&amp;$L$3)</f>
        <v>-2534.9868750000001</v>
      </c>
      <c r="H112" s="6">
        <f>SUMIFS($I$112:$BA$112,$I$3:$BA$3,"=" &amp; $L$3)-SUMIFS($I$112:$BA$112,$I$3:$BA$3,"=" &amp; $AC$3)</f>
        <v>0</v>
      </c>
      <c r="J112" s="2">
        <v>357</v>
      </c>
      <c r="K112" s="19">
        <v>43127</v>
      </c>
      <c r="L112" s="6">
        <v>1500</v>
      </c>
      <c r="M112" s="6">
        <v>52.500000000000007</v>
      </c>
      <c r="N112" s="6">
        <v>77.625</v>
      </c>
      <c r="O112" s="6">
        <v>154.861875</v>
      </c>
      <c r="P112" s="2" t="s">
        <v>3</v>
      </c>
      <c r="AB112" s="19">
        <v>43384</v>
      </c>
      <c r="AC112" s="6">
        <v>1784.9868750000001</v>
      </c>
      <c r="AJ112" s="6">
        <v>750</v>
      </c>
      <c r="AK112" s="19">
        <v>43127</v>
      </c>
      <c r="AO112" s="2">
        <f t="shared" si="3"/>
        <v>112</v>
      </c>
      <c r="AP112" s="2" t="e">
        <f t="shared" si="4"/>
        <v>#NUM!</v>
      </c>
      <c r="AQ112" s="2" t="s">
        <v>135</v>
      </c>
    </row>
    <row r="113" spans="1:43" x14ac:dyDescent="0.25">
      <c r="A113" s="7">
        <v>149</v>
      </c>
      <c r="B113" s="2" t="s">
        <v>352</v>
      </c>
      <c r="D113" s="8" t="s">
        <v>20</v>
      </c>
      <c r="E113" s="19">
        <v>43392</v>
      </c>
      <c r="F113" s="6">
        <v>1600</v>
      </c>
      <c r="G113" s="6">
        <f>F113-SUMIFS($I$113:$BA$113,$I$3:$BA$3,"="&amp;$L$3)</f>
        <v>-2853.9859999999999</v>
      </c>
      <c r="H113" s="6">
        <f>SUMIFS($I$113:$BA$113,$I$3:$BA$3,"=" &amp; $L$3)-SUMIFS($I$113:$BA$113,$I$3:$BA$3,"=" &amp; $AC$3)</f>
        <v>0</v>
      </c>
      <c r="J113" s="2">
        <v>358</v>
      </c>
      <c r="K113" s="19">
        <v>43332</v>
      </c>
      <c r="L113" s="6">
        <v>1600</v>
      </c>
      <c r="M113" s="6">
        <v>56.000000000000007</v>
      </c>
      <c r="N113" s="6">
        <v>82.800000000000011</v>
      </c>
      <c r="O113" s="6">
        <v>165.18600000000001</v>
      </c>
      <c r="P113" s="2" t="s">
        <v>3</v>
      </c>
      <c r="AB113" s="19">
        <v>43385</v>
      </c>
      <c r="AC113" s="6">
        <v>1903.9859999999999</v>
      </c>
      <c r="AJ113" s="6">
        <v>950</v>
      </c>
      <c r="AK113" s="19">
        <v>43333</v>
      </c>
      <c r="AO113" s="2">
        <f t="shared" si="3"/>
        <v>113</v>
      </c>
      <c r="AP113" s="2" t="e">
        <f t="shared" si="4"/>
        <v>#NUM!</v>
      </c>
      <c r="AQ113" s="2" t="s">
        <v>353</v>
      </c>
    </row>
    <row r="114" spans="1:43" x14ac:dyDescent="0.25">
      <c r="A114" s="7">
        <v>150</v>
      </c>
      <c r="B114" s="2" t="s">
        <v>354</v>
      </c>
      <c r="D114" s="8" t="s">
        <v>20</v>
      </c>
      <c r="E114" s="19">
        <v>43396</v>
      </c>
      <c r="F114" s="6">
        <v>0</v>
      </c>
      <c r="G114" s="6">
        <f>F114-SUMIFS($I$114:$BA$114,$I$3:$BA$3,"="&amp;$L$3)</f>
        <v>0</v>
      </c>
      <c r="H114" s="6">
        <f>SUMIFS($I$114:$BA$114,$I$3:$BA$3,"=" &amp; $L$3)-SUMIFS($I$114:$BA$114,$I$3:$BA$3,"=" &amp; $AC$3)</f>
        <v>0</v>
      </c>
      <c r="J114" s="2">
        <v>359</v>
      </c>
      <c r="K114" s="19">
        <v>43383</v>
      </c>
      <c r="L114" s="6">
        <v>0</v>
      </c>
      <c r="M114" s="6">
        <v>0</v>
      </c>
      <c r="N114" s="6">
        <v>0</v>
      </c>
      <c r="O114" s="6">
        <v>0</v>
      </c>
      <c r="P114" s="2" t="s">
        <v>3</v>
      </c>
      <c r="AB114" s="19">
        <v>0</v>
      </c>
      <c r="AC114" s="6">
        <v>0</v>
      </c>
      <c r="AJ114" s="6">
        <v>0</v>
      </c>
      <c r="AK114" s="19">
        <v>0</v>
      </c>
      <c r="AO114" s="2">
        <f t="shared" si="3"/>
        <v>114</v>
      </c>
      <c r="AP114" s="2" t="e">
        <f t="shared" si="4"/>
        <v>#NUM!</v>
      </c>
      <c r="AQ114" s="2" t="s">
        <v>355</v>
      </c>
    </row>
    <row r="115" spans="1:43" x14ac:dyDescent="0.25">
      <c r="A115" s="7">
        <v>151</v>
      </c>
      <c r="B115" s="2" t="s">
        <v>356</v>
      </c>
      <c r="D115" s="8" t="s">
        <v>20</v>
      </c>
      <c r="E115" s="19">
        <v>43413</v>
      </c>
      <c r="F115" s="6">
        <v>1260.51</v>
      </c>
      <c r="G115" s="6">
        <f>F115-SUMIFS($I$115:$BA$115,$I$3:$BA$3,"="&amp;$L$3)</f>
        <v>-2249.9958705375002</v>
      </c>
      <c r="H115" s="6">
        <f>SUMIFS($I$115:$BA$115,$I$3:$BA$3,"=" &amp; $L$3)-SUMIFS($I$115:$BA$115,$I$3:$BA$3,"=" &amp; $AC$3)</f>
        <v>0</v>
      </c>
      <c r="J115" s="2">
        <v>360</v>
      </c>
      <c r="K115" s="19">
        <v>43385</v>
      </c>
      <c r="L115" s="6">
        <v>1260.51</v>
      </c>
      <c r="M115" s="6">
        <v>44.117850000000004</v>
      </c>
      <c r="N115" s="6">
        <v>65.231392500000013</v>
      </c>
      <c r="O115" s="6">
        <v>130.1366280375</v>
      </c>
      <c r="P115" s="2" t="s">
        <v>3</v>
      </c>
      <c r="AB115" s="19">
        <v>0</v>
      </c>
      <c r="AC115" s="6">
        <v>1499.9958705375002</v>
      </c>
      <c r="AJ115" s="6">
        <v>750</v>
      </c>
      <c r="AK115" s="19">
        <v>43389</v>
      </c>
      <c r="AO115" s="2">
        <f t="shared" si="3"/>
        <v>115</v>
      </c>
      <c r="AP115" s="2" t="e">
        <f t="shared" si="4"/>
        <v>#NUM!</v>
      </c>
      <c r="AQ115" s="2" t="s">
        <v>357</v>
      </c>
    </row>
    <row r="116" spans="1:43" x14ac:dyDescent="0.25">
      <c r="A116" s="7">
        <v>152</v>
      </c>
      <c r="B116" s="2" t="s">
        <v>358</v>
      </c>
      <c r="D116" s="8" t="s">
        <v>20</v>
      </c>
      <c r="E116" s="19">
        <v>43420</v>
      </c>
      <c r="F116" s="6">
        <v>1600</v>
      </c>
      <c r="G116" s="6">
        <f>F116-SUMIFS($I$116:$BA$116,$I$3:$BA$3,"="&amp;$L$3)</f>
        <v>-2855.9859999999999</v>
      </c>
      <c r="H116" s="6">
        <f>SUMIFS($I$116:$BA$116,$I$3:$BA$3,"=" &amp; $L$3)-SUMIFS($I$116:$BA$116,$I$3:$BA$3,"=" &amp; $AC$3)</f>
        <v>0</v>
      </c>
      <c r="J116" s="2">
        <v>361</v>
      </c>
      <c r="K116" s="19">
        <v>43317</v>
      </c>
      <c r="L116" s="6">
        <v>1600</v>
      </c>
      <c r="M116" s="6">
        <v>56.000000000000007</v>
      </c>
      <c r="N116" s="6">
        <v>82.800000000000011</v>
      </c>
      <c r="O116" s="6">
        <v>165.18600000000001</v>
      </c>
      <c r="P116" s="2" t="s">
        <v>5</v>
      </c>
      <c r="AB116" s="19">
        <v>0</v>
      </c>
      <c r="AC116" s="6">
        <v>1903.9859999999999</v>
      </c>
      <c r="AJ116" s="6">
        <v>952</v>
      </c>
      <c r="AK116" s="19">
        <v>43317</v>
      </c>
      <c r="AO116" s="2">
        <f t="shared" si="3"/>
        <v>116</v>
      </c>
      <c r="AP116" s="2" t="e">
        <f t="shared" si="4"/>
        <v>#NUM!</v>
      </c>
      <c r="AQ116" s="2" t="s">
        <v>359</v>
      </c>
    </row>
    <row r="117" spans="1:43" x14ac:dyDescent="0.25">
      <c r="A117" s="7">
        <v>153</v>
      </c>
      <c r="B117" s="2" t="s">
        <v>136</v>
      </c>
      <c r="D117" s="8" t="s">
        <v>20</v>
      </c>
      <c r="E117" s="19">
        <v>43427</v>
      </c>
      <c r="F117" s="6">
        <v>1600</v>
      </c>
      <c r="G117" s="6">
        <f>F117-SUMIFS($I$117:$BA$117,$I$3:$BA$3,"="&amp;$L$3)</f>
        <v>-2853.9859999999999</v>
      </c>
      <c r="H117" s="6">
        <f>SUMIFS($I$117:$BA$117,$I$3:$BA$3,"=" &amp; $L$3)-SUMIFS($I$117:$BA$117,$I$3:$BA$3,"=" &amp; $AC$3)</f>
        <v>0</v>
      </c>
      <c r="J117" s="2">
        <v>362</v>
      </c>
      <c r="K117" s="19">
        <v>43360</v>
      </c>
      <c r="L117" s="6">
        <v>1600</v>
      </c>
      <c r="M117" s="6">
        <v>56.000000000000007</v>
      </c>
      <c r="N117" s="6">
        <v>82.800000000000011</v>
      </c>
      <c r="O117" s="6">
        <v>165.18600000000001</v>
      </c>
      <c r="P117" s="2" t="s">
        <v>3</v>
      </c>
      <c r="AB117" s="19">
        <v>0</v>
      </c>
      <c r="AC117" s="6">
        <v>1903.9859999999999</v>
      </c>
      <c r="AJ117" s="6">
        <v>950</v>
      </c>
      <c r="AK117" s="19">
        <v>43360</v>
      </c>
      <c r="AO117" s="2">
        <f t="shared" si="3"/>
        <v>117</v>
      </c>
      <c r="AP117" s="2" t="e">
        <f t="shared" si="4"/>
        <v>#NUM!</v>
      </c>
      <c r="AQ117" s="2" t="s">
        <v>137</v>
      </c>
    </row>
    <row r="118" spans="1:43" x14ac:dyDescent="0.25">
      <c r="A118" s="7">
        <v>154</v>
      </c>
      <c r="B118" s="2" t="s">
        <v>360</v>
      </c>
      <c r="D118" s="8" t="s">
        <v>20</v>
      </c>
      <c r="E118" s="19">
        <v>43433</v>
      </c>
      <c r="F118" s="6">
        <v>1000</v>
      </c>
      <c r="G118" s="6">
        <f>F118-SUMIFS($I$118:$BA$118,$I$3:$BA$3,"="&amp;$L$3)</f>
        <v>-1189.99125</v>
      </c>
      <c r="H118" s="6">
        <f>SUMIFS($I$118:$BA$118,$I$3:$BA$3,"=" &amp; $L$3)-SUMIFS($I$118:$BA$118,$I$3:$BA$3,"=" &amp; $AC$3)</f>
        <v>0</v>
      </c>
      <c r="J118" s="2">
        <v>363</v>
      </c>
      <c r="K118" s="19">
        <v>43385</v>
      </c>
      <c r="L118" s="6">
        <v>1000</v>
      </c>
      <c r="M118" s="6">
        <v>35</v>
      </c>
      <c r="N118" s="6">
        <v>51.75</v>
      </c>
      <c r="O118" s="6">
        <v>103.24125000000001</v>
      </c>
      <c r="P118" s="2" t="s">
        <v>3</v>
      </c>
      <c r="AB118" s="19">
        <v>0</v>
      </c>
      <c r="AC118" s="6">
        <v>1189.99125</v>
      </c>
      <c r="AJ118" s="6">
        <v>0</v>
      </c>
      <c r="AK118" s="19">
        <v>0</v>
      </c>
      <c r="AO118" s="2">
        <f t="shared" si="3"/>
        <v>118</v>
      </c>
      <c r="AP118" s="2" t="e">
        <f t="shared" si="4"/>
        <v>#NUM!</v>
      </c>
      <c r="AQ118" s="2" t="s">
        <v>361</v>
      </c>
    </row>
    <row r="119" spans="1:43" x14ac:dyDescent="0.25">
      <c r="A119" s="7">
        <v>155</v>
      </c>
      <c r="B119" s="2" t="s">
        <v>362</v>
      </c>
      <c r="D119" s="8" t="s">
        <v>20</v>
      </c>
      <c r="E119" s="19">
        <v>43440</v>
      </c>
      <c r="F119" s="6">
        <v>1500</v>
      </c>
      <c r="G119" s="6">
        <f>F119-SUMIFS($I$119:$BA$119,$I$3:$BA$3,"="&amp;$L$3)</f>
        <v>-2736.9868750000005</v>
      </c>
      <c r="H119" s="6">
        <f>SUMIFS($I$119:$BA$119,$I$3:$BA$3,"=" &amp; $L$3)-SUMIFS($I$119:$BA$119,$I$3:$BA$3,"=" &amp; $AC$3)</f>
        <v>0</v>
      </c>
      <c r="J119" s="2">
        <v>364</v>
      </c>
      <c r="K119" s="19">
        <v>43329</v>
      </c>
      <c r="L119" s="6">
        <v>1500</v>
      </c>
      <c r="M119" s="6">
        <v>52.500000000000007</v>
      </c>
      <c r="N119" s="6">
        <v>77.625</v>
      </c>
      <c r="O119" s="6">
        <v>154.861875</v>
      </c>
      <c r="P119" s="2" t="s">
        <v>3</v>
      </c>
      <c r="AB119" s="19">
        <v>0</v>
      </c>
      <c r="AC119" s="6">
        <v>1784.9868750000001</v>
      </c>
      <c r="AJ119" s="6">
        <v>952</v>
      </c>
      <c r="AK119" s="19">
        <v>43329</v>
      </c>
      <c r="AO119" s="2">
        <f t="shared" si="3"/>
        <v>119</v>
      </c>
      <c r="AP119" s="2" t="e">
        <f t="shared" si="4"/>
        <v>#NUM!</v>
      </c>
      <c r="AQ119" s="2" t="s">
        <v>363</v>
      </c>
    </row>
    <row r="120" spans="1:43" x14ac:dyDescent="0.25">
      <c r="A120" s="7">
        <v>156</v>
      </c>
      <c r="B120" s="2" t="s">
        <v>364</v>
      </c>
      <c r="D120" s="8" t="s">
        <v>20</v>
      </c>
      <c r="E120" s="19">
        <v>43447</v>
      </c>
      <c r="F120" s="6">
        <v>1000</v>
      </c>
      <c r="G120" s="6">
        <f>F120-SUMIFS($I$120:$BA$120,$I$3:$BA$3,"="&amp;$L$3)</f>
        <v>-2379.9812499999998</v>
      </c>
      <c r="H120" s="6">
        <f>SUMIFS($I$120:$BA$120,$I$3:$BA$3,"=" &amp; $L$3)-SUMIFS($I$120:$BA$120,$I$3:$BA$3,"=" &amp; $AC$3)</f>
        <v>0</v>
      </c>
      <c r="J120" s="2">
        <v>365</v>
      </c>
      <c r="K120" s="19">
        <v>43432</v>
      </c>
      <c r="L120" s="6">
        <v>1000</v>
      </c>
      <c r="M120" s="6">
        <v>35</v>
      </c>
      <c r="N120" s="6">
        <v>51.75</v>
      </c>
      <c r="O120" s="6">
        <v>103.24125000000001</v>
      </c>
      <c r="P120" s="2" t="s">
        <v>3</v>
      </c>
      <c r="AB120" s="19">
        <v>0</v>
      </c>
      <c r="AC120" s="6">
        <v>1189.99125</v>
      </c>
      <c r="AJ120" s="6">
        <v>1189.99</v>
      </c>
      <c r="AK120" s="19">
        <v>43433</v>
      </c>
      <c r="AO120" s="2">
        <f t="shared" si="3"/>
        <v>120</v>
      </c>
      <c r="AP120" s="2" t="e">
        <f t="shared" si="4"/>
        <v>#NUM!</v>
      </c>
      <c r="AQ120" s="2" t="s">
        <v>365</v>
      </c>
    </row>
    <row r="121" spans="1:43" x14ac:dyDescent="0.25">
      <c r="A121" s="7">
        <v>157</v>
      </c>
      <c r="B121" s="2" t="s">
        <v>366</v>
      </c>
      <c r="D121" s="8" t="s">
        <v>20</v>
      </c>
      <c r="E121" s="19">
        <v>43448</v>
      </c>
      <c r="F121" s="6">
        <v>1000</v>
      </c>
      <c r="G121" s="6">
        <f>F121-SUMIFS($I$121:$BA$121,$I$3:$BA$3,"="&amp;$L$3)</f>
        <v>-2379.9812499999998</v>
      </c>
      <c r="H121" s="6">
        <f>SUMIFS($I$121:$BA$121,$I$3:$BA$3,"=" &amp; $L$3)-SUMIFS($I$121:$BA$121,$I$3:$BA$3,"=" &amp; $AC$3)</f>
        <v>0</v>
      </c>
      <c r="J121" s="2">
        <v>366</v>
      </c>
      <c r="K121" s="19">
        <v>43383</v>
      </c>
      <c r="L121" s="6">
        <v>1000</v>
      </c>
      <c r="M121" s="6">
        <v>35</v>
      </c>
      <c r="N121" s="6">
        <v>51.75</v>
      </c>
      <c r="O121" s="6">
        <v>103.24125000000001</v>
      </c>
      <c r="P121" s="2" t="s">
        <v>3</v>
      </c>
      <c r="AB121" s="19">
        <v>0</v>
      </c>
      <c r="AC121" s="6">
        <v>1189.99125</v>
      </c>
      <c r="AJ121" s="6">
        <v>1189.99</v>
      </c>
      <c r="AK121" s="19">
        <v>43518</v>
      </c>
      <c r="AO121" s="2">
        <f t="shared" si="3"/>
        <v>121</v>
      </c>
      <c r="AP121" s="2" t="e">
        <f t="shared" si="4"/>
        <v>#NUM!</v>
      </c>
      <c r="AQ121" s="2" t="s">
        <v>367</v>
      </c>
    </row>
    <row r="122" spans="1:43" x14ac:dyDescent="0.25">
      <c r="A122" s="7">
        <v>158</v>
      </c>
      <c r="B122" s="2" t="s">
        <v>368</v>
      </c>
      <c r="D122" s="8" t="s">
        <v>20</v>
      </c>
      <c r="E122" s="19">
        <v>43457</v>
      </c>
      <c r="F122" s="6">
        <v>2521.0300000000002</v>
      </c>
      <c r="G122" s="6">
        <f>F122-SUMIFS($I$122:$BA$122,$I$3:$BA$3,"="&amp;$L$3)</f>
        <v>-4500.0036409874992</v>
      </c>
      <c r="H122" s="6">
        <f>SUMIFS($I$122:$BA$122,$I$3:$BA$3,"=" &amp; $L$3)-SUMIFS($I$122:$BA$122,$I$3:$BA$3,"=" &amp; $AC$3)</f>
        <v>0</v>
      </c>
      <c r="J122" s="2">
        <v>367</v>
      </c>
      <c r="K122" s="19">
        <v>43257</v>
      </c>
      <c r="L122" s="6">
        <v>2521.0300000000002</v>
      </c>
      <c r="M122" s="6">
        <v>88.23605000000002</v>
      </c>
      <c r="N122" s="6">
        <v>130.46330250000003</v>
      </c>
      <c r="O122" s="6">
        <v>260.27428848750003</v>
      </c>
      <c r="P122" s="2" t="s">
        <v>3</v>
      </c>
      <c r="AB122" s="19">
        <v>43452</v>
      </c>
      <c r="AC122" s="6">
        <v>3000.0036409875001</v>
      </c>
      <c r="AJ122" s="6">
        <v>1500</v>
      </c>
      <c r="AK122" s="19">
        <v>43376</v>
      </c>
      <c r="AO122" s="2">
        <f t="shared" si="3"/>
        <v>122</v>
      </c>
      <c r="AP122" s="2" t="e">
        <f t="shared" si="4"/>
        <v>#NUM!</v>
      </c>
      <c r="AQ122" s="2" t="s">
        <v>369</v>
      </c>
    </row>
    <row r="123" spans="1:43" x14ac:dyDescent="0.25">
      <c r="A123" s="7">
        <v>159</v>
      </c>
      <c r="B123" s="2" t="s">
        <v>370</v>
      </c>
      <c r="D123" s="8" t="s">
        <v>20</v>
      </c>
      <c r="E123" s="19">
        <v>43460</v>
      </c>
      <c r="F123" s="6">
        <v>3080</v>
      </c>
      <c r="G123" s="6">
        <f>F123-SUMIFS($I$123:$BA$123,$I$3:$BA$3,"="&amp;$L$3)</f>
        <v>-5497.7630499999996</v>
      </c>
      <c r="H123" s="6">
        <f>SUMIFS($I$123:$BA$123,$I$3:$BA$3,"=" &amp; $L$3)-SUMIFS($I$123:$BA$123,$I$3:$BA$3,"=" &amp; $AC$3)</f>
        <v>0</v>
      </c>
      <c r="J123" s="2">
        <v>368</v>
      </c>
      <c r="K123" s="19">
        <v>43195</v>
      </c>
      <c r="L123" s="6">
        <v>3080</v>
      </c>
      <c r="M123" s="6">
        <v>107.80000000000001</v>
      </c>
      <c r="N123" s="6">
        <v>159.39000000000001</v>
      </c>
      <c r="O123" s="6">
        <v>317.98305000000005</v>
      </c>
      <c r="P123" s="2">
        <v>17143</v>
      </c>
      <c r="AB123" s="19">
        <v>43446</v>
      </c>
      <c r="AC123" s="6">
        <v>3665.1730500000003</v>
      </c>
      <c r="AJ123" s="6">
        <v>1832.59</v>
      </c>
      <c r="AK123" s="19">
        <v>43195</v>
      </c>
      <c r="AO123" s="2">
        <f t="shared" si="3"/>
        <v>123</v>
      </c>
      <c r="AP123" s="2" t="e">
        <f t="shared" si="4"/>
        <v>#NUM!</v>
      </c>
      <c r="AQ123" s="2" t="s">
        <v>371</v>
      </c>
    </row>
    <row r="124" spans="1:43" x14ac:dyDescent="0.25">
      <c r="A124" s="7">
        <v>160</v>
      </c>
      <c r="B124" s="2" t="s">
        <v>138</v>
      </c>
      <c r="D124" s="8" t="s">
        <v>20</v>
      </c>
      <c r="E124" s="19">
        <v>43465</v>
      </c>
      <c r="F124" s="6">
        <v>3000</v>
      </c>
      <c r="G124" s="6">
        <f>F124-SUMIFS($I$124:$BA$124,$I$3:$BA$3,"="&amp;$L$3)</f>
        <v>-5069.9737500000001</v>
      </c>
      <c r="H124" s="6">
        <f>SUMIFS($I$124:$BA$124,$I$3:$BA$3,"=" &amp; $L$3)-SUMIFS($I$124:$BA$124,$I$3:$BA$3,"=" &amp; $AC$3)</f>
        <v>0</v>
      </c>
      <c r="J124" s="2">
        <v>369</v>
      </c>
      <c r="K124" s="19">
        <v>43355</v>
      </c>
      <c r="L124" s="6">
        <v>3000</v>
      </c>
      <c r="M124" s="6">
        <v>105.00000000000001</v>
      </c>
      <c r="N124" s="6">
        <v>155.25</v>
      </c>
      <c r="O124" s="6">
        <v>309.72375</v>
      </c>
      <c r="P124" s="2">
        <v>17144</v>
      </c>
      <c r="AB124" s="19">
        <v>43448</v>
      </c>
      <c r="AC124" s="6">
        <v>3569.9737500000001</v>
      </c>
      <c r="AJ124" s="6">
        <v>1500</v>
      </c>
      <c r="AK124" s="19">
        <v>43355</v>
      </c>
      <c r="AO124" s="2">
        <f t="shared" si="3"/>
        <v>124</v>
      </c>
      <c r="AP124" s="2" t="e">
        <f t="shared" si="4"/>
        <v>#NUM!</v>
      </c>
      <c r="AQ124" s="2" t="s">
        <v>139</v>
      </c>
    </row>
    <row r="125" spans="1:43" x14ac:dyDescent="0.25">
      <c r="A125" s="7">
        <v>161</v>
      </c>
      <c r="B125" s="2" t="s">
        <v>372</v>
      </c>
      <c r="D125" s="8" t="s">
        <v>20</v>
      </c>
      <c r="E125" s="19">
        <v>43476</v>
      </c>
      <c r="F125" s="6">
        <v>1600</v>
      </c>
      <c r="G125" s="6">
        <f>F125-SUMIFS($I$125:$BA$125,$I$3:$BA$3,"="&amp;$L$3)</f>
        <v>-2855.9759999999997</v>
      </c>
      <c r="H125" s="6">
        <f>SUMIFS($I$125:$BA$125,$I$3:$BA$3,"=" &amp; $L$3)-SUMIFS($I$125:$BA$125,$I$3:$BA$3,"=" &amp; $AC$3)</f>
        <v>0</v>
      </c>
      <c r="J125" s="2">
        <v>370</v>
      </c>
      <c r="K125" s="19">
        <v>43358</v>
      </c>
      <c r="L125" s="6">
        <v>1600</v>
      </c>
      <c r="M125" s="6">
        <v>56.000000000000007</v>
      </c>
      <c r="N125" s="6">
        <v>82.800000000000011</v>
      </c>
      <c r="O125" s="6">
        <v>165.18600000000001</v>
      </c>
      <c r="P125" s="2" t="s">
        <v>3</v>
      </c>
      <c r="AB125" s="19">
        <v>43453</v>
      </c>
      <c r="AC125" s="6">
        <v>1903.9859999999999</v>
      </c>
      <c r="AJ125" s="6">
        <v>951.99</v>
      </c>
      <c r="AK125" s="19">
        <v>43358</v>
      </c>
      <c r="AO125" s="2">
        <f t="shared" si="3"/>
        <v>125</v>
      </c>
      <c r="AP125" s="2" t="e">
        <f t="shared" si="4"/>
        <v>#NUM!</v>
      </c>
      <c r="AQ125" s="2" t="s">
        <v>373</v>
      </c>
    </row>
    <row r="126" spans="1:43" x14ac:dyDescent="0.25">
      <c r="A126" s="7">
        <v>162</v>
      </c>
      <c r="B126" s="2" t="s">
        <v>140</v>
      </c>
      <c r="D126" s="8" t="s">
        <v>227</v>
      </c>
      <c r="E126" s="19">
        <v>43313</v>
      </c>
      <c r="F126" s="6">
        <v>6000</v>
      </c>
      <c r="G126" s="6">
        <f>F126-SUMIFS($I$126:$BA$126,$I$3:$BA$3,"="&amp;$L$3)</f>
        <v>-6000</v>
      </c>
      <c r="H126" s="6">
        <f>SUMIFS($I$126:$BA$126,$I$3:$BA$3,"=" &amp; $L$3)-SUMIFS($I$126:$BA$126,$I$3:$BA$3,"=" &amp; $AC$3)</f>
        <v>0</v>
      </c>
      <c r="J126" s="2">
        <v>371</v>
      </c>
      <c r="K126" s="19">
        <v>43306</v>
      </c>
      <c r="L126" s="6">
        <v>6000</v>
      </c>
      <c r="M126" s="6">
        <v>210.00000000000003</v>
      </c>
      <c r="N126" s="6">
        <v>310.5</v>
      </c>
      <c r="O126" s="6">
        <v>619.44749999999999</v>
      </c>
      <c r="AB126" s="19">
        <v>43313</v>
      </c>
      <c r="AC126" s="6">
        <v>6000</v>
      </c>
      <c r="AD126" s="19" t="s">
        <v>3</v>
      </c>
      <c r="AJ126" s="6">
        <v>0</v>
      </c>
      <c r="AK126" s="19" t="s">
        <v>3</v>
      </c>
      <c r="AL126" s="6">
        <v>0</v>
      </c>
      <c r="AM126" s="19" t="s">
        <v>3</v>
      </c>
      <c r="AN126" s="6">
        <v>0</v>
      </c>
      <c r="AO126" s="2" t="str">
        <f t="shared" si="3"/>
        <v/>
      </c>
      <c r="AP126" s="2" t="e">
        <f t="shared" si="4"/>
        <v>#NUM!</v>
      </c>
      <c r="AQ126" s="2" t="s">
        <v>141</v>
      </c>
    </row>
    <row r="127" spans="1:43" x14ac:dyDescent="0.25">
      <c r="A127" s="7">
        <v>163</v>
      </c>
      <c r="B127" s="2" t="s">
        <v>142</v>
      </c>
      <c r="D127" s="8" t="s">
        <v>227</v>
      </c>
      <c r="E127" s="19">
        <v>43329</v>
      </c>
      <c r="F127" s="6">
        <v>3080</v>
      </c>
      <c r="G127" s="6">
        <f>F127-SUMIFS($I$127:$BA$127,$I$3:$BA$3,"="&amp;$L$3)</f>
        <v>-6080</v>
      </c>
      <c r="H127" s="6">
        <f>SUMIFS($I$127:$BA$127,$I$3:$BA$3,"=" &amp; $L$3)-SUMIFS($I$127:$BA$127,$I$3:$BA$3,"=" &amp; $AC$3)</f>
        <v>0</v>
      </c>
      <c r="J127" s="2">
        <v>372</v>
      </c>
      <c r="K127" s="19">
        <v>43320</v>
      </c>
      <c r="L127" s="6">
        <v>3080</v>
      </c>
      <c r="M127" s="6">
        <v>107.80000000000001</v>
      </c>
      <c r="N127" s="6">
        <v>159.39000000000001</v>
      </c>
      <c r="O127" s="6">
        <v>317.98305000000005</v>
      </c>
      <c r="AB127" s="19">
        <v>43320</v>
      </c>
      <c r="AC127" s="6">
        <v>3080</v>
      </c>
      <c r="AD127" s="19">
        <v>43329</v>
      </c>
      <c r="AJ127" s="6">
        <v>1000</v>
      </c>
      <c r="AK127" s="19">
        <v>43329</v>
      </c>
      <c r="AL127" s="6">
        <v>1000</v>
      </c>
      <c r="AM127" s="19">
        <v>43337</v>
      </c>
      <c r="AN127" s="6">
        <v>1000</v>
      </c>
      <c r="AO127" s="2" t="str">
        <f t="shared" si="3"/>
        <v/>
      </c>
      <c r="AP127" s="2" t="e">
        <f t="shared" si="4"/>
        <v>#NUM!</v>
      </c>
      <c r="AQ127" s="2" t="s">
        <v>143</v>
      </c>
    </row>
    <row r="128" spans="1:43" x14ac:dyDescent="0.25">
      <c r="A128" s="7">
        <v>164</v>
      </c>
      <c r="B128" s="2" t="s">
        <v>374</v>
      </c>
      <c r="D128" s="8" t="s">
        <v>227</v>
      </c>
      <c r="E128" s="19">
        <v>43332</v>
      </c>
      <c r="F128" s="6">
        <v>535.16999999999996</v>
      </c>
      <c r="G128" s="6">
        <f>F128-SUMIFS($I$128:$BA$128,$I$3:$BA$3,"="&amp;$L$3)</f>
        <v>-535.16999999999996</v>
      </c>
      <c r="H128" s="6">
        <f>SUMIFS($I$128:$BA$128,$I$3:$BA$3,"=" &amp; $L$3)-SUMIFS($I$128:$BA$128,$I$3:$BA$3,"=" &amp; $AC$3)</f>
        <v>0</v>
      </c>
      <c r="J128" s="2">
        <v>373</v>
      </c>
      <c r="K128" s="19">
        <v>43317</v>
      </c>
      <c r="L128" s="6">
        <v>535.16999999999996</v>
      </c>
      <c r="M128" s="6">
        <v>18.73095</v>
      </c>
      <c r="N128" s="6">
        <v>27.695047500000001</v>
      </c>
      <c r="O128" s="6">
        <v>55.251619762499999</v>
      </c>
      <c r="AB128" s="19">
        <v>43346</v>
      </c>
      <c r="AC128" s="6">
        <v>535.16999999999996</v>
      </c>
      <c r="AD128" s="19" t="s">
        <v>3</v>
      </c>
      <c r="AJ128" s="6">
        <v>0</v>
      </c>
      <c r="AK128" s="19" t="s">
        <v>3</v>
      </c>
      <c r="AL128" s="6">
        <v>0</v>
      </c>
      <c r="AM128" s="19" t="s">
        <v>3</v>
      </c>
      <c r="AN128" s="6">
        <v>0</v>
      </c>
      <c r="AO128" s="2" t="str">
        <f t="shared" si="3"/>
        <v/>
      </c>
      <c r="AP128" s="2" t="e">
        <f t="shared" si="4"/>
        <v>#NUM!</v>
      </c>
      <c r="AQ128" s="2" t="s">
        <v>375</v>
      </c>
    </row>
    <row r="129" spans="1:43" x14ac:dyDescent="0.25">
      <c r="A129" s="7">
        <v>165</v>
      </c>
      <c r="B129" s="2" t="s">
        <v>376</v>
      </c>
      <c r="D129" s="8" t="s">
        <v>227</v>
      </c>
      <c r="E129" s="19">
        <v>43344</v>
      </c>
      <c r="F129" s="6">
        <v>3480</v>
      </c>
      <c r="G129" s="6">
        <f>F129-SUMIFS($I$129:$BA$129,$I$3:$BA$3,"="&amp;$L$3)</f>
        <v>-6480</v>
      </c>
      <c r="H129" s="6">
        <f>SUMIFS($I$129:$BA$129,$I$3:$BA$3,"=" &amp; $L$3)-SUMIFS($I$129:$BA$129,$I$3:$BA$3,"=" &amp; $AC$3)</f>
        <v>0</v>
      </c>
      <c r="J129" s="2">
        <v>374</v>
      </c>
      <c r="K129" s="19">
        <v>43317</v>
      </c>
      <c r="L129" s="6">
        <v>3480</v>
      </c>
      <c r="M129" s="6">
        <v>121.80000000000001</v>
      </c>
      <c r="N129" s="6">
        <v>180.09000000000003</v>
      </c>
      <c r="O129" s="6">
        <v>359.27955000000003</v>
      </c>
      <c r="AB129" s="19">
        <v>43319</v>
      </c>
      <c r="AC129" s="6">
        <v>3480</v>
      </c>
      <c r="AD129" s="19">
        <v>43340</v>
      </c>
      <c r="AJ129" s="6">
        <v>1000</v>
      </c>
      <c r="AK129" s="19">
        <v>43345</v>
      </c>
      <c r="AL129" s="6">
        <v>1000</v>
      </c>
      <c r="AM129" s="19">
        <v>43354</v>
      </c>
      <c r="AN129" s="6">
        <v>1000</v>
      </c>
      <c r="AO129" s="2" t="str">
        <f t="shared" si="3"/>
        <v/>
      </c>
      <c r="AP129" s="2" t="e">
        <f t="shared" si="4"/>
        <v>#NUM!</v>
      </c>
      <c r="AQ129" s="2" t="s">
        <v>377</v>
      </c>
    </row>
    <row r="130" spans="1:43" x14ac:dyDescent="0.25">
      <c r="A130" s="7">
        <v>166</v>
      </c>
      <c r="B130" s="2" t="s">
        <v>378</v>
      </c>
      <c r="D130" s="8" t="s">
        <v>227</v>
      </c>
      <c r="E130" s="19">
        <v>43348</v>
      </c>
      <c r="F130" s="6">
        <v>2500</v>
      </c>
      <c r="G130" s="6">
        <f>F130-SUMIFS($I$130:$BA$130,$I$3:$BA$3,"="&amp;$L$3)</f>
        <v>-2500</v>
      </c>
      <c r="H130" s="6">
        <f>SUMIFS($I$130:$BA$130,$I$3:$BA$3,"=" &amp; $L$3)-SUMIFS($I$130:$BA$130,$I$3:$BA$3,"=" &amp; $AC$3)</f>
        <v>0</v>
      </c>
      <c r="J130" s="2">
        <v>375</v>
      </c>
      <c r="K130" s="19">
        <v>43310</v>
      </c>
      <c r="L130" s="6">
        <v>2500</v>
      </c>
      <c r="M130" s="6">
        <v>87.500000000000014</v>
      </c>
      <c r="N130" s="6">
        <v>129.375</v>
      </c>
      <c r="O130" s="6">
        <v>258.10312500000003</v>
      </c>
      <c r="AB130" s="19">
        <v>43319</v>
      </c>
      <c r="AC130" s="6">
        <v>2500</v>
      </c>
      <c r="AD130" s="19">
        <v>43353</v>
      </c>
      <c r="AJ130" s="6">
        <v>0</v>
      </c>
      <c r="AK130" s="19" t="s">
        <v>3</v>
      </c>
      <c r="AL130" s="6">
        <v>0</v>
      </c>
      <c r="AM130" s="19" t="s">
        <v>3</v>
      </c>
      <c r="AN130" s="6">
        <v>0</v>
      </c>
      <c r="AO130" s="2" t="str">
        <f t="shared" si="3"/>
        <v/>
      </c>
      <c r="AP130" s="2" t="e">
        <f t="shared" si="4"/>
        <v>#NUM!</v>
      </c>
      <c r="AQ130" s="2" t="s">
        <v>379</v>
      </c>
    </row>
    <row r="131" spans="1:43" x14ac:dyDescent="0.25">
      <c r="A131" s="7">
        <v>167</v>
      </c>
      <c r="B131" s="2" t="s">
        <v>380</v>
      </c>
      <c r="D131" s="8" t="s">
        <v>227</v>
      </c>
      <c r="E131" s="19">
        <v>43350</v>
      </c>
      <c r="F131" s="6">
        <v>1200</v>
      </c>
      <c r="G131" s="6">
        <f>F131-SUMIFS($I$131:$BA$131,$I$3:$BA$3,"="&amp;$L$3)</f>
        <v>-1200</v>
      </c>
      <c r="H131" s="6">
        <f>SUMIFS($I$131:$BA$131,$I$3:$BA$3,"=" &amp; $L$3)-SUMIFS($I$131:$BA$131,$I$3:$BA$3,"=" &amp; $AC$3)</f>
        <v>0</v>
      </c>
      <c r="J131" s="2">
        <v>376</v>
      </c>
      <c r="K131" s="19">
        <v>43338</v>
      </c>
      <c r="L131" s="6">
        <v>1200</v>
      </c>
      <c r="M131" s="6">
        <v>42.000000000000007</v>
      </c>
      <c r="N131" s="6">
        <v>62.1</v>
      </c>
      <c r="O131" s="6">
        <v>123.88950000000001</v>
      </c>
      <c r="AB131" s="19">
        <v>0</v>
      </c>
      <c r="AC131" s="6">
        <v>1200</v>
      </c>
      <c r="AD131" s="19">
        <v>43353</v>
      </c>
      <c r="AJ131" s="6">
        <v>0</v>
      </c>
      <c r="AK131" s="19" t="s">
        <v>3</v>
      </c>
      <c r="AL131" s="6">
        <v>0</v>
      </c>
      <c r="AM131" s="19" t="s">
        <v>3</v>
      </c>
      <c r="AN131" s="6">
        <v>0</v>
      </c>
      <c r="AO131" s="2" t="str">
        <f t="shared" si="3"/>
        <v/>
      </c>
      <c r="AP131" s="2" t="e">
        <f t="shared" si="4"/>
        <v>#NUM!</v>
      </c>
      <c r="AQ131" s="2" t="s">
        <v>381</v>
      </c>
    </row>
    <row r="132" spans="1:43" x14ac:dyDescent="0.25">
      <c r="A132" s="7">
        <v>168</v>
      </c>
      <c r="B132" s="2" t="s">
        <v>382</v>
      </c>
      <c r="D132" s="8" t="s">
        <v>227</v>
      </c>
      <c r="E132" s="19">
        <v>43351</v>
      </c>
      <c r="F132" s="6">
        <v>1200</v>
      </c>
      <c r="G132" s="6">
        <f>F132-SUMIFS($I$132:$BA$132,$I$3:$BA$3,"="&amp;$L$3)</f>
        <v>-1200</v>
      </c>
      <c r="H132" s="6">
        <f>SUMIFS($I$132:$BA$132,$I$3:$BA$3,"=" &amp; $L$3)-SUMIFS($I$132:$BA$132,$I$3:$BA$3,"=" &amp; $AC$3)</f>
        <v>0</v>
      </c>
      <c r="J132" s="2">
        <v>377</v>
      </c>
      <c r="K132" s="19">
        <v>43317</v>
      </c>
      <c r="L132" s="6">
        <v>1200</v>
      </c>
      <c r="M132" s="6">
        <v>42.000000000000007</v>
      </c>
      <c r="N132" s="6">
        <v>62.1</v>
      </c>
      <c r="O132" s="6">
        <v>123.88950000000001</v>
      </c>
      <c r="AB132" s="19">
        <v>0</v>
      </c>
      <c r="AC132" s="6">
        <v>1200</v>
      </c>
      <c r="AD132" s="19" t="s">
        <v>3</v>
      </c>
      <c r="AJ132" s="6">
        <v>0</v>
      </c>
      <c r="AK132" s="19" t="s">
        <v>3</v>
      </c>
      <c r="AL132" s="6">
        <v>0</v>
      </c>
      <c r="AM132" s="19" t="s">
        <v>3</v>
      </c>
      <c r="AN132" s="6">
        <v>0</v>
      </c>
      <c r="AO132" s="2" t="str">
        <f t="shared" si="3"/>
        <v/>
      </c>
      <c r="AP132" s="2" t="e">
        <f t="shared" si="4"/>
        <v>#NUM!</v>
      </c>
      <c r="AQ132" s="2" t="s">
        <v>383</v>
      </c>
    </row>
    <row r="133" spans="1:43" x14ac:dyDescent="0.25">
      <c r="A133" s="7">
        <v>169</v>
      </c>
      <c r="B133" s="2" t="s">
        <v>384</v>
      </c>
      <c r="D133" s="8" t="s">
        <v>227</v>
      </c>
      <c r="E133" s="19">
        <v>43357</v>
      </c>
      <c r="F133" s="6">
        <v>3080</v>
      </c>
      <c r="G133" s="6">
        <f>F133-SUMIFS($I$133:$BA$133,$I$3:$BA$3,"="&amp;$L$3)</f>
        <v>-7580</v>
      </c>
      <c r="H133" s="6">
        <f>SUMIFS($I$133:$BA$133,$I$3:$BA$3,"=" &amp; $L$3)-SUMIFS($I$133:$BA$133,$I$3:$BA$3,"=" &amp; $AC$3)</f>
        <v>0</v>
      </c>
      <c r="J133" s="2">
        <v>378</v>
      </c>
      <c r="K133" s="19">
        <v>43317</v>
      </c>
      <c r="L133" s="6">
        <v>3080</v>
      </c>
      <c r="M133" s="6">
        <v>107.80000000000001</v>
      </c>
      <c r="N133" s="6">
        <v>159.39000000000001</v>
      </c>
      <c r="O133" s="6">
        <v>317.98305000000005</v>
      </c>
      <c r="AB133" s="19">
        <v>43325</v>
      </c>
      <c r="AC133" s="6">
        <v>3080</v>
      </c>
      <c r="AD133" s="19">
        <v>43357</v>
      </c>
      <c r="AJ133" s="6">
        <v>1500</v>
      </c>
      <c r="AK133" s="19">
        <v>43357</v>
      </c>
      <c r="AL133" s="6">
        <v>1500</v>
      </c>
      <c r="AM133" s="19">
        <v>43360</v>
      </c>
      <c r="AN133" s="6">
        <v>1500</v>
      </c>
      <c r="AO133" s="2" t="str">
        <f t="shared" ref="AO133:AO196" si="5">IF(AND(E133&lt;=ET_Date_Depot,AN133=""),ROW(),"")</f>
        <v/>
      </c>
      <c r="AP133" s="2" t="e">
        <f t="shared" si="4"/>
        <v>#NUM!</v>
      </c>
      <c r="AQ133" s="2" t="s">
        <v>385</v>
      </c>
    </row>
    <row r="134" spans="1:43" x14ac:dyDescent="0.25">
      <c r="A134" s="7">
        <v>170</v>
      </c>
      <c r="B134" s="2" t="s">
        <v>144</v>
      </c>
      <c r="D134" s="8" t="s">
        <v>227</v>
      </c>
      <c r="E134" s="19">
        <v>43363</v>
      </c>
      <c r="F134" s="6">
        <v>3180</v>
      </c>
      <c r="G134" s="6">
        <f>F134-SUMIFS($I$134:$BA$134,$I$3:$BA$3,"="&amp;$L$3)</f>
        <v>-7680</v>
      </c>
      <c r="H134" s="6">
        <f>SUMIFS($I$134:$BA$134,$I$3:$BA$3,"=" &amp; $L$3)-SUMIFS($I$134:$BA$134,$I$3:$BA$3,"=" &amp; $AC$3)</f>
        <v>0</v>
      </c>
      <c r="J134" s="2">
        <v>379</v>
      </c>
      <c r="K134" s="19">
        <v>43322</v>
      </c>
      <c r="L134" s="6">
        <v>3180</v>
      </c>
      <c r="M134" s="6">
        <v>111.30000000000001</v>
      </c>
      <c r="N134" s="6">
        <v>164.56500000000003</v>
      </c>
      <c r="O134" s="6">
        <v>328.30717500000003</v>
      </c>
      <c r="AB134" s="19">
        <v>43340</v>
      </c>
      <c r="AC134" s="6">
        <v>3180</v>
      </c>
      <c r="AD134" s="19">
        <v>43360</v>
      </c>
      <c r="AJ134" s="6">
        <v>1500</v>
      </c>
      <c r="AK134" s="19">
        <v>43363</v>
      </c>
      <c r="AL134" s="6">
        <v>1500</v>
      </c>
      <c r="AM134" s="19">
        <v>43367</v>
      </c>
      <c r="AN134" s="6">
        <v>1500</v>
      </c>
      <c r="AO134" s="2" t="str">
        <f t="shared" si="5"/>
        <v/>
      </c>
      <c r="AP134" s="2" t="e">
        <f t="shared" ref="AP134:AP197" si="6">INDEX(I:I,SMALL(AO:AO,ROW()-4))</f>
        <v>#NUM!</v>
      </c>
      <c r="AQ134" s="2" t="s">
        <v>145</v>
      </c>
    </row>
    <row r="135" spans="1:43" x14ac:dyDescent="0.25">
      <c r="A135" s="7">
        <v>171</v>
      </c>
      <c r="B135" s="2" t="s">
        <v>146</v>
      </c>
      <c r="D135" s="8" t="s">
        <v>227</v>
      </c>
      <c r="E135" s="19">
        <v>43365</v>
      </c>
      <c r="F135" s="6">
        <v>1540</v>
      </c>
      <c r="G135" s="6">
        <f>F135-SUMIFS($I$135:$BA$135,$I$3:$BA$3,"="&amp;$L$3)</f>
        <v>-6040</v>
      </c>
      <c r="H135" s="6">
        <f>SUMIFS($I$135:$BA$135,$I$3:$BA$3,"=" &amp; $L$3)-SUMIFS($I$135:$BA$135,$I$3:$BA$3,"=" &amp; $AC$3)</f>
        <v>0</v>
      </c>
      <c r="J135" s="2">
        <v>380</v>
      </c>
      <c r="K135" s="19">
        <v>43320</v>
      </c>
      <c r="L135" s="6">
        <v>1540</v>
      </c>
      <c r="M135" s="6">
        <v>53.900000000000006</v>
      </c>
      <c r="N135" s="6">
        <v>79.695000000000007</v>
      </c>
      <c r="O135" s="6">
        <v>158.99152500000002</v>
      </c>
      <c r="AB135" s="19">
        <v>43320</v>
      </c>
      <c r="AC135" s="6">
        <v>1540</v>
      </c>
      <c r="AD135" s="19">
        <v>43355</v>
      </c>
      <c r="AJ135" s="6">
        <v>1500</v>
      </c>
      <c r="AK135" s="19">
        <v>43366</v>
      </c>
      <c r="AL135" s="6">
        <v>1500</v>
      </c>
      <c r="AM135" s="19" t="s">
        <v>4</v>
      </c>
      <c r="AN135" s="6">
        <v>1500</v>
      </c>
      <c r="AO135" s="2" t="str">
        <f t="shared" si="5"/>
        <v/>
      </c>
      <c r="AP135" s="2" t="e">
        <f t="shared" si="6"/>
        <v>#NUM!</v>
      </c>
      <c r="AQ135" s="2" t="s">
        <v>147</v>
      </c>
    </row>
    <row r="136" spans="1:43" x14ac:dyDescent="0.25">
      <c r="A136" s="7">
        <v>172</v>
      </c>
      <c r="B136" s="2" t="s">
        <v>133</v>
      </c>
      <c r="D136" s="8" t="s">
        <v>227</v>
      </c>
      <c r="E136" s="19">
        <v>43369</v>
      </c>
      <c r="G136" s="6">
        <f>F136-SUMIFS($I$136:$BA$136,$I$3:$BA$3,"="&amp;$L$3)</f>
        <v>0</v>
      </c>
      <c r="H136" s="6">
        <f>SUMIFS($I$136:$BA$136,$I$3:$BA$3,"=" &amp; $L$3)-SUMIFS($I$136:$BA$136,$I$3:$BA$3,"=" &amp; $AC$3)</f>
        <v>0</v>
      </c>
      <c r="J136" s="2">
        <v>381</v>
      </c>
      <c r="K136" s="19">
        <v>43343</v>
      </c>
      <c r="L136" s="6">
        <v>0</v>
      </c>
      <c r="M136" s="6">
        <v>0</v>
      </c>
      <c r="N136" s="6">
        <v>0</v>
      </c>
      <c r="O136" s="6">
        <v>0</v>
      </c>
      <c r="AB136" s="19">
        <v>43343</v>
      </c>
      <c r="AC136" s="6">
        <v>0</v>
      </c>
      <c r="AD136" s="19" t="s">
        <v>3</v>
      </c>
      <c r="AJ136" s="6">
        <v>0</v>
      </c>
      <c r="AK136" s="19" t="s">
        <v>3</v>
      </c>
      <c r="AL136" s="6">
        <v>0</v>
      </c>
      <c r="AM136" s="19" t="s">
        <v>3</v>
      </c>
      <c r="AN136" s="6">
        <v>0</v>
      </c>
      <c r="AO136" s="2" t="str">
        <f t="shared" si="5"/>
        <v/>
      </c>
      <c r="AP136" s="2" t="e">
        <f t="shared" si="6"/>
        <v>#NUM!</v>
      </c>
      <c r="AQ136" s="2" t="s">
        <v>148</v>
      </c>
    </row>
    <row r="137" spans="1:43" x14ac:dyDescent="0.25">
      <c r="A137" s="7">
        <v>173</v>
      </c>
      <c r="B137" s="2" t="s">
        <v>386</v>
      </c>
      <c r="D137" s="8" t="s">
        <v>227</v>
      </c>
      <c r="E137" s="19">
        <v>43372</v>
      </c>
      <c r="F137" s="6">
        <v>1000</v>
      </c>
      <c r="G137" s="6">
        <f>F137-SUMIFS($I$137:$BA$137,$I$3:$BA$3,"="&amp;$L$3)</f>
        <v>-1000</v>
      </c>
      <c r="H137" s="6">
        <f>SUMIFS($I$137:$BA$137,$I$3:$BA$3,"=" &amp; $L$3)-SUMIFS($I$137:$BA$137,$I$3:$BA$3,"=" &amp; $AC$3)</f>
        <v>0</v>
      </c>
      <c r="J137" s="2">
        <v>382</v>
      </c>
      <c r="K137" s="19">
        <v>0</v>
      </c>
      <c r="L137" s="6">
        <v>1000</v>
      </c>
      <c r="M137" s="6">
        <v>35</v>
      </c>
      <c r="N137" s="6">
        <v>51.75</v>
      </c>
      <c r="O137" s="6">
        <v>103.24125000000001</v>
      </c>
      <c r="AB137" s="19">
        <v>0</v>
      </c>
      <c r="AC137" s="6">
        <v>1000</v>
      </c>
      <c r="AD137" s="19" t="s">
        <v>3</v>
      </c>
      <c r="AJ137" s="6">
        <v>0</v>
      </c>
      <c r="AK137" s="19" t="s">
        <v>3</v>
      </c>
      <c r="AL137" s="6">
        <v>0</v>
      </c>
      <c r="AM137" s="19" t="s">
        <v>3</v>
      </c>
      <c r="AN137" s="6">
        <v>0</v>
      </c>
      <c r="AO137" s="2" t="str">
        <f t="shared" si="5"/>
        <v/>
      </c>
      <c r="AP137" s="2" t="e">
        <f t="shared" si="6"/>
        <v>#NUM!</v>
      </c>
      <c r="AQ137" s="2" t="s">
        <v>387</v>
      </c>
    </row>
    <row r="138" spans="1:43" x14ac:dyDescent="0.25">
      <c r="A138" s="7">
        <v>174</v>
      </c>
      <c r="B138" s="2" t="s">
        <v>388</v>
      </c>
      <c r="D138" s="8" t="s">
        <v>227</v>
      </c>
      <c r="E138" s="19">
        <v>43373</v>
      </c>
      <c r="F138" s="6">
        <v>3876</v>
      </c>
      <c r="G138" s="6">
        <f>F138-SUMIFS($I$138:$BA$138,$I$3:$BA$3,"="&amp;$L$3)</f>
        <v>-3876</v>
      </c>
      <c r="H138" s="6">
        <f>SUMIFS($I$138:$BA$138,$I$3:$BA$3,"=" &amp; $L$3)-SUMIFS($I$138:$BA$138,$I$3:$BA$3,"=" &amp; $AC$3)</f>
        <v>0</v>
      </c>
      <c r="J138" s="2">
        <v>383</v>
      </c>
      <c r="K138" s="19">
        <v>43322</v>
      </c>
      <c r="L138" s="6">
        <v>3876</v>
      </c>
      <c r="M138" s="6">
        <v>135.66000000000003</v>
      </c>
      <c r="N138" s="6">
        <v>200.583</v>
      </c>
      <c r="O138" s="6">
        <v>400.16308500000002</v>
      </c>
      <c r="AB138" s="19">
        <v>43435</v>
      </c>
      <c r="AC138" s="6">
        <v>3876</v>
      </c>
      <c r="AD138" s="19" t="s">
        <v>3</v>
      </c>
      <c r="AJ138" s="6">
        <v>0</v>
      </c>
      <c r="AK138" s="19" t="s">
        <v>3</v>
      </c>
      <c r="AL138" s="6">
        <v>0</v>
      </c>
      <c r="AM138" s="19" t="s">
        <v>3</v>
      </c>
      <c r="AN138" s="6">
        <v>0</v>
      </c>
      <c r="AO138" s="2" t="str">
        <f t="shared" si="5"/>
        <v/>
      </c>
      <c r="AP138" s="2" t="e">
        <f t="shared" si="6"/>
        <v>#NUM!</v>
      </c>
      <c r="AQ138" s="2" t="s">
        <v>389</v>
      </c>
    </row>
    <row r="139" spans="1:43" x14ac:dyDescent="0.25">
      <c r="A139" s="7">
        <v>175</v>
      </c>
      <c r="B139" s="2" t="s">
        <v>390</v>
      </c>
      <c r="D139" s="8" t="s">
        <v>227</v>
      </c>
      <c r="E139" s="19">
        <v>43377</v>
      </c>
      <c r="F139" s="6">
        <v>1800</v>
      </c>
      <c r="G139" s="6">
        <f>F139-SUMIFS($I$139:$BA$139,$I$3:$BA$3,"="&amp;$L$3)</f>
        <v>-1800</v>
      </c>
      <c r="H139" s="6">
        <f>SUMIFS($I$139:$BA$139,$I$3:$BA$3,"=" &amp; $L$3)-SUMIFS($I$139:$BA$139,$I$3:$BA$3,"=" &amp; $AC$3)</f>
        <v>0</v>
      </c>
      <c r="J139" s="2">
        <v>384</v>
      </c>
      <c r="K139" s="19">
        <v>43365</v>
      </c>
      <c r="L139" s="6">
        <v>1800</v>
      </c>
      <c r="M139" s="6">
        <v>63.000000000000007</v>
      </c>
      <c r="N139" s="6">
        <v>93.15</v>
      </c>
      <c r="O139" s="6">
        <v>185.83425</v>
      </c>
      <c r="AB139" s="19">
        <v>43365</v>
      </c>
      <c r="AC139" s="6">
        <v>1800</v>
      </c>
      <c r="AD139" s="19">
        <v>43365</v>
      </c>
      <c r="AJ139" s="6">
        <v>0</v>
      </c>
      <c r="AK139" s="19" t="s">
        <v>3</v>
      </c>
      <c r="AL139" s="6">
        <v>0</v>
      </c>
      <c r="AM139" s="19" t="s">
        <v>3</v>
      </c>
      <c r="AN139" s="6">
        <v>0</v>
      </c>
      <c r="AO139" s="2" t="str">
        <f t="shared" si="5"/>
        <v/>
      </c>
      <c r="AP139" s="2" t="e">
        <f t="shared" si="6"/>
        <v>#NUM!</v>
      </c>
      <c r="AQ139" s="2" t="s">
        <v>391</v>
      </c>
    </row>
    <row r="140" spans="1:43" x14ac:dyDescent="0.25">
      <c r="A140" s="7">
        <v>176</v>
      </c>
      <c r="B140" s="2" t="s">
        <v>392</v>
      </c>
      <c r="D140" s="8" t="s">
        <v>227</v>
      </c>
      <c r="E140" s="19">
        <v>43378</v>
      </c>
      <c r="F140" s="6">
        <v>0</v>
      </c>
      <c r="G140" s="6">
        <f>F140-SUMIFS($I$140:$BA$140,$I$3:$BA$3,"="&amp;$L$3)</f>
        <v>0</v>
      </c>
      <c r="H140" s="6">
        <f>SUMIFS($I$140:$BA$140,$I$3:$BA$3,"=" &amp; $L$3)-SUMIFS($I$140:$BA$140,$I$3:$BA$3,"=" &amp; $AC$3)</f>
        <v>0</v>
      </c>
      <c r="J140" s="2">
        <v>385</v>
      </c>
      <c r="K140" s="19">
        <v>0</v>
      </c>
      <c r="L140" s="6">
        <v>0</v>
      </c>
      <c r="M140" s="6">
        <v>0</v>
      </c>
      <c r="N140" s="6">
        <v>0</v>
      </c>
      <c r="O140" s="6">
        <v>0</v>
      </c>
      <c r="AB140" s="19">
        <v>0</v>
      </c>
      <c r="AC140" s="6">
        <v>0</v>
      </c>
      <c r="AD140" s="19" t="s">
        <v>3</v>
      </c>
      <c r="AJ140" s="6">
        <v>0</v>
      </c>
      <c r="AK140" s="19" t="s">
        <v>3</v>
      </c>
      <c r="AL140" s="6">
        <v>0</v>
      </c>
      <c r="AM140" s="19" t="s">
        <v>3</v>
      </c>
      <c r="AN140" s="6">
        <v>0</v>
      </c>
      <c r="AO140" s="2" t="str">
        <f t="shared" si="5"/>
        <v/>
      </c>
      <c r="AP140" s="2" t="e">
        <f t="shared" si="6"/>
        <v>#NUM!</v>
      </c>
      <c r="AQ140" s="2" t="s">
        <v>393</v>
      </c>
    </row>
    <row r="141" spans="1:43" x14ac:dyDescent="0.25">
      <c r="A141" s="7">
        <v>177</v>
      </c>
      <c r="B141" s="2" t="s">
        <v>394</v>
      </c>
      <c r="D141" s="8" t="s">
        <v>227</v>
      </c>
      <c r="E141" s="19">
        <v>43383</v>
      </c>
      <c r="F141" s="6">
        <v>1540</v>
      </c>
      <c r="G141" s="6">
        <f>F141-SUMIFS($I$141:$BA$141,$I$3:$BA$3,"="&amp;$L$3)</f>
        <v>-6040</v>
      </c>
      <c r="H141" s="6">
        <f>SUMIFS($I$141:$BA$141,$I$3:$BA$3,"=" &amp; $L$3)-SUMIFS($I$141:$BA$141,$I$3:$BA$3,"=" &amp; $AC$3)</f>
        <v>0</v>
      </c>
      <c r="J141" s="2">
        <v>386</v>
      </c>
      <c r="K141" s="19">
        <v>43317</v>
      </c>
      <c r="L141" s="6">
        <v>1540</v>
      </c>
      <c r="M141" s="6">
        <v>53.900000000000006</v>
      </c>
      <c r="N141" s="6">
        <v>79.695000000000007</v>
      </c>
      <c r="O141" s="6">
        <v>158.99152500000002</v>
      </c>
      <c r="AB141" s="19">
        <v>43362</v>
      </c>
      <c r="AC141" s="6">
        <v>1540</v>
      </c>
      <c r="AD141" s="19" t="s">
        <v>3</v>
      </c>
      <c r="AJ141" s="6">
        <v>1500</v>
      </c>
      <c r="AK141" s="19">
        <v>43383</v>
      </c>
      <c r="AL141" s="6">
        <v>1500</v>
      </c>
      <c r="AM141" s="19">
        <v>43389</v>
      </c>
      <c r="AN141" s="6">
        <v>1500</v>
      </c>
      <c r="AO141" s="2" t="str">
        <f t="shared" si="5"/>
        <v/>
      </c>
      <c r="AP141" s="2" t="e">
        <f t="shared" si="6"/>
        <v>#NUM!</v>
      </c>
      <c r="AQ141" s="2" t="s">
        <v>395</v>
      </c>
    </row>
    <row r="142" spans="1:43" x14ac:dyDescent="0.25">
      <c r="A142" s="7">
        <v>178</v>
      </c>
      <c r="B142" s="2" t="s">
        <v>149</v>
      </c>
      <c r="D142" s="8" t="s">
        <v>227</v>
      </c>
      <c r="E142" s="19">
        <v>43385</v>
      </c>
      <c r="F142" s="6">
        <v>0</v>
      </c>
      <c r="G142" s="6">
        <f>F142-SUMIFS($I$142:$BA$142,$I$3:$BA$3,"="&amp;$L$3)</f>
        <v>-4500</v>
      </c>
      <c r="H142" s="6">
        <f>SUMIFS($I$142:$BA$142,$I$3:$BA$3,"=" &amp; $L$3)-SUMIFS($I$142:$BA$142,$I$3:$BA$3,"=" &amp; $AC$3)</f>
        <v>0</v>
      </c>
      <c r="J142" s="2">
        <v>387</v>
      </c>
      <c r="K142" s="19">
        <v>0</v>
      </c>
      <c r="L142" s="6">
        <v>0</v>
      </c>
      <c r="M142" s="6">
        <v>0</v>
      </c>
      <c r="N142" s="6">
        <v>0</v>
      </c>
      <c r="O142" s="6">
        <v>0</v>
      </c>
      <c r="AB142" s="19" t="s">
        <v>150</v>
      </c>
      <c r="AC142" s="6">
        <v>0</v>
      </c>
      <c r="AD142" s="19" t="s">
        <v>3</v>
      </c>
      <c r="AJ142" s="6">
        <v>1500</v>
      </c>
      <c r="AK142" s="19">
        <v>43385</v>
      </c>
      <c r="AL142" s="6">
        <v>1500</v>
      </c>
      <c r="AM142" s="19">
        <v>43396</v>
      </c>
      <c r="AN142" s="6">
        <v>1500</v>
      </c>
      <c r="AO142" s="2" t="str">
        <f t="shared" si="5"/>
        <v/>
      </c>
      <c r="AP142" s="2" t="e">
        <f t="shared" si="6"/>
        <v>#NUM!</v>
      </c>
      <c r="AQ142" s="2" t="s">
        <v>151</v>
      </c>
    </row>
    <row r="143" spans="1:43" x14ac:dyDescent="0.25">
      <c r="A143" s="7">
        <v>179</v>
      </c>
      <c r="B143" s="2" t="s">
        <v>152</v>
      </c>
      <c r="D143" s="8" t="s">
        <v>227</v>
      </c>
      <c r="E143" s="19">
        <v>43387</v>
      </c>
      <c r="F143" s="6">
        <v>750</v>
      </c>
      <c r="G143" s="6">
        <f>F143-SUMIFS($I$143:$BA$143,$I$3:$BA$3,"="&amp;$L$3)</f>
        <v>-750</v>
      </c>
      <c r="H143" s="6">
        <f>SUMIFS($I$143:$BA$143,$I$3:$BA$3,"=" &amp; $L$3)-SUMIFS($I$143:$BA$143,$I$3:$BA$3,"=" &amp; $AC$3)</f>
        <v>0</v>
      </c>
      <c r="J143" s="2">
        <v>388</v>
      </c>
      <c r="K143" s="19">
        <v>0</v>
      </c>
      <c r="L143" s="6">
        <v>750</v>
      </c>
      <c r="M143" s="6">
        <v>26.250000000000004</v>
      </c>
      <c r="N143" s="6">
        <v>38.8125</v>
      </c>
      <c r="O143" s="6">
        <v>77.430937499999999</v>
      </c>
      <c r="AB143" s="19">
        <v>0</v>
      </c>
      <c r="AC143" s="6">
        <v>750</v>
      </c>
      <c r="AD143" s="19" t="s">
        <v>3</v>
      </c>
      <c r="AJ143" s="6">
        <v>0</v>
      </c>
      <c r="AK143" s="19" t="s">
        <v>3</v>
      </c>
      <c r="AL143" s="6">
        <v>0</v>
      </c>
      <c r="AM143" s="19" t="s">
        <v>3</v>
      </c>
      <c r="AN143" s="6">
        <v>0</v>
      </c>
      <c r="AO143" s="2" t="str">
        <f t="shared" si="5"/>
        <v/>
      </c>
      <c r="AP143" s="2" t="e">
        <f t="shared" si="6"/>
        <v>#NUM!</v>
      </c>
      <c r="AQ143" s="2" t="s">
        <v>153</v>
      </c>
    </row>
    <row r="144" spans="1:43" x14ac:dyDescent="0.25">
      <c r="A144" s="7">
        <v>180</v>
      </c>
      <c r="B144" s="2" t="s">
        <v>396</v>
      </c>
      <c r="D144" s="8" t="s">
        <v>227</v>
      </c>
      <c r="E144" s="19">
        <v>43390</v>
      </c>
      <c r="F144" s="6">
        <v>4620</v>
      </c>
      <c r="G144" s="6">
        <f>F144-SUMIFS($I$144:$BA$144,$I$3:$BA$3,"="&amp;$L$3)</f>
        <v>-9120</v>
      </c>
      <c r="H144" s="6">
        <f>SUMIFS($I$144:$BA$144,$I$3:$BA$3,"=" &amp; $L$3)-SUMIFS($I$144:$BA$144,$I$3:$BA$3,"=" &amp; $AC$3)</f>
        <v>0</v>
      </c>
      <c r="J144" s="2">
        <v>389</v>
      </c>
      <c r="K144" s="19">
        <v>43321</v>
      </c>
      <c r="L144" s="6">
        <v>4620</v>
      </c>
      <c r="M144" s="6">
        <v>161.70000000000002</v>
      </c>
      <c r="N144" s="6">
        <v>239.08500000000001</v>
      </c>
      <c r="O144" s="6">
        <v>476.97457500000002</v>
      </c>
      <c r="AB144" s="19">
        <v>43321</v>
      </c>
      <c r="AC144" s="6">
        <v>4620</v>
      </c>
      <c r="AD144" s="19">
        <v>43388</v>
      </c>
      <c r="AJ144" s="6">
        <v>1500</v>
      </c>
      <c r="AK144" s="19">
        <v>43390</v>
      </c>
      <c r="AL144" s="6">
        <v>1500</v>
      </c>
      <c r="AM144" s="19">
        <v>43393</v>
      </c>
      <c r="AN144" s="6">
        <v>1500</v>
      </c>
      <c r="AO144" s="2" t="str">
        <f t="shared" si="5"/>
        <v/>
      </c>
      <c r="AP144" s="2" t="e">
        <f t="shared" si="6"/>
        <v>#NUM!</v>
      </c>
      <c r="AQ144" s="2" t="s">
        <v>397</v>
      </c>
    </row>
    <row r="145" spans="1:43" x14ac:dyDescent="0.25">
      <c r="A145" s="7">
        <v>181</v>
      </c>
      <c r="B145" s="2" t="s">
        <v>398</v>
      </c>
      <c r="D145" s="8" t="s">
        <v>227</v>
      </c>
      <c r="E145" s="19">
        <v>43393</v>
      </c>
      <c r="F145" s="6">
        <v>1600</v>
      </c>
      <c r="G145" s="6">
        <f>F145-SUMIFS($I$145:$BA$145,$I$3:$BA$3,"="&amp;$L$3)</f>
        <v>-6100</v>
      </c>
      <c r="H145" s="6">
        <f>SUMIFS($I$145:$BA$145,$I$3:$BA$3,"=" &amp; $L$3)-SUMIFS($I$145:$BA$145,$I$3:$BA$3,"=" &amp; $AC$3)</f>
        <v>0</v>
      </c>
      <c r="J145" s="2">
        <v>390</v>
      </c>
      <c r="K145" s="19">
        <v>43355</v>
      </c>
      <c r="L145" s="6">
        <v>1600</v>
      </c>
      <c r="M145" s="6">
        <v>56.000000000000007</v>
      </c>
      <c r="N145" s="6">
        <v>82.800000000000011</v>
      </c>
      <c r="O145" s="6">
        <v>165.18600000000001</v>
      </c>
      <c r="AB145" s="19">
        <v>43355</v>
      </c>
      <c r="AC145" s="6">
        <v>1600</v>
      </c>
      <c r="AD145" s="19">
        <v>43390</v>
      </c>
      <c r="AJ145" s="6">
        <v>1500</v>
      </c>
      <c r="AK145" s="19">
        <v>43393</v>
      </c>
      <c r="AL145" s="6">
        <v>1500</v>
      </c>
      <c r="AM145" s="19">
        <v>43395</v>
      </c>
      <c r="AN145" s="6">
        <v>1500</v>
      </c>
      <c r="AO145" s="2" t="str">
        <f t="shared" si="5"/>
        <v/>
      </c>
      <c r="AP145" s="2" t="e">
        <f t="shared" si="6"/>
        <v>#NUM!</v>
      </c>
      <c r="AQ145" s="2" t="s">
        <v>399</v>
      </c>
    </row>
    <row r="146" spans="1:43" x14ac:dyDescent="0.25">
      <c r="A146" s="7">
        <v>182</v>
      </c>
      <c r="B146" s="2" t="s">
        <v>400</v>
      </c>
      <c r="D146" s="8" t="s">
        <v>227</v>
      </c>
      <c r="E146" s="19">
        <v>43399</v>
      </c>
      <c r="F146" s="6">
        <v>2740</v>
      </c>
      <c r="G146" s="6">
        <f>F146-SUMIFS($I$146:$BA$146,$I$3:$BA$3,"="&amp;$L$3)</f>
        <v>-2740</v>
      </c>
      <c r="H146" s="6">
        <f>SUMIFS($I$146:$BA$146,$I$3:$BA$3,"=" &amp; $L$3)-SUMIFS($I$146:$BA$146,$I$3:$BA$3,"=" &amp; $AC$3)</f>
        <v>0</v>
      </c>
      <c r="J146" s="2">
        <v>391</v>
      </c>
      <c r="K146" s="19">
        <v>43388</v>
      </c>
      <c r="L146" s="6">
        <v>2740</v>
      </c>
      <c r="M146" s="6">
        <v>95.9</v>
      </c>
      <c r="N146" s="6">
        <v>141.79500000000002</v>
      </c>
      <c r="O146" s="6">
        <v>282.88102500000002</v>
      </c>
      <c r="AB146" s="19">
        <v>0</v>
      </c>
      <c r="AC146" s="6">
        <v>2740</v>
      </c>
      <c r="AD146" s="19" t="s">
        <v>3</v>
      </c>
      <c r="AJ146" s="6">
        <v>0</v>
      </c>
      <c r="AK146" s="19" t="s">
        <v>3</v>
      </c>
      <c r="AL146" s="6">
        <v>0</v>
      </c>
      <c r="AM146" s="19" t="s">
        <v>3</v>
      </c>
      <c r="AN146" s="6">
        <v>0</v>
      </c>
      <c r="AO146" s="2" t="str">
        <f t="shared" si="5"/>
        <v/>
      </c>
      <c r="AP146" s="2" t="e">
        <f t="shared" si="6"/>
        <v>#NUM!</v>
      </c>
      <c r="AQ146" s="2" t="s">
        <v>401</v>
      </c>
    </row>
    <row r="147" spans="1:43" x14ac:dyDescent="0.25">
      <c r="A147" s="7">
        <v>183</v>
      </c>
      <c r="B147" s="2" t="s">
        <v>154</v>
      </c>
      <c r="D147" s="8" t="s">
        <v>227</v>
      </c>
      <c r="E147" s="19">
        <v>43406</v>
      </c>
      <c r="F147" s="6">
        <v>3080</v>
      </c>
      <c r="G147" s="6">
        <f>F147-SUMIFS($I$147:$BA$147,$I$3:$BA$3,"="&amp;$L$3)</f>
        <v>-3080</v>
      </c>
      <c r="H147" s="6">
        <f>SUMIFS($I$147:$BA$147,$I$3:$BA$3,"=" &amp; $L$3)-SUMIFS($I$147:$BA$147,$I$3:$BA$3,"=" &amp; $AC$3)</f>
        <v>0</v>
      </c>
      <c r="J147" s="2">
        <v>392</v>
      </c>
      <c r="K147" s="19">
        <v>43346</v>
      </c>
      <c r="L147" s="6">
        <v>3080</v>
      </c>
      <c r="M147" s="6">
        <v>107.80000000000001</v>
      </c>
      <c r="N147" s="6">
        <v>159.39000000000001</v>
      </c>
      <c r="O147" s="6">
        <v>317.98305000000005</v>
      </c>
      <c r="AB147" s="19">
        <v>43354</v>
      </c>
      <c r="AC147" s="6">
        <v>3080</v>
      </c>
      <c r="AD147" s="19">
        <v>43406</v>
      </c>
      <c r="AJ147" s="6">
        <v>0</v>
      </c>
      <c r="AK147" s="19" t="s">
        <v>3</v>
      </c>
      <c r="AL147" s="6">
        <v>0</v>
      </c>
      <c r="AM147" s="19" t="s">
        <v>3</v>
      </c>
      <c r="AN147" s="6">
        <v>0</v>
      </c>
      <c r="AO147" s="2" t="str">
        <f t="shared" si="5"/>
        <v/>
      </c>
      <c r="AP147" s="2" t="e">
        <f t="shared" si="6"/>
        <v>#NUM!</v>
      </c>
      <c r="AQ147" s="2" t="s">
        <v>155</v>
      </c>
    </row>
    <row r="148" spans="1:43" x14ac:dyDescent="0.25">
      <c r="A148" s="7">
        <v>184</v>
      </c>
      <c r="B148" s="2" t="s">
        <v>156</v>
      </c>
      <c r="D148" s="8" t="s">
        <v>227</v>
      </c>
      <c r="E148" s="19">
        <v>43413</v>
      </c>
      <c r="F148" s="6">
        <v>3080</v>
      </c>
      <c r="G148" s="6">
        <f>F148-SUMIFS($I$148:$BA$148,$I$3:$BA$3,"="&amp;$L$3)</f>
        <v>-3080</v>
      </c>
      <c r="H148" s="6">
        <f>SUMIFS($I$148:$BA$148,$I$3:$BA$3,"=" &amp; $L$3)-SUMIFS($I$148:$BA$148,$I$3:$BA$3,"=" &amp; $AC$3)</f>
        <v>0</v>
      </c>
      <c r="J148" s="2">
        <v>393</v>
      </c>
      <c r="K148" s="19">
        <v>43338</v>
      </c>
      <c r="L148" s="6">
        <v>3080</v>
      </c>
      <c r="M148" s="6">
        <v>107.80000000000001</v>
      </c>
      <c r="N148" s="6">
        <v>159.39000000000001</v>
      </c>
      <c r="O148" s="6">
        <v>317.98305000000005</v>
      </c>
      <c r="AB148" s="19">
        <v>43338</v>
      </c>
      <c r="AC148" s="6">
        <v>3080</v>
      </c>
      <c r="AD148" s="19">
        <v>43404</v>
      </c>
      <c r="AJ148" s="6">
        <v>0</v>
      </c>
      <c r="AK148" s="19" t="s">
        <v>3</v>
      </c>
      <c r="AL148" s="6">
        <v>0</v>
      </c>
      <c r="AM148" s="19" t="s">
        <v>3</v>
      </c>
      <c r="AN148" s="6">
        <v>0</v>
      </c>
      <c r="AO148" s="2" t="str">
        <f t="shared" si="5"/>
        <v/>
      </c>
      <c r="AP148" s="2" t="e">
        <f t="shared" si="6"/>
        <v>#NUM!</v>
      </c>
      <c r="AQ148" s="2" t="s">
        <v>157</v>
      </c>
    </row>
    <row r="149" spans="1:43" x14ac:dyDescent="0.25">
      <c r="A149" s="7">
        <v>185</v>
      </c>
      <c r="B149" s="2" t="s">
        <v>402</v>
      </c>
      <c r="D149" s="8" t="s">
        <v>227</v>
      </c>
      <c r="E149" s="19">
        <v>43419</v>
      </c>
      <c r="F149" s="6">
        <v>4620</v>
      </c>
      <c r="G149" s="6">
        <f>F149-SUMIFS($I$149:$BA$149,$I$3:$BA$3,"="&amp;$L$3)</f>
        <v>-4620</v>
      </c>
      <c r="H149" s="6">
        <f>SUMIFS($I$149:$BA$149,$I$3:$BA$3,"=" &amp; $L$3)-SUMIFS($I$149:$BA$149,$I$3:$BA$3,"=" &amp; $AC$3)</f>
        <v>0</v>
      </c>
      <c r="J149" s="2">
        <v>394</v>
      </c>
      <c r="K149" s="19">
        <v>43336</v>
      </c>
      <c r="L149" s="6">
        <v>4620</v>
      </c>
      <c r="M149" s="6">
        <v>161.70000000000002</v>
      </c>
      <c r="N149" s="6">
        <v>239.08500000000001</v>
      </c>
      <c r="O149" s="6">
        <v>476.97457500000002</v>
      </c>
      <c r="AB149" s="19">
        <v>43336</v>
      </c>
      <c r="AC149" s="6">
        <v>4620</v>
      </c>
      <c r="AD149" s="19">
        <v>43397</v>
      </c>
      <c r="AJ149" s="6">
        <v>0</v>
      </c>
      <c r="AK149" s="19" t="s">
        <v>3</v>
      </c>
      <c r="AL149" s="6">
        <v>0</v>
      </c>
      <c r="AM149" s="19" t="s">
        <v>3</v>
      </c>
      <c r="AN149" s="6">
        <v>0</v>
      </c>
      <c r="AO149" s="2" t="str">
        <f t="shared" si="5"/>
        <v/>
      </c>
      <c r="AP149" s="2" t="e">
        <f t="shared" si="6"/>
        <v>#NUM!</v>
      </c>
      <c r="AQ149" s="2" t="s">
        <v>403</v>
      </c>
    </row>
    <row r="150" spans="1:43" x14ac:dyDescent="0.25">
      <c r="A150" s="7">
        <v>186</v>
      </c>
      <c r="B150" s="2" t="s">
        <v>404</v>
      </c>
      <c r="D150" s="8" t="s">
        <v>227</v>
      </c>
      <c r="E150" s="19">
        <v>43429</v>
      </c>
      <c r="F150" s="6">
        <v>772.95</v>
      </c>
      <c r="G150" s="6">
        <f>F150-SUMIFS($I$150:$BA$150,$I$3:$BA$3,"="&amp;$L$3)</f>
        <v>-772.95</v>
      </c>
      <c r="H150" s="6">
        <f>SUMIFS($I$150:$BA$150,$I$3:$BA$3,"=" &amp; $L$3)-SUMIFS($I$150:$BA$150,$I$3:$BA$3,"=" &amp; $AC$3)</f>
        <v>0</v>
      </c>
      <c r="J150" s="2">
        <v>395</v>
      </c>
      <c r="K150" s="19">
        <v>43445</v>
      </c>
      <c r="L150" s="6">
        <v>772.95</v>
      </c>
      <c r="M150" s="6">
        <v>27.053250000000006</v>
      </c>
      <c r="N150" s="6">
        <v>40.000162500000009</v>
      </c>
      <c r="O150" s="6">
        <v>79.80032418750001</v>
      </c>
      <c r="AB150" s="19">
        <v>43444</v>
      </c>
      <c r="AC150" s="6">
        <v>772.95</v>
      </c>
      <c r="AD150" s="19" t="s">
        <v>3</v>
      </c>
      <c r="AJ150" s="6">
        <v>0</v>
      </c>
      <c r="AK150" s="19" t="s">
        <v>3</v>
      </c>
      <c r="AL150" s="6">
        <v>0</v>
      </c>
      <c r="AM150" s="19" t="s">
        <v>3</v>
      </c>
      <c r="AN150" s="6">
        <v>0</v>
      </c>
      <c r="AO150" s="2" t="str">
        <f t="shared" si="5"/>
        <v/>
      </c>
      <c r="AP150" s="2" t="e">
        <f t="shared" si="6"/>
        <v>#NUM!</v>
      </c>
      <c r="AQ150" s="2" t="s">
        <v>405</v>
      </c>
    </row>
    <row r="151" spans="1:43" x14ac:dyDescent="0.25">
      <c r="A151" s="7">
        <v>187</v>
      </c>
      <c r="B151" s="2" t="s">
        <v>406</v>
      </c>
      <c r="D151" s="8" t="s">
        <v>227</v>
      </c>
      <c r="E151" s="19">
        <v>43430</v>
      </c>
      <c r="F151" s="6">
        <v>4800</v>
      </c>
      <c r="G151" s="6">
        <f>F151-SUMIFS($I$151:$BA$151,$I$3:$BA$3,"="&amp;$L$3)</f>
        <v>-4800</v>
      </c>
      <c r="H151" s="6">
        <f>SUMIFS($I$151:$BA$151,$I$3:$BA$3,"=" &amp; $L$3)-SUMIFS($I$151:$BA$151,$I$3:$BA$3,"=" &amp; $AC$3)</f>
        <v>0</v>
      </c>
      <c r="J151" s="2">
        <v>396</v>
      </c>
      <c r="K151" s="19">
        <v>43363</v>
      </c>
      <c r="L151" s="6">
        <v>4800</v>
      </c>
      <c r="M151" s="6">
        <v>168.00000000000003</v>
      </c>
      <c r="N151" s="6">
        <v>248.4</v>
      </c>
      <c r="O151" s="6">
        <v>495.55800000000005</v>
      </c>
      <c r="AB151" s="19">
        <v>43367</v>
      </c>
      <c r="AC151" s="6">
        <v>4800</v>
      </c>
      <c r="AD151" s="19" t="s">
        <v>3</v>
      </c>
      <c r="AJ151" s="6">
        <v>0</v>
      </c>
      <c r="AK151" s="19" t="s">
        <v>3</v>
      </c>
      <c r="AL151" s="6">
        <v>0</v>
      </c>
      <c r="AM151" s="19" t="s">
        <v>3</v>
      </c>
      <c r="AN151" s="6">
        <v>0</v>
      </c>
      <c r="AO151" s="2" t="str">
        <f t="shared" si="5"/>
        <v/>
      </c>
      <c r="AP151" s="2" t="e">
        <f t="shared" si="6"/>
        <v>#NUM!</v>
      </c>
      <c r="AQ151" s="2" t="s">
        <v>407</v>
      </c>
    </row>
    <row r="152" spans="1:43" x14ac:dyDescent="0.25">
      <c r="A152" s="7">
        <v>188</v>
      </c>
      <c r="B152" s="2" t="s">
        <v>408</v>
      </c>
      <c r="D152" s="8" t="s">
        <v>227</v>
      </c>
      <c r="E152" s="19">
        <v>43434</v>
      </c>
      <c r="F152" s="6">
        <v>1540</v>
      </c>
      <c r="G152" s="6">
        <f>F152-SUMIFS($I$152:$BA$152,$I$3:$BA$3,"="&amp;$L$3)</f>
        <v>-1540</v>
      </c>
      <c r="H152" s="6">
        <f>SUMIFS($I$152:$BA$152,$I$3:$BA$3,"=" &amp; $L$3)-SUMIFS($I$152:$BA$152,$I$3:$BA$3,"=" &amp; $AC$3)</f>
        <v>0</v>
      </c>
      <c r="J152" s="2">
        <v>397</v>
      </c>
      <c r="K152" s="19">
        <v>43341</v>
      </c>
      <c r="L152" s="6">
        <v>1540</v>
      </c>
      <c r="M152" s="6">
        <v>53.900000000000006</v>
      </c>
      <c r="N152" s="6">
        <v>79.695000000000007</v>
      </c>
      <c r="O152" s="6">
        <v>158.99152500000002</v>
      </c>
      <c r="AB152" s="19">
        <v>43341</v>
      </c>
      <c r="AC152" s="6">
        <v>1540</v>
      </c>
      <c r="AD152" s="19" t="s">
        <v>3</v>
      </c>
      <c r="AJ152" s="6">
        <v>0</v>
      </c>
      <c r="AK152" s="19" t="s">
        <v>3</v>
      </c>
      <c r="AL152" s="6">
        <v>0</v>
      </c>
      <c r="AM152" s="19" t="s">
        <v>3</v>
      </c>
      <c r="AN152" s="6">
        <v>0</v>
      </c>
      <c r="AO152" s="2" t="str">
        <f t="shared" si="5"/>
        <v/>
      </c>
      <c r="AP152" s="2" t="e">
        <f t="shared" si="6"/>
        <v>#NUM!</v>
      </c>
      <c r="AQ152" s="2" t="s">
        <v>409</v>
      </c>
    </row>
    <row r="153" spans="1:43" x14ac:dyDescent="0.25">
      <c r="A153" s="7">
        <v>189</v>
      </c>
      <c r="B153" s="2" t="s">
        <v>158</v>
      </c>
      <c r="D153" s="8" t="s">
        <v>227</v>
      </c>
      <c r="E153" s="19">
        <v>43435</v>
      </c>
      <c r="F153" s="6">
        <v>3080</v>
      </c>
      <c r="G153" s="6">
        <f>F153-SUMIFS($I$153:$BA$153,$I$3:$BA$3,"="&amp;$L$3)</f>
        <v>-3080</v>
      </c>
      <c r="H153" s="6">
        <f>SUMIFS($I$153:$BA$153,$I$3:$BA$3,"=" &amp; $L$3)-SUMIFS($I$153:$BA$153,$I$3:$BA$3,"=" &amp; $AC$3)</f>
        <v>0</v>
      </c>
      <c r="J153" s="2">
        <v>398</v>
      </c>
      <c r="K153" s="19">
        <v>43310</v>
      </c>
      <c r="L153" s="6">
        <v>3080</v>
      </c>
      <c r="M153" s="6">
        <v>107.80000000000001</v>
      </c>
      <c r="N153" s="6">
        <v>159.39000000000001</v>
      </c>
      <c r="O153" s="6">
        <v>317.98305000000005</v>
      </c>
      <c r="AB153" s="19">
        <v>43317</v>
      </c>
      <c r="AC153" s="6">
        <v>3080</v>
      </c>
      <c r="AD153" s="19">
        <v>43416</v>
      </c>
      <c r="AJ153" s="6">
        <v>0</v>
      </c>
      <c r="AK153" s="19" t="s">
        <v>3</v>
      </c>
      <c r="AL153" s="6">
        <v>0</v>
      </c>
      <c r="AM153" s="19" t="s">
        <v>3</v>
      </c>
      <c r="AN153" s="6">
        <v>0</v>
      </c>
      <c r="AO153" s="2" t="str">
        <f t="shared" si="5"/>
        <v/>
      </c>
      <c r="AP153" s="2" t="e">
        <f t="shared" si="6"/>
        <v>#NUM!</v>
      </c>
      <c r="AQ153" s="2" t="s">
        <v>159</v>
      </c>
    </row>
    <row r="154" spans="1:43" x14ac:dyDescent="0.25">
      <c r="A154" s="7">
        <v>190</v>
      </c>
      <c r="B154" s="2" t="s">
        <v>410</v>
      </c>
      <c r="D154" s="8" t="s">
        <v>227</v>
      </c>
      <c r="E154" s="19">
        <v>43437</v>
      </c>
      <c r="F154" s="6">
        <v>3500</v>
      </c>
      <c r="G154" s="6">
        <f>F154-SUMIFS($I$154:$BA$154,$I$3:$BA$3,"="&amp;$L$3)</f>
        <v>-3500</v>
      </c>
      <c r="H154" s="6">
        <f>SUMIFS($I$154:$BA$154,$I$3:$BA$3,"=" &amp; $L$3)-SUMIFS($I$154:$BA$154,$I$3:$BA$3,"=" &amp; $AC$3)</f>
        <v>0</v>
      </c>
      <c r="J154" s="2">
        <v>399</v>
      </c>
      <c r="K154" s="19">
        <v>43382</v>
      </c>
      <c r="L154" s="6">
        <v>3500</v>
      </c>
      <c r="M154" s="6">
        <v>122.50000000000001</v>
      </c>
      <c r="N154" s="6">
        <v>181.125</v>
      </c>
      <c r="O154" s="6">
        <v>361.34437500000001</v>
      </c>
      <c r="AB154" s="19">
        <v>43382</v>
      </c>
      <c r="AC154" s="6">
        <v>3500</v>
      </c>
      <c r="AD154" s="19" t="s">
        <v>3</v>
      </c>
      <c r="AJ154" s="6">
        <v>0</v>
      </c>
      <c r="AK154" s="19" t="s">
        <v>3</v>
      </c>
      <c r="AL154" s="6">
        <v>0</v>
      </c>
      <c r="AM154" s="19" t="s">
        <v>3</v>
      </c>
      <c r="AN154" s="6">
        <v>0</v>
      </c>
      <c r="AO154" s="2" t="str">
        <f t="shared" si="5"/>
        <v/>
      </c>
      <c r="AP154" s="2" t="e">
        <f t="shared" si="6"/>
        <v>#NUM!</v>
      </c>
      <c r="AQ154" s="2" t="s">
        <v>411</v>
      </c>
    </row>
    <row r="155" spans="1:43" x14ac:dyDescent="0.25">
      <c r="A155" s="7">
        <v>191</v>
      </c>
      <c r="B155" s="2" t="s">
        <v>412</v>
      </c>
      <c r="D155" s="8" t="s">
        <v>227</v>
      </c>
      <c r="E155" s="19">
        <v>43441</v>
      </c>
      <c r="F155" s="6">
        <v>3080</v>
      </c>
      <c r="G155" s="6">
        <f>F155-SUMIFS($I$155:$BA$155,$I$3:$BA$3,"="&amp;$L$3)</f>
        <v>-3080</v>
      </c>
      <c r="H155" s="6">
        <f>SUMIFS($I$155:$BA$155,$I$3:$BA$3,"=" &amp; $L$3)-SUMIFS($I$155:$BA$155,$I$3:$BA$3,"=" &amp; $AC$3)</f>
        <v>0</v>
      </c>
      <c r="J155" s="2">
        <v>400</v>
      </c>
      <c r="K155" s="19">
        <v>43317</v>
      </c>
      <c r="L155" s="6">
        <v>3080</v>
      </c>
      <c r="M155" s="6">
        <v>107.80000000000001</v>
      </c>
      <c r="N155" s="6">
        <v>159.39000000000001</v>
      </c>
      <c r="O155" s="6">
        <v>317.98305000000005</v>
      </c>
      <c r="AB155" s="19">
        <v>43333</v>
      </c>
      <c r="AC155" s="6">
        <v>3080</v>
      </c>
      <c r="AD155" s="19">
        <v>43434</v>
      </c>
      <c r="AJ155" s="6">
        <v>0</v>
      </c>
      <c r="AK155" s="19" t="s">
        <v>3</v>
      </c>
      <c r="AL155" s="6">
        <v>0</v>
      </c>
      <c r="AM155" s="19" t="s">
        <v>3</v>
      </c>
      <c r="AN155" s="6">
        <v>0</v>
      </c>
      <c r="AO155" s="2" t="str">
        <f t="shared" si="5"/>
        <v/>
      </c>
      <c r="AP155" s="2" t="e">
        <f t="shared" si="6"/>
        <v>#NUM!</v>
      </c>
      <c r="AQ155" s="2" t="s">
        <v>413</v>
      </c>
    </row>
    <row r="156" spans="1:43" x14ac:dyDescent="0.25">
      <c r="A156" s="7">
        <v>192</v>
      </c>
      <c r="B156" s="2" t="s">
        <v>414</v>
      </c>
      <c r="D156" s="8" t="s">
        <v>227</v>
      </c>
      <c r="E156" s="19">
        <v>43443</v>
      </c>
      <c r="F156" s="6">
        <v>600</v>
      </c>
      <c r="G156" s="6">
        <f>F156-SUMIFS($I$156:$BA$156,$I$3:$BA$3,"="&amp;$L$3)</f>
        <v>-600</v>
      </c>
      <c r="H156" s="6">
        <f>SUMIFS($I$156:$BA$156,$I$3:$BA$3,"=" &amp; $L$3)-SUMIFS($I$156:$BA$156,$I$3:$BA$3,"=" &amp; $AC$3)</f>
        <v>0</v>
      </c>
      <c r="J156" s="2">
        <v>401</v>
      </c>
      <c r="K156" s="19">
        <v>43443</v>
      </c>
      <c r="L156" s="6">
        <v>600</v>
      </c>
      <c r="M156" s="6">
        <v>21.000000000000004</v>
      </c>
      <c r="N156" s="6">
        <v>31.05</v>
      </c>
      <c r="O156" s="6">
        <v>61.944750000000006</v>
      </c>
      <c r="AB156" s="19">
        <v>0</v>
      </c>
      <c r="AC156" s="6">
        <v>600</v>
      </c>
      <c r="AD156" s="19" t="s">
        <v>3</v>
      </c>
      <c r="AJ156" s="6">
        <v>0</v>
      </c>
      <c r="AK156" s="19" t="s">
        <v>3</v>
      </c>
      <c r="AL156" s="6">
        <v>0</v>
      </c>
      <c r="AM156" s="19" t="s">
        <v>3</v>
      </c>
      <c r="AN156" s="6">
        <v>0</v>
      </c>
      <c r="AO156" s="2" t="str">
        <f t="shared" si="5"/>
        <v/>
      </c>
      <c r="AP156" s="2" t="e">
        <f t="shared" si="6"/>
        <v>#NUM!</v>
      </c>
      <c r="AQ156" s="2" t="s">
        <v>415</v>
      </c>
    </row>
    <row r="157" spans="1:43" x14ac:dyDescent="0.25">
      <c r="A157" s="7">
        <v>193</v>
      </c>
      <c r="B157" s="2" t="s">
        <v>416</v>
      </c>
      <c r="D157" s="8" t="s">
        <v>227</v>
      </c>
      <c r="E157" s="19">
        <v>43447</v>
      </c>
      <c r="F157" s="6">
        <v>750</v>
      </c>
      <c r="G157" s="6">
        <f>F157-SUMIFS($I$157:$BA$157,$I$3:$BA$3,"="&amp;$L$3)</f>
        <v>-750</v>
      </c>
      <c r="H157" s="6">
        <f>SUMIFS($I$157:$BA$157,$I$3:$BA$3,"=" &amp; $L$3)-SUMIFS($I$157:$BA$157,$I$3:$BA$3,"=" &amp; $AC$3)</f>
        <v>0</v>
      </c>
      <c r="J157" s="2">
        <v>402</v>
      </c>
      <c r="K157" s="19">
        <v>43447</v>
      </c>
      <c r="L157" s="6">
        <v>750</v>
      </c>
      <c r="M157" s="6">
        <v>26.250000000000004</v>
      </c>
      <c r="N157" s="6">
        <v>38.8125</v>
      </c>
      <c r="O157" s="6">
        <v>77.430937499999999</v>
      </c>
      <c r="AB157" s="19">
        <v>0</v>
      </c>
      <c r="AC157" s="6">
        <v>750</v>
      </c>
      <c r="AD157" s="19" t="s">
        <v>3</v>
      </c>
      <c r="AJ157" s="6">
        <v>0</v>
      </c>
      <c r="AK157" s="19" t="s">
        <v>3</v>
      </c>
      <c r="AL157" s="6">
        <v>0</v>
      </c>
      <c r="AM157" s="19" t="s">
        <v>3</v>
      </c>
      <c r="AN157" s="6">
        <v>0</v>
      </c>
      <c r="AO157" s="2" t="str">
        <f t="shared" si="5"/>
        <v/>
      </c>
      <c r="AP157" s="2" t="e">
        <f t="shared" si="6"/>
        <v>#NUM!</v>
      </c>
      <c r="AQ157" s="2" t="s">
        <v>417</v>
      </c>
    </row>
    <row r="158" spans="1:43" x14ac:dyDescent="0.25">
      <c r="A158" s="7">
        <v>194</v>
      </c>
      <c r="B158" s="2" t="s">
        <v>418</v>
      </c>
      <c r="D158" s="8" t="s">
        <v>227</v>
      </c>
      <c r="E158" s="19">
        <v>43448</v>
      </c>
      <c r="F158" s="6">
        <v>4620</v>
      </c>
      <c r="G158" s="6">
        <f>F158-SUMIFS($I$158:$BA$158,$I$3:$BA$3,"="&amp;$L$3)</f>
        <v>-4620</v>
      </c>
      <c r="H158" s="6">
        <f>SUMIFS($I$158:$BA$158,$I$3:$BA$3,"=" &amp; $L$3)-SUMIFS($I$158:$BA$158,$I$3:$BA$3,"=" &amp; $AC$3)</f>
        <v>0</v>
      </c>
      <c r="J158" s="2">
        <v>403</v>
      </c>
      <c r="K158" s="19">
        <v>43310</v>
      </c>
      <c r="L158" s="6">
        <v>4620</v>
      </c>
      <c r="M158" s="6">
        <v>161.70000000000002</v>
      </c>
      <c r="N158" s="6">
        <v>239.08500000000001</v>
      </c>
      <c r="O158" s="6">
        <v>476.97457500000002</v>
      </c>
      <c r="AB158" s="19">
        <v>0</v>
      </c>
      <c r="AC158" s="6">
        <v>4620</v>
      </c>
      <c r="AD158" s="19">
        <v>43428</v>
      </c>
      <c r="AJ158" s="6">
        <v>0</v>
      </c>
      <c r="AK158" s="19" t="s">
        <v>3</v>
      </c>
      <c r="AL158" s="6">
        <v>0</v>
      </c>
      <c r="AM158" s="19" t="s">
        <v>3</v>
      </c>
      <c r="AN158" s="6">
        <v>0</v>
      </c>
      <c r="AO158" s="2" t="str">
        <f t="shared" si="5"/>
        <v/>
      </c>
      <c r="AP158" s="2" t="e">
        <f t="shared" si="6"/>
        <v>#NUM!</v>
      </c>
      <c r="AQ158" s="2" t="s">
        <v>419</v>
      </c>
    </row>
    <row r="159" spans="1:43" x14ac:dyDescent="0.25">
      <c r="A159" s="7">
        <v>195</v>
      </c>
      <c r="B159" s="2" t="s">
        <v>420</v>
      </c>
      <c r="D159" s="8" t="s">
        <v>227</v>
      </c>
      <c r="E159" s="19">
        <v>43452</v>
      </c>
      <c r="F159" s="6">
        <v>2500</v>
      </c>
      <c r="G159" s="6">
        <f>F159-SUMIFS($I$159:$BA$159,$I$3:$BA$3,"="&amp;$L$3)</f>
        <v>-2500</v>
      </c>
      <c r="H159" s="6">
        <f>SUMIFS($I$159:$BA$159,$I$3:$BA$3,"=" &amp; $L$3)-SUMIFS($I$159:$BA$159,$I$3:$BA$3,"=" &amp; $AC$3)</f>
        <v>0</v>
      </c>
      <c r="J159" s="2">
        <v>404</v>
      </c>
      <c r="K159" s="19">
        <v>43434</v>
      </c>
      <c r="L159" s="6">
        <v>2500</v>
      </c>
      <c r="M159" s="6">
        <v>87.500000000000014</v>
      </c>
      <c r="N159" s="6">
        <v>129.375</v>
      </c>
      <c r="O159" s="6">
        <v>258.10312500000003</v>
      </c>
      <c r="AB159" s="19">
        <v>43441</v>
      </c>
      <c r="AC159" s="6">
        <v>2500</v>
      </c>
      <c r="AD159" s="19" t="s">
        <v>3</v>
      </c>
      <c r="AJ159" s="6">
        <v>0</v>
      </c>
      <c r="AK159" s="19" t="s">
        <v>3</v>
      </c>
      <c r="AL159" s="6">
        <v>0</v>
      </c>
      <c r="AM159" s="19" t="s">
        <v>3</v>
      </c>
      <c r="AN159" s="6">
        <v>0</v>
      </c>
      <c r="AO159" s="2" t="str">
        <f t="shared" si="5"/>
        <v/>
      </c>
      <c r="AP159" s="2" t="e">
        <f t="shared" si="6"/>
        <v>#NUM!</v>
      </c>
      <c r="AQ159" s="2" t="s">
        <v>421</v>
      </c>
    </row>
    <row r="160" spans="1:43" x14ac:dyDescent="0.25">
      <c r="A160" s="7">
        <v>196</v>
      </c>
      <c r="B160" s="2" t="s">
        <v>160</v>
      </c>
      <c r="D160" s="8" t="s">
        <v>227</v>
      </c>
      <c r="E160" s="19">
        <v>43454</v>
      </c>
      <c r="F160" s="6">
        <v>966.18</v>
      </c>
      <c r="G160" s="6">
        <f>F160-SUMIFS($I$160:$BA$160,$I$3:$BA$3,"="&amp;$L$3)</f>
        <v>-966.18</v>
      </c>
      <c r="H160" s="6">
        <f>SUMIFS($I$160:$BA$160,$I$3:$BA$3,"=" &amp; $L$3)-SUMIFS($I$160:$BA$160,$I$3:$BA$3,"=" &amp; $AC$3)</f>
        <v>0</v>
      </c>
      <c r="J160" s="2">
        <v>405</v>
      </c>
      <c r="K160" s="19">
        <v>43441</v>
      </c>
      <c r="L160" s="6">
        <v>966.18</v>
      </c>
      <c r="M160" s="6">
        <v>33.816299999999998</v>
      </c>
      <c r="N160" s="6">
        <v>49.999814999999998</v>
      </c>
      <c r="O160" s="6">
        <v>99.749630924999991</v>
      </c>
      <c r="AB160" s="19">
        <v>43441</v>
      </c>
      <c r="AC160" s="6">
        <v>966.18</v>
      </c>
      <c r="AD160" s="19" t="s">
        <v>3</v>
      </c>
      <c r="AJ160" s="6">
        <v>0</v>
      </c>
      <c r="AK160" s="19" t="s">
        <v>3</v>
      </c>
      <c r="AL160" s="6">
        <v>0</v>
      </c>
      <c r="AM160" s="19" t="s">
        <v>3</v>
      </c>
      <c r="AN160" s="6">
        <v>0</v>
      </c>
      <c r="AO160" s="2" t="str">
        <f t="shared" si="5"/>
        <v/>
      </c>
      <c r="AP160" s="2" t="e">
        <f t="shared" si="6"/>
        <v>#NUM!</v>
      </c>
      <c r="AQ160" s="2" t="s">
        <v>161</v>
      </c>
    </row>
    <row r="161" spans="1:43" x14ac:dyDescent="0.25">
      <c r="A161" s="7">
        <v>197</v>
      </c>
      <c r="B161" s="2" t="s">
        <v>162</v>
      </c>
      <c r="D161" s="8" t="s">
        <v>227</v>
      </c>
      <c r="E161" s="19">
        <v>43455</v>
      </c>
      <c r="F161" s="6">
        <v>3080</v>
      </c>
      <c r="G161" s="6">
        <f>F161-SUMIFS($I$161:$BA$161,$I$3:$BA$3,"="&amp;$L$3)</f>
        <v>-3080</v>
      </c>
      <c r="H161" s="6">
        <f>SUMIFS($I$161:$BA$161,$I$3:$BA$3,"=" &amp; $L$3)-SUMIFS($I$161:$BA$161,$I$3:$BA$3,"=" &amp; $AC$3)</f>
        <v>0</v>
      </c>
      <c r="J161" s="2">
        <v>406</v>
      </c>
      <c r="K161" s="19">
        <v>43317</v>
      </c>
      <c r="L161" s="6">
        <v>3080</v>
      </c>
      <c r="M161" s="6">
        <v>107.80000000000001</v>
      </c>
      <c r="N161" s="6">
        <v>159.39000000000001</v>
      </c>
      <c r="O161" s="6">
        <v>317.98305000000005</v>
      </c>
      <c r="AB161" s="19">
        <v>43318</v>
      </c>
      <c r="AC161" s="6">
        <v>3080</v>
      </c>
      <c r="AD161" s="19">
        <v>43441</v>
      </c>
      <c r="AJ161" s="6">
        <v>0</v>
      </c>
      <c r="AK161" s="19" t="s">
        <v>3</v>
      </c>
      <c r="AL161" s="6">
        <v>0</v>
      </c>
      <c r="AM161" s="19" t="s">
        <v>3</v>
      </c>
      <c r="AN161" s="6">
        <v>0</v>
      </c>
      <c r="AO161" s="2" t="str">
        <f t="shared" si="5"/>
        <v/>
      </c>
      <c r="AP161" s="2" t="e">
        <f t="shared" si="6"/>
        <v>#NUM!</v>
      </c>
      <c r="AQ161" s="2" t="s">
        <v>163</v>
      </c>
    </row>
    <row r="162" spans="1:43" x14ac:dyDescent="0.25">
      <c r="A162" s="7">
        <v>198</v>
      </c>
      <c r="B162" s="2" t="s">
        <v>422</v>
      </c>
      <c r="D162" s="8" t="s">
        <v>227</v>
      </c>
      <c r="E162" s="19">
        <v>43463</v>
      </c>
      <c r="F162" s="6">
        <v>1260.51</v>
      </c>
      <c r="G162" s="6">
        <f>F162-SUMIFS($I$162:$BA$162,$I$3:$BA$3,"="&amp;$L$3)</f>
        <v>-1260.51</v>
      </c>
      <c r="H162" s="6">
        <f>SUMIFS($I$162:$BA$162,$I$3:$BA$3,"=" &amp; $L$3)-SUMIFS($I$162:$BA$162,$I$3:$BA$3,"=" &amp; $AC$3)</f>
        <v>0</v>
      </c>
      <c r="J162" s="2">
        <v>407</v>
      </c>
      <c r="K162" s="19">
        <v>43454</v>
      </c>
      <c r="L162" s="6">
        <v>1260.51</v>
      </c>
      <c r="M162" s="6">
        <v>44.117850000000004</v>
      </c>
      <c r="N162" s="6">
        <v>65.231392500000013</v>
      </c>
      <c r="O162" s="6">
        <v>130.1366280375</v>
      </c>
      <c r="AB162" s="19">
        <v>43462</v>
      </c>
      <c r="AC162" s="6">
        <v>1260.51</v>
      </c>
      <c r="AD162" s="19" t="s">
        <v>3</v>
      </c>
      <c r="AJ162" s="6">
        <v>0</v>
      </c>
      <c r="AK162" s="19" t="s">
        <v>3</v>
      </c>
      <c r="AL162" s="6">
        <v>0</v>
      </c>
      <c r="AM162" s="19" t="s">
        <v>3</v>
      </c>
      <c r="AN162" s="6">
        <v>0</v>
      </c>
      <c r="AO162" s="2" t="str">
        <f t="shared" si="5"/>
        <v/>
      </c>
      <c r="AP162" s="2" t="e">
        <f t="shared" si="6"/>
        <v>#NUM!</v>
      </c>
      <c r="AQ162" s="2" t="s">
        <v>423</v>
      </c>
    </row>
    <row r="163" spans="1:43" x14ac:dyDescent="0.25">
      <c r="A163" s="7">
        <v>199</v>
      </c>
      <c r="B163" s="2" t="s">
        <v>424</v>
      </c>
      <c r="D163" s="8" t="s">
        <v>227</v>
      </c>
      <c r="E163" s="19">
        <v>43464</v>
      </c>
      <c r="F163" s="6">
        <v>5850</v>
      </c>
      <c r="G163" s="6">
        <f>F163-SUMIFS($I$163:$BA$163,$I$3:$BA$3,"="&amp;$L$3)</f>
        <v>-5850</v>
      </c>
      <c r="H163" s="6">
        <f>SUMIFS($I$163:$BA$163,$I$3:$BA$3,"=" &amp; $L$3)-SUMIFS($I$163:$BA$163,$I$3:$BA$3,"=" &amp; $AC$3)</f>
        <v>0</v>
      </c>
      <c r="J163" s="2">
        <v>408</v>
      </c>
      <c r="K163" s="19">
        <v>43310</v>
      </c>
      <c r="L163" s="6">
        <v>5850</v>
      </c>
      <c r="M163" s="6">
        <v>204.75000000000003</v>
      </c>
      <c r="N163" s="6">
        <v>302.73750000000001</v>
      </c>
      <c r="O163" s="6">
        <v>603.96131250000008</v>
      </c>
      <c r="AB163" s="19">
        <v>43340</v>
      </c>
      <c r="AC163" s="6">
        <v>5850</v>
      </c>
      <c r="AD163" s="19">
        <v>43437</v>
      </c>
      <c r="AJ163" s="6">
        <v>0</v>
      </c>
      <c r="AK163" s="19" t="s">
        <v>3</v>
      </c>
      <c r="AL163" s="6">
        <v>0</v>
      </c>
      <c r="AM163" s="19" t="s">
        <v>3</v>
      </c>
      <c r="AN163" s="6">
        <v>0</v>
      </c>
      <c r="AO163" s="2" t="str">
        <f t="shared" si="5"/>
        <v/>
      </c>
      <c r="AP163" s="2" t="e">
        <f t="shared" si="6"/>
        <v>#NUM!</v>
      </c>
      <c r="AQ163" s="2" t="s">
        <v>425</v>
      </c>
    </row>
    <row r="164" spans="1:43" x14ac:dyDescent="0.25">
      <c r="A164" s="7">
        <v>200</v>
      </c>
      <c r="B164" s="2" t="s">
        <v>426</v>
      </c>
      <c r="D164" s="8" t="s">
        <v>227</v>
      </c>
      <c r="E164" s="19">
        <v>43468</v>
      </c>
      <c r="F164" s="6">
        <v>0</v>
      </c>
      <c r="G164" s="6">
        <f>F164-SUMIFS($I$164:$BA$164,$I$3:$BA$3,"="&amp;$L$3)</f>
        <v>0</v>
      </c>
      <c r="H164" s="6">
        <f>SUMIFS($I$164:$BA$164,$I$3:$BA$3,"=" &amp; $L$3)-SUMIFS($I$164:$BA$164,$I$3:$BA$3,"=" &amp; $AC$3)</f>
        <v>0</v>
      </c>
      <c r="J164" s="2">
        <v>409</v>
      </c>
      <c r="K164" s="19">
        <v>0</v>
      </c>
      <c r="L164" s="6">
        <v>0</v>
      </c>
      <c r="M164" s="6">
        <v>0</v>
      </c>
      <c r="N164" s="6">
        <v>0</v>
      </c>
      <c r="O164" s="6">
        <v>0</v>
      </c>
      <c r="AB164" s="19">
        <v>0</v>
      </c>
      <c r="AC164" s="6">
        <v>0</v>
      </c>
      <c r="AD164" s="19" t="s">
        <v>3</v>
      </c>
      <c r="AJ164" s="6">
        <v>0</v>
      </c>
      <c r="AK164" s="19" t="s">
        <v>3</v>
      </c>
      <c r="AL164" s="6">
        <v>0</v>
      </c>
      <c r="AM164" s="19" t="s">
        <v>3</v>
      </c>
      <c r="AN164" s="6">
        <v>0</v>
      </c>
      <c r="AO164" s="2" t="str">
        <f t="shared" si="5"/>
        <v/>
      </c>
      <c r="AP164" s="2" t="e">
        <f t="shared" si="6"/>
        <v>#NUM!</v>
      </c>
      <c r="AQ164" s="2" t="s">
        <v>427</v>
      </c>
    </row>
    <row r="165" spans="1:43" x14ac:dyDescent="0.25">
      <c r="A165" s="7">
        <v>201</v>
      </c>
      <c r="B165" s="2" t="s">
        <v>428</v>
      </c>
      <c r="D165" s="8" t="s">
        <v>227</v>
      </c>
      <c r="E165" s="19">
        <v>43469</v>
      </c>
      <c r="F165" s="6">
        <v>3080</v>
      </c>
      <c r="G165" s="6">
        <f>F165-SUMIFS($I$165:$BA$165,$I$3:$BA$3,"="&amp;$L$3)</f>
        <v>-3080</v>
      </c>
      <c r="H165" s="6">
        <f>SUMIFS($I$165:$BA$165,$I$3:$BA$3,"=" &amp; $L$3)-SUMIFS($I$165:$BA$165,$I$3:$BA$3,"=" &amp; $AC$3)</f>
        <v>0</v>
      </c>
      <c r="J165" s="2">
        <v>410</v>
      </c>
      <c r="K165" s="19">
        <v>43317</v>
      </c>
      <c r="L165" s="6">
        <v>3080</v>
      </c>
      <c r="M165" s="6">
        <v>107.80000000000001</v>
      </c>
      <c r="N165" s="6">
        <v>159.39000000000001</v>
      </c>
      <c r="O165" s="6">
        <v>317.98305000000005</v>
      </c>
      <c r="AB165" s="19">
        <v>43317</v>
      </c>
      <c r="AC165" s="6">
        <v>3080</v>
      </c>
      <c r="AD165" s="19">
        <v>43453</v>
      </c>
      <c r="AJ165" s="6">
        <v>0</v>
      </c>
      <c r="AK165" s="19" t="s">
        <v>3</v>
      </c>
      <c r="AL165" s="6">
        <v>0</v>
      </c>
      <c r="AM165" s="19" t="s">
        <v>3</v>
      </c>
      <c r="AN165" s="6">
        <v>0</v>
      </c>
      <c r="AO165" s="2" t="str">
        <f t="shared" si="5"/>
        <v/>
      </c>
      <c r="AP165" s="2" t="e">
        <f t="shared" si="6"/>
        <v>#NUM!</v>
      </c>
      <c r="AQ165" s="2" t="s">
        <v>429</v>
      </c>
    </row>
    <row r="166" spans="1:43" x14ac:dyDescent="0.25">
      <c r="A166" s="7">
        <v>202</v>
      </c>
      <c r="B166" s="2" t="s">
        <v>164</v>
      </c>
      <c r="D166" s="8" t="s">
        <v>227</v>
      </c>
      <c r="E166" s="19">
        <v>43471</v>
      </c>
      <c r="F166" s="6">
        <v>1000</v>
      </c>
      <c r="G166" s="6">
        <f>F166-SUMIFS($I$166:$BA$166,$I$3:$BA$3,"="&amp;$L$3)</f>
        <v>-1000</v>
      </c>
      <c r="H166" s="6">
        <f>SUMIFS($I$166:$BA$166,$I$3:$BA$3,"=" &amp; $L$3)-SUMIFS($I$166:$BA$166,$I$3:$BA$3,"=" &amp; $AC$3)</f>
        <v>0</v>
      </c>
      <c r="J166" s="2">
        <v>411</v>
      </c>
      <c r="K166" s="19">
        <v>43463</v>
      </c>
      <c r="L166" s="6">
        <v>1000</v>
      </c>
      <c r="M166" s="6">
        <v>35</v>
      </c>
      <c r="N166" s="6">
        <v>51.75</v>
      </c>
      <c r="O166" s="6">
        <v>103.24125000000001</v>
      </c>
      <c r="AB166" s="19">
        <v>0</v>
      </c>
      <c r="AC166" s="6">
        <v>1000</v>
      </c>
      <c r="AD166" s="19" t="s">
        <v>3</v>
      </c>
      <c r="AJ166" s="6">
        <v>0</v>
      </c>
      <c r="AK166" s="19" t="s">
        <v>3</v>
      </c>
      <c r="AL166" s="6">
        <v>0</v>
      </c>
      <c r="AM166" s="19" t="s">
        <v>3</v>
      </c>
      <c r="AN166" s="6">
        <v>0</v>
      </c>
      <c r="AO166" s="2" t="str">
        <f t="shared" si="5"/>
        <v/>
      </c>
      <c r="AP166" s="2" t="e">
        <f t="shared" si="6"/>
        <v>#NUM!</v>
      </c>
      <c r="AQ166" s="2" t="s">
        <v>165</v>
      </c>
    </row>
    <row r="167" spans="1:43" x14ac:dyDescent="0.25">
      <c r="A167" s="7">
        <v>203</v>
      </c>
      <c r="B167" s="2" t="s">
        <v>430</v>
      </c>
      <c r="D167" s="8" t="s">
        <v>227</v>
      </c>
      <c r="E167" s="19">
        <v>43475</v>
      </c>
      <c r="F167" s="6">
        <v>2700</v>
      </c>
      <c r="G167" s="6">
        <f>F167-SUMIFS($I$167:$BA$167,$I$3:$BA$3,"="&amp;$L$3)</f>
        <v>-2700</v>
      </c>
      <c r="H167" s="6">
        <f>SUMIFS($I$167:$BA$167,$I$3:$BA$3,"=" &amp; $L$3)-SUMIFS($I$167:$BA$167,$I$3:$BA$3,"=" &amp; $AC$3)</f>
        <v>0</v>
      </c>
      <c r="J167" s="2">
        <v>412</v>
      </c>
      <c r="K167" s="19">
        <v>43360</v>
      </c>
      <c r="L167" s="6">
        <v>2700</v>
      </c>
      <c r="M167" s="6">
        <v>94.500000000000014</v>
      </c>
      <c r="N167" s="6">
        <v>139.72499999999999</v>
      </c>
      <c r="O167" s="6">
        <v>278.751375</v>
      </c>
      <c r="AB167" s="19">
        <v>43360</v>
      </c>
      <c r="AC167" s="6">
        <v>2700</v>
      </c>
      <c r="AD167" s="19">
        <v>43453</v>
      </c>
      <c r="AJ167" s="6">
        <v>0</v>
      </c>
      <c r="AK167" s="19" t="s">
        <v>3</v>
      </c>
      <c r="AL167" s="6">
        <v>0</v>
      </c>
      <c r="AM167" s="19" t="s">
        <v>3</v>
      </c>
      <c r="AN167" s="6">
        <v>0</v>
      </c>
      <c r="AO167" s="2" t="str">
        <f t="shared" si="5"/>
        <v/>
      </c>
      <c r="AP167" s="2" t="e">
        <f t="shared" si="6"/>
        <v>#NUM!</v>
      </c>
      <c r="AQ167" s="2" t="s">
        <v>431</v>
      </c>
    </row>
    <row r="168" spans="1:43" x14ac:dyDescent="0.25">
      <c r="A168" s="7">
        <v>204</v>
      </c>
      <c r="B168" s="2" t="s">
        <v>432</v>
      </c>
      <c r="D168" s="8" t="s">
        <v>227</v>
      </c>
      <c r="E168" s="19">
        <v>43477</v>
      </c>
      <c r="F168" s="6">
        <v>4080</v>
      </c>
      <c r="G168" s="6">
        <f>F168-SUMIFS($I$168:$BA$168,$I$3:$BA$3,"="&amp;$L$3)</f>
        <v>-4080</v>
      </c>
      <c r="H168" s="6">
        <f>SUMIFS($I$168:$BA$168,$I$3:$BA$3,"=" &amp; $L$3)-SUMIFS($I$168:$BA$168,$I$3:$BA$3,"=" &amp; $AC$3)</f>
        <v>0</v>
      </c>
      <c r="J168" s="2">
        <v>413</v>
      </c>
      <c r="K168" s="19">
        <v>43335</v>
      </c>
      <c r="L168" s="6">
        <v>4080</v>
      </c>
      <c r="M168" s="6">
        <v>142.80000000000001</v>
      </c>
      <c r="N168" s="6">
        <v>211.14000000000001</v>
      </c>
      <c r="O168" s="6">
        <v>421.22430000000003</v>
      </c>
      <c r="AB168" s="19">
        <v>43335</v>
      </c>
      <c r="AC168" s="6">
        <v>4080</v>
      </c>
      <c r="AD168" s="19">
        <v>43470</v>
      </c>
      <c r="AJ168" s="6">
        <v>0</v>
      </c>
      <c r="AK168" s="19" t="s">
        <v>3</v>
      </c>
      <c r="AL168" s="6">
        <v>0</v>
      </c>
      <c r="AM168" s="19" t="s">
        <v>3</v>
      </c>
      <c r="AN168" s="6">
        <v>0</v>
      </c>
      <c r="AO168" s="2" t="str">
        <f t="shared" si="5"/>
        <v/>
      </c>
      <c r="AP168" s="2" t="e">
        <f t="shared" si="6"/>
        <v>#NUM!</v>
      </c>
      <c r="AQ168" s="2" t="s">
        <v>433</v>
      </c>
    </row>
    <row r="169" spans="1:43" x14ac:dyDescent="0.25">
      <c r="A169" s="7">
        <v>205</v>
      </c>
      <c r="B169" s="2" t="s">
        <v>434</v>
      </c>
      <c r="D169" s="8" t="s">
        <v>227</v>
      </c>
      <c r="E169" s="19">
        <v>43483</v>
      </c>
      <c r="F169" s="6">
        <v>3080</v>
      </c>
      <c r="G169" s="6">
        <f>F169-SUMIFS($I$169:$BA$169,$I$3:$BA$3,"="&amp;$L$3)</f>
        <v>-3080</v>
      </c>
      <c r="H169" s="6">
        <f>SUMIFS($I$169:$BA$169,$I$3:$BA$3,"=" &amp; $L$3)-SUMIFS($I$169:$BA$169,$I$3:$BA$3,"=" &amp; $AC$3)</f>
        <v>0</v>
      </c>
      <c r="J169" s="2">
        <v>414</v>
      </c>
      <c r="K169" s="19">
        <v>43341</v>
      </c>
      <c r="L169" s="6">
        <v>3080</v>
      </c>
      <c r="M169" s="6">
        <v>107.80000000000001</v>
      </c>
      <c r="N169" s="6">
        <v>159.39000000000001</v>
      </c>
      <c r="O169" s="6">
        <v>317.98305000000005</v>
      </c>
      <c r="AB169" s="19">
        <v>43341</v>
      </c>
      <c r="AC169" s="6">
        <v>3080</v>
      </c>
      <c r="AD169" s="19" t="s">
        <v>3</v>
      </c>
      <c r="AJ169" s="6">
        <v>0</v>
      </c>
      <c r="AK169" s="19" t="s">
        <v>3</v>
      </c>
      <c r="AL169" s="6">
        <v>0</v>
      </c>
      <c r="AM169" s="19" t="s">
        <v>3</v>
      </c>
      <c r="AN169" s="6">
        <v>0</v>
      </c>
      <c r="AO169" s="2" t="str">
        <f t="shared" si="5"/>
        <v/>
      </c>
      <c r="AP169" s="2" t="e">
        <f t="shared" si="6"/>
        <v>#NUM!</v>
      </c>
      <c r="AQ169" s="2" t="s">
        <v>435</v>
      </c>
    </row>
    <row r="170" spans="1:43" x14ac:dyDescent="0.25">
      <c r="A170" s="7">
        <v>206</v>
      </c>
      <c r="B170" s="2" t="s">
        <v>436</v>
      </c>
      <c r="D170" s="8" t="s">
        <v>227</v>
      </c>
      <c r="E170" s="19">
        <v>43489</v>
      </c>
      <c r="F170" s="6">
        <v>1800</v>
      </c>
      <c r="G170" s="6">
        <f>F170-SUMIFS($I$170:$BA$170,$I$3:$BA$3,"="&amp;$L$3)</f>
        <v>-1800</v>
      </c>
      <c r="H170" s="6">
        <f>SUMIFS($I$170:$BA$170,$I$3:$BA$3,"=" &amp; $L$3)-SUMIFS($I$170:$BA$170,$I$3:$BA$3,"=" &amp; $AC$3)</f>
        <v>0</v>
      </c>
      <c r="J170" s="2">
        <v>415</v>
      </c>
      <c r="K170" s="19">
        <v>43476</v>
      </c>
      <c r="L170" s="6">
        <v>1800</v>
      </c>
      <c r="M170" s="6">
        <v>63.000000000000007</v>
      </c>
      <c r="N170" s="6">
        <v>93.15</v>
      </c>
      <c r="O170" s="6">
        <v>185.83425</v>
      </c>
      <c r="AB170" s="19" t="s">
        <v>166</v>
      </c>
      <c r="AC170" s="6">
        <v>1800</v>
      </c>
      <c r="AD170" s="19" t="s">
        <v>3</v>
      </c>
      <c r="AJ170" s="6">
        <v>0</v>
      </c>
      <c r="AK170" s="19" t="s">
        <v>3</v>
      </c>
      <c r="AL170" s="6">
        <v>0</v>
      </c>
      <c r="AM170" s="19" t="s">
        <v>3</v>
      </c>
      <c r="AN170" s="6">
        <v>0</v>
      </c>
      <c r="AO170" s="2" t="str">
        <f t="shared" si="5"/>
        <v/>
      </c>
      <c r="AP170" s="2" t="e">
        <f t="shared" si="6"/>
        <v>#NUM!</v>
      </c>
      <c r="AQ170" s="2" t="s">
        <v>437</v>
      </c>
    </row>
    <row r="171" spans="1:43" x14ac:dyDescent="0.25">
      <c r="A171" s="7">
        <v>207</v>
      </c>
      <c r="B171" s="2" t="s">
        <v>167</v>
      </c>
      <c r="D171" s="8" t="s">
        <v>227</v>
      </c>
      <c r="E171" s="19">
        <v>43490</v>
      </c>
      <c r="F171" s="6">
        <v>3130</v>
      </c>
      <c r="G171" s="6">
        <f>F171-SUMIFS($I$171:$BA$171,$I$3:$BA$3,"="&amp;$L$3)</f>
        <v>-3130</v>
      </c>
      <c r="H171" s="6">
        <f>SUMIFS($I$171:$BA$171,$I$3:$BA$3,"=" &amp; $L$3)-SUMIFS($I$171:$BA$171,$I$3:$BA$3,"=" &amp; $AC$3)</f>
        <v>0</v>
      </c>
      <c r="J171" s="2">
        <v>416</v>
      </c>
      <c r="K171" s="19">
        <v>43338</v>
      </c>
      <c r="L171" s="6">
        <v>3130</v>
      </c>
      <c r="M171" s="6">
        <v>109.55000000000001</v>
      </c>
      <c r="N171" s="6">
        <v>161.97750000000002</v>
      </c>
      <c r="O171" s="6">
        <v>323.14511250000004</v>
      </c>
      <c r="AB171" s="19">
        <v>43338</v>
      </c>
      <c r="AC171" s="6">
        <v>3130</v>
      </c>
      <c r="AD171" s="19">
        <v>43470</v>
      </c>
      <c r="AJ171" s="6">
        <v>0</v>
      </c>
      <c r="AK171" s="19" t="s">
        <v>3</v>
      </c>
      <c r="AL171" s="6">
        <v>0</v>
      </c>
      <c r="AM171" s="19" t="s">
        <v>3</v>
      </c>
      <c r="AN171" s="6">
        <v>0</v>
      </c>
      <c r="AO171" s="2" t="str">
        <f t="shared" si="5"/>
        <v/>
      </c>
      <c r="AP171" s="2" t="e">
        <f t="shared" si="6"/>
        <v>#NUM!</v>
      </c>
      <c r="AQ171" s="2" t="s">
        <v>168</v>
      </c>
    </row>
    <row r="172" spans="1:43" x14ac:dyDescent="0.25">
      <c r="A172" s="7">
        <v>208</v>
      </c>
      <c r="B172" s="2" t="s">
        <v>438</v>
      </c>
      <c r="D172" s="8" t="s">
        <v>227</v>
      </c>
      <c r="E172" s="19">
        <v>43492</v>
      </c>
      <c r="F172" s="6">
        <v>1000</v>
      </c>
      <c r="G172" s="6">
        <f>F172-SUMIFS($I$172:$BA$172,$I$3:$BA$3,"="&amp;$L$3)</f>
        <v>-1000</v>
      </c>
      <c r="H172" s="6">
        <f>SUMIFS($I$172:$BA$172,$I$3:$BA$3,"=" &amp; $L$3)-SUMIFS($I$172:$BA$172,$I$3:$BA$3,"=" &amp; $AC$3)</f>
        <v>0</v>
      </c>
      <c r="J172" s="2">
        <v>417</v>
      </c>
      <c r="K172" s="19">
        <v>43458</v>
      </c>
      <c r="L172" s="6">
        <v>1000</v>
      </c>
      <c r="M172" s="6">
        <v>35</v>
      </c>
      <c r="N172" s="6">
        <v>51.75</v>
      </c>
      <c r="O172" s="6">
        <v>103.24125000000001</v>
      </c>
      <c r="AB172" s="19">
        <v>43492</v>
      </c>
      <c r="AC172" s="6">
        <v>1000</v>
      </c>
      <c r="AD172" s="19" t="s">
        <v>3</v>
      </c>
      <c r="AJ172" s="6">
        <v>0</v>
      </c>
      <c r="AK172" s="19" t="s">
        <v>3</v>
      </c>
      <c r="AL172" s="6">
        <v>0</v>
      </c>
      <c r="AM172" s="19" t="s">
        <v>3</v>
      </c>
      <c r="AN172" s="6">
        <v>0</v>
      </c>
      <c r="AO172" s="2" t="str">
        <f t="shared" si="5"/>
        <v/>
      </c>
      <c r="AP172" s="2" t="e">
        <f t="shared" si="6"/>
        <v>#NUM!</v>
      </c>
      <c r="AQ172" s="2" t="s">
        <v>439</v>
      </c>
    </row>
    <row r="173" spans="1:43" x14ac:dyDescent="0.25">
      <c r="A173" s="7">
        <v>209</v>
      </c>
      <c r="B173" s="2" t="s">
        <v>440</v>
      </c>
      <c r="D173" s="8" t="s">
        <v>227</v>
      </c>
      <c r="E173" s="19">
        <v>43504</v>
      </c>
      <c r="F173" s="6">
        <v>3080</v>
      </c>
      <c r="G173" s="6">
        <f>F173-SUMIFS($I$173:$BA$173,$I$3:$BA$3,"="&amp;$L$3)</f>
        <v>-3080</v>
      </c>
      <c r="H173" s="6">
        <f>SUMIFS($I$173:$BA$173,$I$3:$BA$3,"=" &amp; $L$3)-SUMIFS($I$173:$BA$173,$I$3:$BA$3,"=" &amp; $AC$3)</f>
        <v>0</v>
      </c>
      <c r="J173" s="2">
        <v>418</v>
      </c>
      <c r="K173" s="19">
        <v>43322</v>
      </c>
      <c r="L173" s="6">
        <v>3080</v>
      </c>
      <c r="M173" s="6">
        <v>107.80000000000001</v>
      </c>
      <c r="N173" s="6">
        <v>159.39000000000001</v>
      </c>
      <c r="O173" s="6">
        <v>317.98305000000005</v>
      </c>
      <c r="AB173" s="19" t="s">
        <v>6</v>
      </c>
      <c r="AC173" s="6">
        <v>3080</v>
      </c>
      <c r="AD173" s="19" t="s">
        <v>3</v>
      </c>
      <c r="AJ173" s="6">
        <v>0</v>
      </c>
      <c r="AK173" s="19" t="s">
        <v>3</v>
      </c>
      <c r="AL173" s="6">
        <v>0</v>
      </c>
      <c r="AM173" s="19" t="s">
        <v>3</v>
      </c>
      <c r="AN173" s="6">
        <v>0</v>
      </c>
      <c r="AO173" s="2" t="str">
        <f t="shared" si="5"/>
        <v/>
      </c>
      <c r="AP173" s="2" t="e">
        <f t="shared" si="6"/>
        <v>#NUM!</v>
      </c>
      <c r="AQ173" s="2" t="s">
        <v>441</v>
      </c>
    </row>
    <row r="174" spans="1:43" x14ac:dyDescent="0.25">
      <c r="A174" s="7">
        <v>210</v>
      </c>
      <c r="B174" s="2" t="s">
        <v>442</v>
      </c>
      <c r="D174" s="8" t="s">
        <v>227</v>
      </c>
      <c r="E174" s="19">
        <v>43506</v>
      </c>
      <c r="F174" s="6">
        <v>0</v>
      </c>
      <c r="G174" s="6">
        <f>F174-SUMIFS($I$174:$BA$174,$I$3:$BA$3,"="&amp;$L$3)</f>
        <v>0</v>
      </c>
      <c r="H174" s="6">
        <f>SUMIFS($I$174:$BA$174,$I$3:$BA$3,"=" &amp; $L$3)-SUMIFS($I$174:$BA$174,$I$3:$BA$3,"=" &amp; $AC$3)</f>
        <v>0</v>
      </c>
      <c r="J174" s="2">
        <v>419</v>
      </c>
      <c r="K174" s="19">
        <v>0</v>
      </c>
      <c r="L174" s="6">
        <v>0</v>
      </c>
      <c r="M174" s="6">
        <v>0</v>
      </c>
      <c r="N174" s="6">
        <v>0</v>
      </c>
      <c r="O174" s="6">
        <v>0</v>
      </c>
      <c r="AB174" s="19">
        <v>0</v>
      </c>
      <c r="AC174" s="6">
        <v>0</v>
      </c>
      <c r="AD174" s="19" t="s">
        <v>3</v>
      </c>
      <c r="AJ174" s="6">
        <v>0</v>
      </c>
      <c r="AK174" s="19" t="s">
        <v>3</v>
      </c>
      <c r="AL174" s="6">
        <v>0</v>
      </c>
      <c r="AM174" s="19" t="s">
        <v>3</v>
      </c>
      <c r="AN174" s="6">
        <v>0</v>
      </c>
      <c r="AO174" s="2" t="str">
        <f t="shared" si="5"/>
        <v/>
      </c>
      <c r="AP174" s="2" t="e">
        <f t="shared" si="6"/>
        <v>#NUM!</v>
      </c>
      <c r="AQ174" s="2" t="s">
        <v>443</v>
      </c>
    </row>
    <row r="175" spans="1:43" x14ac:dyDescent="0.25">
      <c r="A175" s="7">
        <v>211</v>
      </c>
      <c r="B175" s="2" t="s">
        <v>169</v>
      </c>
      <c r="D175" s="8" t="s">
        <v>227</v>
      </c>
      <c r="E175" s="19">
        <v>43518</v>
      </c>
      <c r="F175" s="6">
        <v>0</v>
      </c>
      <c r="G175" s="6">
        <f>F175-SUMIFS($I$175:$BA$175,$I$3:$BA$3,"="&amp;$L$3)</f>
        <v>0</v>
      </c>
      <c r="H175" s="6">
        <f>SUMIFS($I$175:$BA$175,$I$3:$BA$3,"=" &amp; $L$3)-SUMIFS($I$175:$BA$175,$I$3:$BA$3,"=" &amp; $AC$3)</f>
        <v>0</v>
      </c>
      <c r="J175" s="2">
        <v>420</v>
      </c>
      <c r="K175" s="19">
        <v>43350</v>
      </c>
      <c r="L175" s="6">
        <v>0</v>
      </c>
      <c r="M175" s="6">
        <v>0</v>
      </c>
      <c r="N175" s="6">
        <v>0</v>
      </c>
      <c r="O175" s="6">
        <v>0</v>
      </c>
      <c r="AB175" s="19">
        <v>43350</v>
      </c>
      <c r="AC175" s="6">
        <v>0</v>
      </c>
      <c r="AD175" s="19" t="s">
        <v>3</v>
      </c>
      <c r="AJ175" s="6">
        <v>0</v>
      </c>
      <c r="AK175" s="19" t="s">
        <v>3</v>
      </c>
      <c r="AL175" s="6">
        <v>0</v>
      </c>
      <c r="AM175" s="19" t="s">
        <v>3</v>
      </c>
      <c r="AN175" s="6">
        <v>0</v>
      </c>
      <c r="AO175" s="2" t="str">
        <f t="shared" si="5"/>
        <v/>
      </c>
      <c r="AP175" s="2" t="e">
        <f t="shared" si="6"/>
        <v>#NUM!</v>
      </c>
      <c r="AQ175" s="2" t="s">
        <v>170</v>
      </c>
    </row>
    <row r="176" spans="1:43" x14ac:dyDescent="0.25">
      <c r="A176" s="7">
        <v>212</v>
      </c>
      <c r="B176" s="2" t="s">
        <v>171</v>
      </c>
      <c r="D176" s="8" t="s">
        <v>227</v>
      </c>
      <c r="E176" s="19">
        <v>43520</v>
      </c>
      <c r="F176" s="6">
        <v>1600</v>
      </c>
      <c r="G176" s="6">
        <f>F176-SUMIFS($I$176:$BA$176,$I$3:$BA$3,"="&amp;$L$3)</f>
        <v>-1600</v>
      </c>
      <c r="H176" s="6">
        <f>SUMIFS($I$176:$BA$176,$I$3:$BA$3,"=" &amp; $L$3)-SUMIFS($I$176:$BA$176,$I$3:$BA$3,"=" &amp; $AC$3)</f>
        <v>0</v>
      </c>
      <c r="J176" s="2">
        <v>421</v>
      </c>
      <c r="K176" s="19">
        <v>43487</v>
      </c>
      <c r="L176" s="6">
        <v>1600</v>
      </c>
      <c r="M176" s="6">
        <v>56.000000000000007</v>
      </c>
      <c r="N176" s="6">
        <v>82.800000000000011</v>
      </c>
      <c r="O176" s="6">
        <v>165.18600000000001</v>
      </c>
      <c r="AB176" s="19">
        <v>43489</v>
      </c>
      <c r="AC176" s="6">
        <v>1600</v>
      </c>
      <c r="AD176" s="19" t="s">
        <v>3</v>
      </c>
      <c r="AJ176" s="6">
        <v>0</v>
      </c>
      <c r="AK176" s="19" t="s">
        <v>3</v>
      </c>
      <c r="AL176" s="6">
        <v>0</v>
      </c>
      <c r="AM176" s="19" t="s">
        <v>3</v>
      </c>
      <c r="AN176" s="6">
        <v>0</v>
      </c>
      <c r="AO176" s="2" t="str">
        <f t="shared" si="5"/>
        <v/>
      </c>
      <c r="AP176" s="2" t="e">
        <f t="shared" si="6"/>
        <v>#NUM!</v>
      </c>
      <c r="AQ176" s="2" t="s">
        <v>172</v>
      </c>
    </row>
    <row r="177" spans="1:43" x14ac:dyDescent="0.25">
      <c r="A177" s="7">
        <v>213</v>
      </c>
      <c r="B177" s="2" t="s">
        <v>173</v>
      </c>
      <c r="D177" s="8" t="s">
        <v>227</v>
      </c>
      <c r="E177" s="19">
        <v>43526</v>
      </c>
      <c r="F177" s="6">
        <v>2100.86</v>
      </c>
      <c r="G177" s="6">
        <f>F177-SUMIFS($I$177:$BA$177,$I$3:$BA$3,"="&amp;$L$3)</f>
        <v>-2100.86</v>
      </c>
      <c r="H177" s="6">
        <f>SUMIFS($I$177:$BA$177,$I$3:$BA$3,"=" &amp; $L$3)-SUMIFS($I$177:$BA$177,$I$3:$BA$3,"=" &amp; $AC$3)</f>
        <v>0</v>
      </c>
      <c r="J177" s="2">
        <v>422</v>
      </c>
      <c r="K177" s="19">
        <v>43526</v>
      </c>
      <c r="L177" s="6">
        <v>2100.86</v>
      </c>
      <c r="M177" s="6">
        <v>73.530100000000004</v>
      </c>
      <c r="N177" s="6">
        <v>108.71950500000001</v>
      </c>
      <c r="O177" s="6">
        <v>216.89541247500003</v>
      </c>
      <c r="AB177" s="19">
        <v>43526</v>
      </c>
      <c r="AC177" s="6">
        <v>2100.86</v>
      </c>
      <c r="AD177" s="19">
        <v>43526</v>
      </c>
      <c r="AJ177" s="6">
        <v>0</v>
      </c>
      <c r="AK177" s="19" t="s">
        <v>3</v>
      </c>
      <c r="AL177" s="6">
        <v>0</v>
      </c>
      <c r="AM177" s="19" t="s">
        <v>3</v>
      </c>
      <c r="AN177" s="6">
        <v>0</v>
      </c>
      <c r="AO177" s="2" t="str">
        <f t="shared" si="5"/>
        <v/>
      </c>
      <c r="AP177" s="2" t="e">
        <f t="shared" si="6"/>
        <v>#NUM!</v>
      </c>
      <c r="AQ177" s="2" t="s">
        <v>174</v>
      </c>
    </row>
    <row r="178" spans="1:43" x14ac:dyDescent="0.25">
      <c r="A178" s="7">
        <v>214</v>
      </c>
      <c r="B178" s="2" t="s">
        <v>444</v>
      </c>
      <c r="D178" s="8" t="s">
        <v>227</v>
      </c>
      <c r="E178" s="19">
        <v>43551</v>
      </c>
      <c r="F178" s="6">
        <v>4400</v>
      </c>
      <c r="G178" s="6">
        <f>F178-SUMIFS($I$178:$BA$178,$I$3:$BA$3,"="&amp;$L$3)</f>
        <v>-4400</v>
      </c>
      <c r="H178" s="6">
        <f>SUMIFS($I$178:$BA$178,$I$3:$BA$3,"=" &amp; $L$3)-SUMIFS($I$178:$BA$178,$I$3:$BA$3,"=" &amp; $AC$3)</f>
        <v>0</v>
      </c>
      <c r="J178" s="2">
        <v>423</v>
      </c>
      <c r="K178" s="19">
        <v>43452</v>
      </c>
      <c r="L178" s="6">
        <v>4400</v>
      </c>
      <c r="M178" s="6">
        <v>154.00000000000003</v>
      </c>
      <c r="N178" s="6">
        <v>227.70000000000002</v>
      </c>
      <c r="O178" s="6">
        <v>454.26150000000001</v>
      </c>
      <c r="AB178" s="19">
        <v>43455</v>
      </c>
      <c r="AC178" s="6">
        <v>4400</v>
      </c>
      <c r="AD178" s="19">
        <v>43529</v>
      </c>
      <c r="AJ178" s="6">
        <v>0</v>
      </c>
      <c r="AK178" s="19" t="s">
        <v>3</v>
      </c>
      <c r="AL178" s="6">
        <v>0</v>
      </c>
      <c r="AM178" s="19" t="s">
        <v>3</v>
      </c>
      <c r="AN178" s="6">
        <v>0</v>
      </c>
      <c r="AO178" s="2" t="str">
        <f t="shared" si="5"/>
        <v/>
      </c>
      <c r="AP178" s="2" t="e">
        <f t="shared" si="6"/>
        <v>#NUM!</v>
      </c>
      <c r="AQ178" s="2" t="s">
        <v>445</v>
      </c>
    </row>
    <row r="179" spans="1:43" x14ac:dyDescent="0.25">
      <c r="A179" s="7">
        <v>215</v>
      </c>
      <c r="B179" s="2" t="s">
        <v>446</v>
      </c>
      <c r="D179" s="8" t="s">
        <v>227</v>
      </c>
      <c r="E179" s="19">
        <v>43564</v>
      </c>
      <c r="F179" s="6">
        <v>0</v>
      </c>
      <c r="G179" s="6">
        <f>F179-SUMIFS($I$179:$BA$179,$I$3:$BA$3,"="&amp;$L$3)</f>
        <v>0</v>
      </c>
      <c r="H179" s="6">
        <f>SUMIFS($I$179:$BA$179,$I$3:$BA$3,"=" &amp; $L$3)-SUMIFS($I$179:$BA$179,$I$3:$BA$3,"=" &amp; $AC$3)</f>
        <v>0</v>
      </c>
      <c r="J179" s="2">
        <v>424</v>
      </c>
      <c r="K179" s="19">
        <v>0</v>
      </c>
      <c r="L179" s="6">
        <v>0</v>
      </c>
      <c r="M179" s="6">
        <v>0</v>
      </c>
      <c r="N179" s="6">
        <v>0</v>
      </c>
      <c r="O179" s="6">
        <v>0</v>
      </c>
      <c r="AB179" s="19">
        <v>0</v>
      </c>
      <c r="AC179" s="6">
        <v>0</v>
      </c>
      <c r="AD179" s="19" t="s">
        <v>3</v>
      </c>
      <c r="AJ179" s="6">
        <v>0</v>
      </c>
      <c r="AK179" s="19" t="s">
        <v>3</v>
      </c>
      <c r="AL179" s="6">
        <v>0</v>
      </c>
      <c r="AM179" s="19" t="s">
        <v>3</v>
      </c>
      <c r="AN179" s="6">
        <v>0</v>
      </c>
      <c r="AO179" s="2" t="str">
        <f t="shared" si="5"/>
        <v/>
      </c>
      <c r="AP179" s="2" t="e">
        <f t="shared" si="6"/>
        <v>#NUM!</v>
      </c>
      <c r="AQ179" s="2" t="s">
        <v>447</v>
      </c>
    </row>
    <row r="180" spans="1:43" x14ac:dyDescent="0.25">
      <c r="A180" s="7">
        <v>216</v>
      </c>
      <c r="B180" s="2" t="s">
        <v>448</v>
      </c>
      <c r="D180" s="8" t="s">
        <v>227</v>
      </c>
      <c r="E180" s="19">
        <v>43565</v>
      </c>
      <c r="F180" s="6">
        <v>4500</v>
      </c>
      <c r="G180" s="6">
        <f>F180-SUMIFS($I$180:$BA$180,$I$3:$BA$3,"="&amp;$L$3)</f>
        <v>-4500</v>
      </c>
      <c r="H180" s="6">
        <f>SUMIFS($I$180:$BA$180,$I$3:$BA$3,"=" &amp; $L$3)-SUMIFS($I$180:$BA$180,$I$3:$BA$3,"=" &amp; $AC$3)</f>
        <v>0</v>
      </c>
      <c r="J180" s="2">
        <v>425</v>
      </c>
      <c r="K180" s="19">
        <v>43485</v>
      </c>
      <c r="L180" s="6">
        <v>4500</v>
      </c>
      <c r="M180" s="6">
        <v>157.50000000000003</v>
      </c>
      <c r="N180" s="6">
        <v>232.875</v>
      </c>
      <c r="O180" s="6">
        <v>464.58562500000005</v>
      </c>
      <c r="AB180" s="19">
        <v>43494</v>
      </c>
      <c r="AC180" s="6">
        <v>4500</v>
      </c>
      <c r="AD180" s="19">
        <v>43528</v>
      </c>
      <c r="AJ180" s="6">
        <v>0</v>
      </c>
      <c r="AK180" s="19" t="s">
        <v>3</v>
      </c>
      <c r="AL180" s="6">
        <v>0</v>
      </c>
      <c r="AM180" s="19" t="s">
        <v>3</v>
      </c>
      <c r="AN180" s="6">
        <v>0</v>
      </c>
      <c r="AO180" s="2" t="str">
        <f t="shared" si="5"/>
        <v/>
      </c>
      <c r="AP180" s="2" t="e">
        <f t="shared" si="6"/>
        <v>#NUM!</v>
      </c>
      <c r="AQ180" s="2" t="s">
        <v>449</v>
      </c>
    </row>
    <row r="181" spans="1:43" x14ac:dyDescent="0.25">
      <c r="A181" s="7">
        <v>217</v>
      </c>
      <c r="B181" s="2" t="s">
        <v>450</v>
      </c>
      <c r="D181" s="8" t="s">
        <v>227</v>
      </c>
      <c r="E181" s="19">
        <v>43603</v>
      </c>
      <c r="F181" s="6">
        <v>4000</v>
      </c>
      <c r="G181" s="6">
        <f>F181-SUMIFS($I$181:$BA$181,$I$3:$BA$3,"="&amp;$L$3)</f>
        <v>-4000</v>
      </c>
      <c r="H181" s="6">
        <f>SUMIFS($I$181:$BA$181,$I$3:$BA$3,"=" &amp; $L$3)-SUMIFS($I$181:$BA$181,$I$3:$BA$3,"=" &amp; $AC$3)</f>
        <v>0</v>
      </c>
      <c r="J181" s="2">
        <v>426</v>
      </c>
      <c r="K181" s="19">
        <v>43360</v>
      </c>
      <c r="L181" s="6">
        <v>4000</v>
      </c>
      <c r="M181" s="6">
        <v>140</v>
      </c>
      <c r="N181" s="6">
        <v>207</v>
      </c>
      <c r="O181" s="6">
        <v>412.96500000000003</v>
      </c>
      <c r="AB181" s="19">
        <v>43360</v>
      </c>
      <c r="AC181" s="6">
        <v>4000</v>
      </c>
      <c r="AD181" s="19" t="s">
        <v>3</v>
      </c>
      <c r="AJ181" s="6">
        <v>0</v>
      </c>
      <c r="AK181" s="19" t="s">
        <v>3</v>
      </c>
      <c r="AL181" s="6">
        <v>0</v>
      </c>
      <c r="AM181" s="19" t="s">
        <v>3</v>
      </c>
      <c r="AN181" s="6">
        <v>0</v>
      </c>
      <c r="AO181" s="2" t="str">
        <f t="shared" si="5"/>
        <v/>
      </c>
      <c r="AP181" s="2" t="e">
        <f t="shared" si="6"/>
        <v>#NUM!</v>
      </c>
      <c r="AQ181" s="2" t="s">
        <v>451</v>
      </c>
    </row>
    <row r="182" spans="1:43" x14ac:dyDescent="0.25">
      <c r="A182" s="7">
        <v>218</v>
      </c>
      <c r="B182" s="2" t="s">
        <v>452</v>
      </c>
      <c r="D182" s="8" t="s">
        <v>227</v>
      </c>
      <c r="E182" s="19">
        <v>43606</v>
      </c>
      <c r="F182" s="6">
        <v>0</v>
      </c>
      <c r="G182" s="6">
        <f>F182-SUMIFS($I$182:$BA$182,$I$3:$BA$3,"="&amp;$L$3)</f>
        <v>0</v>
      </c>
      <c r="H182" s="6">
        <f>SUMIFS($I$182:$BA$182,$I$3:$BA$3,"=" &amp; $L$3)-SUMIFS($I$182:$BA$182,$I$3:$BA$3,"=" &amp; $AC$3)</f>
        <v>0</v>
      </c>
      <c r="J182" s="2">
        <v>427</v>
      </c>
      <c r="K182" s="19">
        <v>0</v>
      </c>
      <c r="L182" s="6">
        <v>0</v>
      </c>
      <c r="M182" s="6">
        <v>0</v>
      </c>
      <c r="N182" s="6">
        <v>0</v>
      </c>
      <c r="O182" s="6">
        <v>0</v>
      </c>
      <c r="AB182" s="19">
        <v>0</v>
      </c>
      <c r="AC182" s="6">
        <v>0</v>
      </c>
      <c r="AD182" s="19" t="s">
        <v>3</v>
      </c>
      <c r="AJ182" s="6">
        <v>0</v>
      </c>
      <c r="AK182" s="19" t="s">
        <v>3</v>
      </c>
      <c r="AL182" s="6">
        <v>0</v>
      </c>
      <c r="AM182" s="19" t="s">
        <v>3</v>
      </c>
      <c r="AN182" s="6">
        <v>0</v>
      </c>
      <c r="AO182" s="2" t="str">
        <f t="shared" si="5"/>
        <v/>
      </c>
      <c r="AP182" s="2" t="e">
        <f t="shared" si="6"/>
        <v>#NUM!</v>
      </c>
      <c r="AQ182" s="2" t="s">
        <v>453</v>
      </c>
    </row>
    <row r="183" spans="1:43" s="23" customFormat="1" x14ac:dyDescent="0.25">
      <c r="A183" s="21">
        <v>219</v>
      </c>
      <c r="B183" s="22" t="s">
        <v>454</v>
      </c>
      <c r="D183" s="24" t="s">
        <v>20</v>
      </c>
      <c r="E183" s="25">
        <v>43483</v>
      </c>
      <c r="F183" s="26">
        <v>1600</v>
      </c>
      <c r="G183" s="26">
        <f>F183-SUMIFS($I$183:$BA$183,$I$3:$BA$3,"="&amp;$L$3)</f>
        <v>850</v>
      </c>
      <c r="H183" s="26">
        <f>SUMIFS($I$183:$BA$183,$I$3:$BA$3,"=" &amp; $L$3)-SUMIFS($I$183:$BA$183,$I$3:$BA$3,"=" &amp; $AC$3)</f>
        <v>0</v>
      </c>
      <c r="J183" s="2"/>
      <c r="K183" s="25"/>
      <c r="L183" s="26"/>
      <c r="M183" s="26"/>
      <c r="N183" s="26"/>
      <c r="O183" s="26"/>
      <c r="Q183" s="25"/>
      <c r="R183" s="26"/>
      <c r="S183" s="26"/>
      <c r="T183" s="26"/>
      <c r="U183" s="26"/>
      <c r="W183" s="25"/>
      <c r="X183" s="26"/>
      <c r="Y183" s="26"/>
      <c r="Z183" s="26"/>
      <c r="AA183" s="26"/>
      <c r="AB183" s="25"/>
      <c r="AC183" s="26"/>
      <c r="AD183" s="25"/>
      <c r="AE183" s="26"/>
      <c r="AF183" s="25"/>
      <c r="AG183" s="26"/>
      <c r="AH183" s="25"/>
      <c r="AI183" s="26"/>
      <c r="AJ183" s="26">
        <v>750</v>
      </c>
      <c r="AK183" s="25"/>
      <c r="AL183" s="26"/>
      <c r="AM183" s="25"/>
      <c r="AN183" s="26"/>
      <c r="AO183" s="2">
        <f t="shared" si="5"/>
        <v>183</v>
      </c>
      <c r="AP183" s="2" t="e">
        <f t="shared" si="6"/>
        <v>#NUM!</v>
      </c>
      <c r="AQ183" s="23" t="s">
        <v>455</v>
      </c>
    </row>
    <row r="184" spans="1:43" s="23" customFormat="1" x14ac:dyDescent="0.25">
      <c r="A184" s="21">
        <v>220</v>
      </c>
      <c r="B184" s="22" t="s">
        <v>175</v>
      </c>
      <c r="D184" s="24" t="s">
        <v>20</v>
      </c>
      <c r="E184" s="25">
        <v>43490</v>
      </c>
      <c r="F184" s="26">
        <v>1600</v>
      </c>
      <c r="G184" s="26">
        <f>F184-SUMIFS($I$184:$BA$184,$I$3:$BA$3,"="&amp;$L$3)</f>
        <v>600</v>
      </c>
      <c r="H184" s="26">
        <f>SUMIFS($I$184:$BA$184,$I$3:$BA$3,"=" &amp; $L$3)-SUMIFS($I$184:$BA$184,$I$3:$BA$3,"=" &amp; $AC$3)</f>
        <v>0</v>
      </c>
      <c r="J184" s="2"/>
      <c r="K184" s="25"/>
      <c r="L184" s="26"/>
      <c r="M184" s="26"/>
      <c r="N184" s="26"/>
      <c r="O184" s="26"/>
      <c r="Q184" s="25"/>
      <c r="R184" s="26"/>
      <c r="S184" s="26"/>
      <c r="T184" s="26"/>
      <c r="U184" s="26"/>
      <c r="W184" s="25"/>
      <c r="X184" s="26"/>
      <c r="Y184" s="26"/>
      <c r="Z184" s="26"/>
      <c r="AA184" s="26"/>
      <c r="AB184" s="25"/>
      <c r="AC184" s="26"/>
      <c r="AD184" s="25"/>
      <c r="AE184" s="26"/>
      <c r="AF184" s="25"/>
      <c r="AG184" s="26"/>
      <c r="AH184" s="25"/>
      <c r="AI184" s="26"/>
      <c r="AJ184" s="26">
        <v>1000</v>
      </c>
      <c r="AK184" s="25"/>
      <c r="AL184" s="26"/>
      <c r="AM184" s="25"/>
      <c r="AN184" s="26"/>
      <c r="AO184" s="2">
        <f t="shared" si="5"/>
        <v>184</v>
      </c>
      <c r="AP184" s="2" t="e">
        <f t="shared" si="6"/>
        <v>#NUM!</v>
      </c>
      <c r="AQ184" s="23" t="s">
        <v>176</v>
      </c>
    </row>
    <row r="185" spans="1:43" s="23" customFormat="1" x14ac:dyDescent="0.25">
      <c r="A185" s="21">
        <v>221</v>
      </c>
      <c r="B185" s="22" t="s">
        <v>456</v>
      </c>
      <c r="D185" s="24" t="s">
        <v>20</v>
      </c>
      <c r="E185" s="25">
        <v>43492</v>
      </c>
      <c r="F185" s="26">
        <v>840</v>
      </c>
      <c r="G185" s="26">
        <f>F185-SUMIFS($I$185:$BA$185,$I$3:$BA$3,"="&amp;$L$3)</f>
        <v>840</v>
      </c>
      <c r="H185" s="26">
        <f>SUMIFS($I$185:$BA$185,$I$3:$BA$3,"=" &amp; $L$3)-SUMIFS($I$185:$BA$185,$I$3:$BA$3,"=" &amp; $AC$3)</f>
        <v>0</v>
      </c>
      <c r="J185" s="2"/>
      <c r="K185" s="25"/>
      <c r="L185" s="26"/>
      <c r="M185" s="26"/>
      <c r="N185" s="26"/>
      <c r="O185" s="26"/>
      <c r="Q185" s="25"/>
      <c r="R185" s="26"/>
      <c r="S185" s="26"/>
      <c r="T185" s="26"/>
      <c r="U185" s="26"/>
      <c r="W185" s="25"/>
      <c r="X185" s="26"/>
      <c r="Y185" s="26"/>
      <c r="Z185" s="26"/>
      <c r="AA185" s="26"/>
      <c r="AB185" s="25"/>
      <c r="AC185" s="26"/>
      <c r="AD185" s="25"/>
      <c r="AE185" s="26"/>
      <c r="AF185" s="25"/>
      <c r="AG185" s="26"/>
      <c r="AH185" s="25"/>
      <c r="AI185" s="26"/>
      <c r="AJ185" s="26">
        <v>0</v>
      </c>
      <c r="AK185" s="25"/>
      <c r="AL185" s="26"/>
      <c r="AM185" s="25"/>
      <c r="AN185" s="26"/>
      <c r="AO185" s="2">
        <f t="shared" si="5"/>
        <v>185</v>
      </c>
      <c r="AP185" s="2" t="e">
        <f t="shared" si="6"/>
        <v>#NUM!</v>
      </c>
      <c r="AQ185" s="23" t="s">
        <v>457</v>
      </c>
    </row>
    <row r="186" spans="1:43" s="23" customFormat="1" x14ac:dyDescent="0.25">
      <c r="A186" s="21">
        <v>222</v>
      </c>
      <c r="B186" s="22" t="s">
        <v>458</v>
      </c>
      <c r="D186" s="24" t="s">
        <v>20</v>
      </c>
      <c r="E186" s="25">
        <v>43492</v>
      </c>
      <c r="F186" s="26">
        <v>800</v>
      </c>
      <c r="G186" s="26">
        <f>F186-SUMIFS($I$186:$BA$186,$I$3:$BA$3,"="&amp;$L$3)</f>
        <v>800</v>
      </c>
      <c r="H186" s="26">
        <f>SUMIFS($I$186:$BA$186,$I$3:$BA$3,"=" &amp; $L$3)-SUMIFS($I$186:$BA$186,$I$3:$BA$3,"=" &amp; $AC$3)</f>
        <v>0</v>
      </c>
      <c r="J186" s="2"/>
      <c r="K186" s="25"/>
      <c r="L186" s="26"/>
      <c r="M186" s="26"/>
      <c r="N186" s="26"/>
      <c r="O186" s="26"/>
      <c r="Q186" s="25"/>
      <c r="R186" s="26"/>
      <c r="S186" s="26"/>
      <c r="T186" s="26"/>
      <c r="U186" s="26"/>
      <c r="W186" s="25"/>
      <c r="X186" s="26"/>
      <c r="Y186" s="26"/>
      <c r="Z186" s="26"/>
      <c r="AA186" s="26"/>
      <c r="AB186" s="25"/>
      <c r="AC186" s="26"/>
      <c r="AD186" s="25"/>
      <c r="AE186" s="26"/>
      <c r="AF186" s="25"/>
      <c r="AG186" s="26"/>
      <c r="AH186" s="25"/>
      <c r="AI186" s="26"/>
      <c r="AJ186" s="26">
        <v>0</v>
      </c>
      <c r="AK186" s="25"/>
      <c r="AL186" s="26"/>
      <c r="AM186" s="25"/>
      <c r="AN186" s="26"/>
      <c r="AO186" s="2">
        <f t="shared" si="5"/>
        <v>186</v>
      </c>
      <c r="AP186" s="2" t="e">
        <f t="shared" si="6"/>
        <v>#NUM!</v>
      </c>
      <c r="AQ186" s="23" t="s">
        <v>459</v>
      </c>
    </row>
    <row r="187" spans="1:43" s="23" customFormat="1" x14ac:dyDescent="0.25">
      <c r="A187" s="21">
        <v>223</v>
      </c>
      <c r="B187" s="22" t="s">
        <v>460</v>
      </c>
      <c r="D187" s="24" t="s">
        <v>20</v>
      </c>
      <c r="E187" s="25">
        <v>43502</v>
      </c>
      <c r="F187" s="26">
        <v>800</v>
      </c>
      <c r="G187" s="26">
        <f>F187-SUMIFS($I$187:$BA$187,$I$3:$BA$3,"="&amp;$L$3)</f>
        <v>-211.49</v>
      </c>
      <c r="H187" s="26">
        <f>SUMIFS($I$187:$BA$187,$I$3:$BA$3,"=" &amp; $L$3)-SUMIFS($I$187:$BA$187,$I$3:$BA$3,"=" &amp; $AC$3)</f>
        <v>0</v>
      </c>
      <c r="J187" s="2"/>
      <c r="K187" s="25"/>
      <c r="L187" s="26"/>
      <c r="M187" s="26"/>
      <c r="N187" s="26"/>
      <c r="O187" s="26"/>
      <c r="Q187" s="25"/>
      <c r="R187" s="26"/>
      <c r="S187" s="26"/>
      <c r="T187" s="26"/>
      <c r="U187" s="26"/>
      <c r="W187" s="25"/>
      <c r="X187" s="26"/>
      <c r="Y187" s="26"/>
      <c r="Z187" s="26"/>
      <c r="AA187" s="26"/>
      <c r="AB187" s="25"/>
      <c r="AC187" s="26"/>
      <c r="AD187" s="25"/>
      <c r="AE187" s="26"/>
      <c r="AF187" s="25"/>
      <c r="AG187" s="26"/>
      <c r="AH187" s="25"/>
      <c r="AI187" s="26"/>
      <c r="AJ187" s="26">
        <v>1011.49</v>
      </c>
      <c r="AK187" s="25"/>
      <c r="AL187" s="26"/>
      <c r="AM187" s="25"/>
      <c r="AN187" s="26"/>
      <c r="AO187" s="2">
        <f t="shared" si="5"/>
        <v>187</v>
      </c>
      <c r="AP187" s="2" t="e">
        <f t="shared" si="6"/>
        <v>#NUM!</v>
      </c>
      <c r="AQ187" s="23" t="s">
        <v>461</v>
      </c>
    </row>
    <row r="188" spans="1:43" s="23" customFormat="1" x14ac:dyDescent="0.25">
      <c r="A188" s="21">
        <v>224</v>
      </c>
      <c r="B188" s="22" t="s">
        <v>462</v>
      </c>
      <c r="D188" s="24" t="s">
        <v>20</v>
      </c>
      <c r="E188" s="25">
        <v>43518</v>
      </c>
      <c r="F188" s="26">
        <v>850</v>
      </c>
      <c r="G188" s="26">
        <f>F188-SUMIFS($I$188:$BA$188,$I$3:$BA$3,"="&amp;$L$3)</f>
        <v>850</v>
      </c>
      <c r="H188" s="26">
        <f>SUMIFS($I$188:$BA$188,$I$3:$BA$3,"=" &amp; $L$3)-SUMIFS($I$188:$BA$188,$I$3:$BA$3,"=" &amp; $AC$3)</f>
        <v>0</v>
      </c>
      <c r="J188" s="2"/>
      <c r="K188" s="25"/>
      <c r="L188" s="26"/>
      <c r="M188" s="26"/>
      <c r="N188" s="26"/>
      <c r="O188" s="26"/>
      <c r="Q188" s="25"/>
      <c r="R188" s="26"/>
      <c r="S188" s="26"/>
      <c r="T188" s="26"/>
      <c r="U188" s="26"/>
      <c r="W188" s="25"/>
      <c r="X188" s="26"/>
      <c r="Y188" s="26"/>
      <c r="Z188" s="26"/>
      <c r="AA188" s="26"/>
      <c r="AB188" s="25"/>
      <c r="AC188" s="26"/>
      <c r="AD188" s="25"/>
      <c r="AE188" s="26"/>
      <c r="AF188" s="25"/>
      <c r="AG188" s="26"/>
      <c r="AH188" s="25"/>
      <c r="AI188" s="26"/>
      <c r="AJ188" s="26">
        <v>0</v>
      </c>
      <c r="AK188" s="25"/>
      <c r="AL188" s="26"/>
      <c r="AM188" s="25"/>
      <c r="AN188" s="26"/>
      <c r="AO188" s="2">
        <f t="shared" si="5"/>
        <v>188</v>
      </c>
      <c r="AP188" s="2" t="e">
        <f t="shared" si="6"/>
        <v>#NUM!</v>
      </c>
      <c r="AQ188" s="23" t="s">
        <v>463</v>
      </c>
    </row>
    <row r="189" spans="1:43" s="23" customFormat="1" x14ac:dyDescent="0.25">
      <c r="A189" s="21">
        <v>225</v>
      </c>
      <c r="B189" s="22" t="s">
        <v>464</v>
      </c>
      <c r="D189" s="24" t="s">
        <v>20</v>
      </c>
      <c r="E189" s="25">
        <v>43524</v>
      </c>
      <c r="F189" s="26">
        <v>0</v>
      </c>
      <c r="G189" s="26">
        <f>F189-SUMIFS($I$189:$BA$189,$I$3:$BA$3,"="&amp;$L$3)</f>
        <v>-3332</v>
      </c>
      <c r="H189" s="26">
        <f>SUMIFS($I$189:$BA$189,$I$3:$BA$3,"=" &amp; $L$3)-SUMIFS($I$189:$BA$189,$I$3:$BA$3,"=" &amp; $AC$3)</f>
        <v>0</v>
      </c>
      <c r="J189" s="2"/>
      <c r="K189" s="25"/>
      <c r="L189" s="26"/>
      <c r="M189" s="26"/>
      <c r="N189" s="26"/>
      <c r="O189" s="26"/>
      <c r="Q189" s="25"/>
      <c r="R189" s="26"/>
      <c r="S189" s="26"/>
      <c r="T189" s="26"/>
      <c r="U189" s="26"/>
      <c r="W189" s="25"/>
      <c r="X189" s="26"/>
      <c r="Y189" s="26"/>
      <c r="Z189" s="26"/>
      <c r="AA189" s="26"/>
      <c r="AB189" s="25"/>
      <c r="AC189" s="26"/>
      <c r="AD189" s="25"/>
      <c r="AE189" s="26"/>
      <c r="AF189" s="25"/>
      <c r="AG189" s="26"/>
      <c r="AH189" s="25"/>
      <c r="AI189" s="26"/>
      <c r="AJ189" s="26">
        <v>3332</v>
      </c>
      <c r="AK189" s="25"/>
      <c r="AL189" s="26"/>
      <c r="AM189" s="25"/>
      <c r="AN189" s="26"/>
      <c r="AO189" s="2">
        <f t="shared" si="5"/>
        <v>189</v>
      </c>
      <c r="AP189" s="2" t="e">
        <f t="shared" si="6"/>
        <v>#NUM!</v>
      </c>
      <c r="AQ189" s="23" t="s">
        <v>465</v>
      </c>
    </row>
    <row r="190" spans="1:43" s="23" customFormat="1" x14ac:dyDescent="0.25">
      <c r="A190" s="21">
        <v>226</v>
      </c>
      <c r="B190" s="22" t="s">
        <v>466</v>
      </c>
      <c r="D190" s="24" t="s">
        <v>20</v>
      </c>
      <c r="E190" s="25">
        <v>43546</v>
      </c>
      <c r="F190" s="26">
        <v>5600</v>
      </c>
      <c r="G190" s="26">
        <f>F190-SUMIFS($I$190:$BA$190,$I$3:$BA$3,"="&amp;$L$3)</f>
        <v>4299.99</v>
      </c>
      <c r="H190" s="26">
        <f>SUMIFS($I$190:$BA$190,$I$3:$BA$3,"=" &amp; $L$3)-SUMIFS($I$190:$BA$190,$I$3:$BA$3,"=" &amp; $AC$3)</f>
        <v>0</v>
      </c>
      <c r="J190" s="2"/>
      <c r="K190" s="25"/>
      <c r="L190" s="26"/>
      <c r="M190" s="26"/>
      <c r="N190" s="26"/>
      <c r="O190" s="26"/>
      <c r="Q190" s="25"/>
      <c r="R190" s="26"/>
      <c r="S190" s="26"/>
      <c r="T190" s="26"/>
      <c r="U190" s="26"/>
      <c r="W190" s="25"/>
      <c r="X190" s="26"/>
      <c r="Y190" s="26"/>
      <c r="Z190" s="26"/>
      <c r="AA190" s="26"/>
      <c r="AB190" s="25"/>
      <c r="AC190" s="26"/>
      <c r="AD190" s="25"/>
      <c r="AE190" s="26"/>
      <c r="AF190" s="25"/>
      <c r="AG190" s="26"/>
      <c r="AH190" s="25"/>
      <c r="AI190" s="26"/>
      <c r="AJ190" s="26">
        <v>1300.01</v>
      </c>
      <c r="AK190" s="25"/>
      <c r="AL190" s="26"/>
      <c r="AM190" s="25"/>
      <c r="AN190" s="26"/>
      <c r="AO190" s="2">
        <f t="shared" si="5"/>
        <v>190</v>
      </c>
      <c r="AP190" s="2" t="e">
        <f t="shared" si="6"/>
        <v>#NUM!</v>
      </c>
      <c r="AQ190" s="23" t="s">
        <v>467</v>
      </c>
    </row>
    <row r="191" spans="1:43" s="23" customFormat="1" x14ac:dyDescent="0.25">
      <c r="A191" s="21">
        <v>227</v>
      </c>
      <c r="B191" s="22" t="s">
        <v>468</v>
      </c>
      <c r="D191" s="24" t="s">
        <v>20</v>
      </c>
      <c r="E191" s="25">
        <v>43554</v>
      </c>
      <c r="F191" s="26">
        <v>1092.45</v>
      </c>
      <c r="G191" s="26">
        <f>F191-SUMIFS($I$191:$BA$191,$I$3:$BA$3,"="&amp;$L$3)</f>
        <v>199.96000000000004</v>
      </c>
      <c r="H191" s="26">
        <f>SUMIFS($I$191:$BA$191,$I$3:$BA$3,"=" &amp; $L$3)-SUMIFS($I$191:$BA$191,$I$3:$BA$3,"=" &amp; $AC$3)</f>
        <v>0</v>
      </c>
      <c r="J191" s="2"/>
      <c r="K191" s="25"/>
      <c r="L191" s="26"/>
      <c r="M191" s="26"/>
      <c r="N191" s="26"/>
      <c r="O191" s="26"/>
      <c r="Q191" s="25"/>
      <c r="R191" s="26"/>
      <c r="S191" s="26"/>
      <c r="T191" s="26"/>
      <c r="U191" s="26"/>
      <c r="W191" s="25"/>
      <c r="X191" s="26"/>
      <c r="Y191" s="26"/>
      <c r="Z191" s="26"/>
      <c r="AA191" s="26"/>
      <c r="AB191" s="25"/>
      <c r="AC191" s="26"/>
      <c r="AD191" s="25"/>
      <c r="AE191" s="26"/>
      <c r="AF191" s="25"/>
      <c r="AG191" s="26"/>
      <c r="AH191" s="25"/>
      <c r="AI191" s="26"/>
      <c r="AJ191" s="26">
        <v>892.49</v>
      </c>
      <c r="AK191" s="25"/>
      <c r="AL191" s="26"/>
      <c r="AM191" s="25"/>
      <c r="AN191" s="26"/>
      <c r="AO191" s="2" t="str">
        <f t="shared" si="5"/>
        <v/>
      </c>
      <c r="AP191" s="2" t="e">
        <f t="shared" si="6"/>
        <v>#NUM!</v>
      </c>
      <c r="AQ191" s="23" t="s">
        <v>469</v>
      </c>
    </row>
    <row r="192" spans="1:43" s="23" customFormat="1" x14ac:dyDescent="0.25">
      <c r="A192" s="21">
        <v>228</v>
      </c>
      <c r="B192" s="22" t="s">
        <v>177</v>
      </c>
      <c r="D192" s="24" t="s">
        <v>20</v>
      </c>
      <c r="E192" s="25">
        <v>43573</v>
      </c>
      <c r="F192" s="26">
        <v>750</v>
      </c>
      <c r="G192" s="26">
        <f>F192-SUMIFS($I$192:$BA$192,$I$3:$BA$3,"="&amp;$L$3)</f>
        <v>-796.99</v>
      </c>
      <c r="H192" s="26">
        <f>SUMIFS($I$192:$BA$192,$I$3:$BA$3,"=" &amp; $L$3)-SUMIFS($I$192:$BA$192,$I$3:$BA$3,"=" &amp; $AC$3)</f>
        <v>0</v>
      </c>
      <c r="J192" s="2"/>
      <c r="K192" s="25"/>
      <c r="L192" s="26"/>
      <c r="M192" s="26"/>
      <c r="N192" s="26"/>
      <c r="O192" s="26"/>
      <c r="Q192" s="25"/>
      <c r="R192" s="26"/>
      <c r="S192" s="26"/>
      <c r="T192" s="26"/>
      <c r="U192" s="26"/>
      <c r="W192" s="25"/>
      <c r="X192" s="26"/>
      <c r="Y192" s="26"/>
      <c r="Z192" s="26"/>
      <c r="AA192" s="26"/>
      <c r="AB192" s="25"/>
      <c r="AC192" s="26"/>
      <c r="AD192" s="25"/>
      <c r="AE192" s="26"/>
      <c r="AF192" s="25"/>
      <c r="AG192" s="26"/>
      <c r="AH192" s="25"/>
      <c r="AI192" s="26"/>
      <c r="AJ192" s="26">
        <v>1546.99</v>
      </c>
      <c r="AK192" s="25"/>
      <c r="AL192" s="26"/>
      <c r="AM192" s="25"/>
      <c r="AN192" s="26"/>
      <c r="AO192" s="2" t="str">
        <f t="shared" si="5"/>
        <v/>
      </c>
      <c r="AP192" s="2" t="e">
        <f t="shared" si="6"/>
        <v>#NUM!</v>
      </c>
      <c r="AQ192" s="23" t="s">
        <v>178</v>
      </c>
    </row>
    <row r="193" spans="1:43" s="23" customFormat="1" x14ac:dyDescent="0.25">
      <c r="A193" s="21">
        <v>229</v>
      </c>
      <c r="B193" s="22" t="s">
        <v>470</v>
      </c>
      <c r="D193" s="24" t="s">
        <v>20</v>
      </c>
      <c r="E193" s="25">
        <v>43588</v>
      </c>
      <c r="F193" s="26">
        <v>2600</v>
      </c>
      <c r="G193" s="26">
        <f>F193-SUMIFS($I$193:$BA$193,$I$3:$BA$3,"="&amp;$L$3)</f>
        <v>1600</v>
      </c>
      <c r="H193" s="26">
        <f>SUMIFS($I$193:$BA$193,$I$3:$BA$3,"=" &amp; $L$3)-SUMIFS($I$193:$BA$193,$I$3:$BA$3,"=" &amp; $AC$3)</f>
        <v>0</v>
      </c>
      <c r="J193" s="2"/>
      <c r="K193" s="25"/>
      <c r="L193" s="26"/>
      <c r="M193" s="26"/>
      <c r="N193" s="26"/>
      <c r="O193" s="26"/>
      <c r="Q193" s="25"/>
      <c r="R193" s="26"/>
      <c r="S193" s="26"/>
      <c r="T193" s="26"/>
      <c r="U193" s="26"/>
      <c r="W193" s="25"/>
      <c r="X193" s="26"/>
      <c r="Y193" s="26"/>
      <c r="Z193" s="26"/>
      <c r="AA193" s="26"/>
      <c r="AB193" s="25"/>
      <c r="AC193" s="26"/>
      <c r="AD193" s="25"/>
      <c r="AE193" s="26"/>
      <c r="AF193" s="25"/>
      <c r="AG193" s="26"/>
      <c r="AH193" s="25"/>
      <c r="AI193" s="26"/>
      <c r="AJ193" s="26">
        <v>1000</v>
      </c>
      <c r="AK193" s="25"/>
      <c r="AL193" s="26"/>
      <c r="AM193" s="25"/>
      <c r="AN193" s="26"/>
      <c r="AO193" s="2" t="str">
        <f t="shared" si="5"/>
        <v/>
      </c>
      <c r="AP193" s="2" t="e">
        <f t="shared" si="6"/>
        <v>#NUM!</v>
      </c>
      <c r="AQ193" s="23" t="s">
        <v>471</v>
      </c>
    </row>
    <row r="194" spans="1:43" s="23" customFormat="1" x14ac:dyDescent="0.25">
      <c r="A194" s="21">
        <v>230</v>
      </c>
      <c r="B194" s="22" t="s">
        <v>179</v>
      </c>
      <c r="D194" s="24" t="s">
        <v>20</v>
      </c>
      <c r="E194" s="25">
        <v>43609</v>
      </c>
      <c r="F194" s="26">
        <v>2000</v>
      </c>
      <c r="G194" s="26">
        <f>F194-SUMIFS($I$194:$BA$194,$I$3:$BA$3,"="&amp;$L$3)</f>
        <v>1000</v>
      </c>
      <c r="H194" s="26">
        <f>SUMIFS($I$194:$BA$194,$I$3:$BA$3,"=" &amp; $L$3)-SUMIFS($I$194:$BA$194,$I$3:$BA$3,"=" &amp; $AC$3)</f>
        <v>0</v>
      </c>
      <c r="J194" s="2"/>
      <c r="K194" s="25"/>
      <c r="L194" s="26"/>
      <c r="M194" s="26"/>
      <c r="N194" s="26"/>
      <c r="O194" s="26"/>
      <c r="Q194" s="25"/>
      <c r="R194" s="26"/>
      <c r="S194" s="26"/>
      <c r="T194" s="26"/>
      <c r="U194" s="26"/>
      <c r="W194" s="25"/>
      <c r="X194" s="26"/>
      <c r="Y194" s="26"/>
      <c r="Z194" s="26"/>
      <c r="AA194" s="26"/>
      <c r="AB194" s="25"/>
      <c r="AC194" s="26"/>
      <c r="AD194" s="25"/>
      <c r="AE194" s="26"/>
      <c r="AF194" s="25"/>
      <c r="AG194" s="26"/>
      <c r="AH194" s="25"/>
      <c r="AI194" s="26"/>
      <c r="AJ194" s="26">
        <v>1000</v>
      </c>
      <c r="AK194" s="25"/>
      <c r="AL194" s="26"/>
      <c r="AM194" s="25"/>
      <c r="AN194" s="26"/>
      <c r="AO194" s="2" t="str">
        <f t="shared" si="5"/>
        <v/>
      </c>
      <c r="AP194" s="2" t="e">
        <f t="shared" si="6"/>
        <v>#NUM!</v>
      </c>
      <c r="AQ194" s="23" t="s">
        <v>180</v>
      </c>
    </row>
    <row r="195" spans="1:43" s="23" customFormat="1" x14ac:dyDescent="0.25">
      <c r="A195" s="21">
        <v>231</v>
      </c>
      <c r="B195" s="22" t="s">
        <v>472</v>
      </c>
      <c r="D195" s="24" t="s">
        <v>20</v>
      </c>
      <c r="E195" s="25">
        <v>43616</v>
      </c>
      <c r="F195" s="26">
        <v>2100</v>
      </c>
      <c r="G195" s="26">
        <f>F195-SUMIFS($I$195:$BA$195,$I$3:$BA$3,"="&amp;$L$3)</f>
        <v>2100</v>
      </c>
      <c r="H195" s="26">
        <f>SUMIFS($I$195:$BA$195,$I$3:$BA$3,"=" &amp; $L$3)-SUMIFS($I$195:$BA$195,$I$3:$BA$3,"=" &amp; $AC$3)</f>
        <v>0</v>
      </c>
      <c r="J195" s="2"/>
      <c r="K195" s="25"/>
      <c r="L195" s="26"/>
      <c r="M195" s="26"/>
      <c r="N195" s="26"/>
      <c r="O195" s="26"/>
      <c r="Q195" s="25"/>
      <c r="R195" s="26"/>
      <c r="S195" s="26"/>
      <c r="T195" s="26"/>
      <c r="U195" s="26"/>
      <c r="W195" s="25"/>
      <c r="X195" s="26"/>
      <c r="Y195" s="26"/>
      <c r="Z195" s="26"/>
      <c r="AA195" s="26"/>
      <c r="AB195" s="25"/>
      <c r="AC195" s="26"/>
      <c r="AD195" s="25"/>
      <c r="AE195" s="26"/>
      <c r="AF195" s="25"/>
      <c r="AG195" s="26"/>
      <c r="AH195" s="25"/>
      <c r="AI195" s="26"/>
      <c r="AJ195" s="26">
        <v>0</v>
      </c>
      <c r="AK195" s="25"/>
      <c r="AL195" s="26"/>
      <c r="AM195" s="25"/>
      <c r="AN195" s="26"/>
      <c r="AO195" s="2" t="str">
        <f t="shared" si="5"/>
        <v/>
      </c>
      <c r="AP195" s="2" t="e">
        <f t="shared" si="6"/>
        <v>#NUM!</v>
      </c>
      <c r="AQ195" s="23" t="s">
        <v>473</v>
      </c>
    </row>
    <row r="196" spans="1:43" s="23" customFormat="1" x14ac:dyDescent="0.25">
      <c r="A196" s="21">
        <v>232</v>
      </c>
      <c r="B196" s="22" t="s">
        <v>474</v>
      </c>
      <c r="D196" s="24" t="s">
        <v>20</v>
      </c>
      <c r="E196" s="25">
        <v>43637</v>
      </c>
      <c r="F196" s="26">
        <v>1600</v>
      </c>
      <c r="G196" s="26">
        <f>F196-SUMIFS($I$196:$BA$196,$I$3:$BA$3,"="&amp;$L$3)</f>
        <v>1600</v>
      </c>
      <c r="H196" s="26">
        <f>SUMIFS($I$196:$BA$196,$I$3:$BA$3,"=" &amp; $L$3)-SUMIFS($I$196:$BA$196,$I$3:$BA$3,"=" &amp; $AC$3)</f>
        <v>0</v>
      </c>
      <c r="J196" s="2"/>
      <c r="K196" s="25"/>
      <c r="L196" s="26"/>
      <c r="M196" s="26"/>
      <c r="N196" s="26"/>
      <c r="O196" s="26"/>
      <c r="Q196" s="25"/>
      <c r="R196" s="26"/>
      <c r="S196" s="26"/>
      <c r="T196" s="26"/>
      <c r="U196" s="26"/>
      <c r="W196" s="25"/>
      <c r="X196" s="26"/>
      <c r="Y196" s="26"/>
      <c r="Z196" s="26"/>
      <c r="AA196" s="26"/>
      <c r="AB196" s="25"/>
      <c r="AC196" s="26"/>
      <c r="AD196" s="25"/>
      <c r="AE196" s="26"/>
      <c r="AF196" s="25"/>
      <c r="AG196" s="26"/>
      <c r="AH196" s="25"/>
      <c r="AI196" s="26"/>
      <c r="AJ196" s="26">
        <v>0</v>
      </c>
      <c r="AK196" s="25"/>
      <c r="AL196" s="26"/>
      <c r="AM196" s="25"/>
      <c r="AN196" s="26"/>
      <c r="AO196" s="2" t="str">
        <f t="shared" si="5"/>
        <v/>
      </c>
      <c r="AP196" s="2" t="e">
        <f t="shared" si="6"/>
        <v>#NUM!</v>
      </c>
      <c r="AQ196" s="23" t="s">
        <v>475</v>
      </c>
    </row>
    <row r="197" spans="1:43" s="23" customFormat="1" x14ac:dyDescent="0.25">
      <c r="A197" s="21">
        <v>233</v>
      </c>
      <c r="B197" s="22" t="s">
        <v>476</v>
      </c>
      <c r="D197" s="24" t="s">
        <v>20</v>
      </c>
      <c r="E197" s="25">
        <v>43656</v>
      </c>
      <c r="F197" s="26">
        <v>2500</v>
      </c>
      <c r="G197" s="26">
        <f>F197-SUMIFS($I$197:$BA$197,$I$3:$BA$3,"="&amp;$L$3)</f>
        <v>2500</v>
      </c>
      <c r="H197" s="26">
        <f>SUMIFS($I$197:$BA$197,$I$3:$BA$3,"=" &amp; $L$3)-SUMIFS($I$197:$BA$197,$I$3:$BA$3,"=" &amp; $AC$3)</f>
        <v>0</v>
      </c>
      <c r="J197" s="2"/>
      <c r="K197" s="25"/>
      <c r="L197" s="26"/>
      <c r="M197" s="26"/>
      <c r="N197" s="26"/>
      <c r="O197" s="26"/>
      <c r="Q197" s="25"/>
      <c r="R197" s="26"/>
      <c r="S197" s="26"/>
      <c r="T197" s="26"/>
      <c r="U197" s="26"/>
      <c r="W197" s="25"/>
      <c r="X197" s="26"/>
      <c r="Y197" s="26"/>
      <c r="Z197" s="26"/>
      <c r="AA197" s="26"/>
      <c r="AB197" s="25"/>
      <c r="AC197" s="26"/>
      <c r="AD197" s="25"/>
      <c r="AE197" s="26"/>
      <c r="AF197" s="25"/>
      <c r="AG197" s="26"/>
      <c r="AH197" s="25"/>
      <c r="AI197" s="26"/>
      <c r="AJ197" s="26">
        <v>0</v>
      </c>
      <c r="AK197" s="25"/>
      <c r="AL197" s="26"/>
      <c r="AM197" s="25"/>
      <c r="AN197" s="26"/>
      <c r="AO197" s="2" t="str">
        <f t="shared" ref="AO197:AO227" si="7">IF(AND(E197&lt;=ET_Date_Depot,AN197=""),ROW(),"")</f>
        <v/>
      </c>
      <c r="AP197" s="2" t="e">
        <f t="shared" si="6"/>
        <v>#NUM!</v>
      </c>
      <c r="AQ197" s="23" t="s">
        <v>477</v>
      </c>
    </row>
    <row r="198" spans="1:43" s="23" customFormat="1" x14ac:dyDescent="0.25">
      <c r="A198" s="21">
        <v>234</v>
      </c>
      <c r="B198" s="22" t="s">
        <v>181</v>
      </c>
      <c r="D198" s="24" t="s">
        <v>20</v>
      </c>
      <c r="E198" s="25">
        <v>43685</v>
      </c>
      <c r="F198" s="26">
        <v>0</v>
      </c>
      <c r="G198" s="26">
        <f>F198-SUMIFS($I$198:$BA$198,$I$3:$BA$3,"="&amp;$L$3)</f>
        <v>-2974.98</v>
      </c>
      <c r="H198" s="26">
        <f>SUMIFS($I$198:$BA$198,$I$3:$BA$3,"=" &amp; $L$3)-SUMIFS($I$198:$BA$198,$I$3:$BA$3,"=" &amp; $AC$3)</f>
        <v>0</v>
      </c>
      <c r="J198" s="2"/>
      <c r="K198" s="25"/>
      <c r="L198" s="26"/>
      <c r="M198" s="26"/>
      <c r="N198" s="26"/>
      <c r="O198" s="26"/>
      <c r="Q198" s="25"/>
      <c r="R198" s="26"/>
      <c r="S198" s="26"/>
      <c r="T198" s="26"/>
      <c r="U198" s="26"/>
      <c r="W198" s="25"/>
      <c r="X198" s="26"/>
      <c r="Y198" s="26"/>
      <c r="Z198" s="26"/>
      <c r="AA198" s="26"/>
      <c r="AB198" s="25"/>
      <c r="AC198" s="26"/>
      <c r="AD198" s="25"/>
      <c r="AE198" s="26"/>
      <c r="AF198" s="25"/>
      <c r="AG198" s="26"/>
      <c r="AH198" s="25"/>
      <c r="AI198" s="26"/>
      <c r="AJ198" s="26">
        <v>2974.98</v>
      </c>
      <c r="AK198" s="25"/>
      <c r="AL198" s="26"/>
      <c r="AM198" s="25"/>
      <c r="AN198" s="26"/>
      <c r="AO198" s="2" t="str">
        <f t="shared" si="7"/>
        <v/>
      </c>
      <c r="AP198" s="2" t="e">
        <f t="shared" ref="AP198:AP227" si="8">INDEX(I:I,SMALL(AO:AO,ROW()-4))</f>
        <v>#NUM!</v>
      </c>
      <c r="AQ198" s="23" t="s">
        <v>182</v>
      </c>
    </row>
    <row r="199" spans="1:43" s="23" customFormat="1" x14ac:dyDescent="0.25">
      <c r="A199" s="21">
        <v>235</v>
      </c>
      <c r="B199" s="22" t="s">
        <v>368</v>
      </c>
      <c r="D199" s="24" t="s">
        <v>20</v>
      </c>
      <c r="E199" s="25">
        <v>43822</v>
      </c>
      <c r="F199" s="26">
        <v>2500</v>
      </c>
      <c r="G199" s="26">
        <f>F199-SUMIFS($I$199:$BA$199,$I$3:$BA$3,"="&amp;$L$3)</f>
        <v>2500</v>
      </c>
      <c r="H199" s="26">
        <f>SUMIFS($I$199:$BA$199,$I$3:$BA$3,"=" &amp; $L$3)-SUMIFS($I$199:$BA$199,$I$3:$BA$3,"=" &amp; $AC$3)</f>
        <v>0</v>
      </c>
      <c r="J199" s="2"/>
      <c r="K199" s="25"/>
      <c r="L199" s="26"/>
      <c r="M199" s="26"/>
      <c r="N199" s="26"/>
      <c r="O199" s="26"/>
      <c r="Q199" s="25"/>
      <c r="R199" s="26"/>
      <c r="S199" s="26"/>
      <c r="T199" s="26"/>
      <c r="U199" s="26"/>
      <c r="W199" s="25"/>
      <c r="X199" s="26"/>
      <c r="Y199" s="26"/>
      <c r="Z199" s="26"/>
      <c r="AA199" s="26"/>
      <c r="AB199" s="25"/>
      <c r="AC199" s="26"/>
      <c r="AD199" s="25"/>
      <c r="AE199" s="26"/>
      <c r="AF199" s="25"/>
      <c r="AG199" s="26"/>
      <c r="AH199" s="25"/>
      <c r="AI199" s="26"/>
      <c r="AJ199" s="26">
        <v>0</v>
      </c>
      <c r="AK199" s="25"/>
      <c r="AL199" s="26"/>
      <c r="AM199" s="25"/>
      <c r="AN199" s="26"/>
      <c r="AO199" s="2" t="str">
        <f t="shared" si="7"/>
        <v/>
      </c>
      <c r="AP199" s="2" t="e">
        <f t="shared" si="8"/>
        <v>#NUM!</v>
      </c>
      <c r="AQ199" s="23" t="s">
        <v>478</v>
      </c>
    </row>
    <row r="200" spans="1:43" s="23" customFormat="1" x14ac:dyDescent="0.25">
      <c r="A200" s="21">
        <v>236</v>
      </c>
      <c r="B200" s="22" t="s">
        <v>479</v>
      </c>
      <c r="D200" s="24" t="s">
        <v>20</v>
      </c>
      <c r="E200" s="25">
        <v>43854</v>
      </c>
      <c r="F200" s="26">
        <v>3000</v>
      </c>
      <c r="G200" s="26">
        <f>F200-SUMIFS($I$200:$BA$200,$I$3:$BA$3,"="&amp;$L$3)</f>
        <v>3000</v>
      </c>
      <c r="H200" s="26">
        <f>SUMIFS($I$200:$BA$200,$I$3:$BA$3,"=" &amp; $L$3)-SUMIFS($I$200:$BA$200,$I$3:$BA$3,"=" &amp; $AC$3)</f>
        <v>0</v>
      </c>
      <c r="J200" s="2"/>
      <c r="K200" s="25"/>
      <c r="L200" s="26"/>
      <c r="M200" s="26"/>
      <c r="N200" s="26"/>
      <c r="O200" s="26"/>
      <c r="Q200" s="25"/>
      <c r="R200" s="26"/>
      <c r="S200" s="26"/>
      <c r="T200" s="26"/>
      <c r="U200" s="26"/>
      <c r="W200" s="25"/>
      <c r="X200" s="26"/>
      <c r="Y200" s="26"/>
      <c r="Z200" s="26"/>
      <c r="AA200" s="26"/>
      <c r="AB200" s="25"/>
      <c r="AC200" s="26"/>
      <c r="AD200" s="25"/>
      <c r="AE200" s="26"/>
      <c r="AF200" s="25"/>
      <c r="AG200" s="26"/>
      <c r="AH200" s="25"/>
      <c r="AI200" s="26"/>
      <c r="AJ200" s="26">
        <v>0</v>
      </c>
      <c r="AK200" s="25"/>
      <c r="AL200" s="26"/>
      <c r="AM200" s="25"/>
      <c r="AN200" s="26"/>
      <c r="AO200" s="2" t="str">
        <f t="shared" si="7"/>
        <v/>
      </c>
      <c r="AP200" s="2" t="e">
        <f t="shared" si="8"/>
        <v>#NUM!</v>
      </c>
      <c r="AQ200" s="23" t="s">
        <v>480</v>
      </c>
    </row>
    <row r="201" spans="1:43" s="23" customFormat="1" x14ac:dyDescent="0.25">
      <c r="A201" s="21">
        <v>237</v>
      </c>
      <c r="B201" s="22" t="s">
        <v>481</v>
      </c>
      <c r="D201" s="24" t="s">
        <v>20</v>
      </c>
      <c r="E201" s="25">
        <v>43910</v>
      </c>
      <c r="F201" s="26">
        <v>0</v>
      </c>
      <c r="G201" s="26">
        <f>F201-SUMIFS($I$201:$BA$201,$I$3:$BA$3,"="&amp;$L$3)</f>
        <v>0</v>
      </c>
      <c r="H201" s="26">
        <f>SUMIFS($I$201:$BA$201,$I$3:$BA$3,"=" &amp; $L$3)-SUMIFS($I$201:$BA$201,$I$3:$BA$3,"=" &amp; $AC$3)</f>
        <v>0</v>
      </c>
      <c r="J201" s="2"/>
      <c r="K201" s="25"/>
      <c r="L201" s="26"/>
      <c r="M201" s="26"/>
      <c r="N201" s="26"/>
      <c r="O201" s="26"/>
      <c r="Q201" s="25"/>
      <c r="R201" s="26"/>
      <c r="S201" s="26"/>
      <c r="T201" s="26"/>
      <c r="U201" s="26"/>
      <c r="W201" s="25"/>
      <c r="X201" s="26"/>
      <c r="Y201" s="26"/>
      <c r="Z201" s="26"/>
      <c r="AA201" s="26"/>
      <c r="AB201" s="25"/>
      <c r="AC201" s="26"/>
      <c r="AD201" s="25"/>
      <c r="AE201" s="26"/>
      <c r="AF201" s="25"/>
      <c r="AG201" s="26"/>
      <c r="AH201" s="25"/>
      <c r="AI201" s="26"/>
      <c r="AJ201" s="26">
        <v>0</v>
      </c>
      <c r="AK201" s="25"/>
      <c r="AL201" s="26"/>
      <c r="AM201" s="25"/>
      <c r="AN201" s="26"/>
      <c r="AO201" s="2" t="str">
        <f t="shared" si="7"/>
        <v/>
      </c>
      <c r="AP201" s="2" t="e">
        <f t="shared" si="8"/>
        <v>#NUM!</v>
      </c>
      <c r="AQ201" s="23" t="s">
        <v>482</v>
      </c>
    </row>
    <row r="202" spans="1:43" s="23" customFormat="1" x14ac:dyDescent="0.25">
      <c r="A202" s="21">
        <v>238</v>
      </c>
      <c r="B202" s="22" t="s">
        <v>481</v>
      </c>
      <c r="D202" s="24" t="s">
        <v>20</v>
      </c>
      <c r="E202" s="25">
        <v>43917</v>
      </c>
      <c r="F202" s="26">
        <v>1600</v>
      </c>
      <c r="G202" s="26">
        <f>F202-SUMIFS($I$202:$BA$202,$I$3:$BA$3,"="&amp;$L$3)</f>
        <v>1600</v>
      </c>
      <c r="H202" s="26">
        <f>SUMIFS($I$202:$BA$202,$I$3:$BA$3,"=" &amp; $L$3)-SUMIFS($I$202:$BA$202,$I$3:$BA$3,"=" &amp; $AC$3)</f>
        <v>0</v>
      </c>
      <c r="J202" s="2"/>
      <c r="K202" s="25"/>
      <c r="L202" s="26"/>
      <c r="M202" s="26"/>
      <c r="N202" s="26"/>
      <c r="O202" s="26"/>
      <c r="Q202" s="25"/>
      <c r="R202" s="26"/>
      <c r="S202" s="26"/>
      <c r="T202" s="26"/>
      <c r="U202" s="26"/>
      <c r="W202" s="25"/>
      <c r="X202" s="26"/>
      <c r="Y202" s="26"/>
      <c r="Z202" s="26"/>
      <c r="AA202" s="26"/>
      <c r="AB202" s="25"/>
      <c r="AC202" s="26"/>
      <c r="AD202" s="25"/>
      <c r="AE202" s="26"/>
      <c r="AF202" s="25"/>
      <c r="AG202" s="26"/>
      <c r="AH202" s="25"/>
      <c r="AI202" s="26"/>
      <c r="AJ202" s="26">
        <v>0</v>
      </c>
      <c r="AK202" s="25"/>
      <c r="AL202" s="26"/>
      <c r="AM202" s="25"/>
      <c r="AN202" s="26"/>
      <c r="AO202" s="2" t="str">
        <f t="shared" si="7"/>
        <v/>
      </c>
      <c r="AP202" s="2" t="e">
        <f t="shared" si="8"/>
        <v>#NUM!</v>
      </c>
      <c r="AQ202" s="23" t="s">
        <v>483</v>
      </c>
    </row>
    <row r="203" spans="1:43" s="23" customFormat="1" x14ac:dyDescent="0.25">
      <c r="A203" s="21">
        <v>239</v>
      </c>
      <c r="B203" s="23" t="s">
        <v>183</v>
      </c>
      <c r="D203" s="24" t="s">
        <v>227</v>
      </c>
      <c r="E203" s="25">
        <v>43607</v>
      </c>
      <c r="F203" s="26">
        <v>4000</v>
      </c>
      <c r="G203" s="26">
        <f>F203-SUMIFS($I$203:$BA$203,$I$3:$BA$3,"="&amp;$L$3)</f>
        <v>-4000</v>
      </c>
      <c r="H203" s="26">
        <f>SUMIFS($I$203:$BA$203,$I$3:$BA$3,"=" &amp; $L$3)-SUMIFS($I$203:$BA$203,$I$3:$BA$3,"=" &amp; $AC$3)</f>
        <v>0</v>
      </c>
      <c r="J203" s="2">
        <v>448</v>
      </c>
      <c r="K203" s="25">
        <v>43389</v>
      </c>
      <c r="L203" s="26">
        <v>4000</v>
      </c>
      <c r="M203" s="26">
        <v>140</v>
      </c>
      <c r="N203" s="26">
        <v>207</v>
      </c>
      <c r="O203" s="26">
        <v>412.96500000000003</v>
      </c>
      <c r="Q203" s="25"/>
      <c r="R203" s="26"/>
      <c r="S203" s="26"/>
      <c r="T203" s="26"/>
      <c r="U203" s="26"/>
      <c r="W203" s="25"/>
      <c r="X203" s="26"/>
      <c r="Y203" s="26"/>
      <c r="Z203" s="26"/>
      <c r="AA203" s="26"/>
      <c r="AB203" s="25">
        <v>43390</v>
      </c>
      <c r="AC203" s="26">
        <v>4000</v>
      </c>
      <c r="AD203" s="25" t="s">
        <v>3</v>
      </c>
      <c r="AE203" s="26"/>
      <c r="AF203" s="25"/>
      <c r="AG203" s="26"/>
      <c r="AH203" s="25"/>
      <c r="AI203" s="26"/>
      <c r="AJ203" s="26"/>
      <c r="AK203" s="25" t="s">
        <v>3</v>
      </c>
      <c r="AL203" s="26">
        <v>0</v>
      </c>
      <c r="AM203" s="25" t="s">
        <v>3</v>
      </c>
      <c r="AN203" s="26">
        <v>0</v>
      </c>
      <c r="AO203" s="2" t="str">
        <f t="shared" si="7"/>
        <v/>
      </c>
      <c r="AP203" s="2" t="e">
        <f t="shared" si="8"/>
        <v>#NUM!</v>
      </c>
      <c r="AQ203" s="23" t="s">
        <v>184</v>
      </c>
    </row>
    <row r="204" spans="1:43" s="23" customFormat="1" x14ac:dyDescent="0.25">
      <c r="A204" s="21">
        <v>240</v>
      </c>
      <c r="B204" s="23" t="s">
        <v>484</v>
      </c>
      <c r="D204" s="24" t="s">
        <v>227</v>
      </c>
      <c r="E204" s="25">
        <v>43609</v>
      </c>
      <c r="F204" s="26">
        <v>4000</v>
      </c>
      <c r="G204" s="26">
        <f>F204-SUMIFS($I$204:$BA$204,$I$3:$BA$3,"="&amp;$L$3)</f>
        <v>-4000</v>
      </c>
      <c r="H204" s="26">
        <f>SUMIFS($I$204:$BA$204,$I$3:$BA$3,"=" &amp; $L$3)-SUMIFS($I$204:$BA$204,$I$3:$BA$3,"=" &amp; $AC$3)</f>
        <v>0</v>
      </c>
      <c r="J204" s="2">
        <v>449</v>
      </c>
      <c r="K204" s="25">
        <v>43428</v>
      </c>
      <c r="L204" s="26">
        <v>4000</v>
      </c>
      <c r="M204" s="26">
        <v>140</v>
      </c>
      <c r="N204" s="26">
        <v>207</v>
      </c>
      <c r="O204" s="26">
        <v>412.96500000000003</v>
      </c>
      <c r="Q204" s="25"/>
      <c r="R204" s="26"/>
      <c r="S204" s="26"/>
      <c r="T204" s="26"/>
      <c r="U204" s="26"/>
      <c r="W204" s="25"/>
      <c r="X204" s="26"/>
      <c r="Y204" s="26"/>
      <c r="Z204" s="26"/>
      <c r="AA204" s="26"/>
      <c r="AB204" s="25">
        <v>43428</v>
      </c>
      <c r="AC204" s="26">
        <v>4000</v>
      </c>
      <c r="AD204" s="25" t="s">
        <v>3</v>
      </c>
      <c r="AE204" s="26"/>
      <c r="AF204" s="25"/>
      <c r="AG204" s="26"/>
      <c r="AH204" s="25"/>
      <c r="AI204" s="26"/>
      <c r="AJ204" s="26"/>
      <c r="AK204" s="25" t="s">
        <v>3</v>
      </c>
      <c r="AL204" s="26">
        <v>0</v>
      </c>
      <c r="AM204" s="25" t="s">
        <v>3</v>
      </c>
      <c r="AN204" s="26">
        <v>0</v>
      </c>
      <c r="AO204" s="2" t="str">
        <f t="shared" si="7"/>
        <v/>
      </c>
      <c r="AP204" s="2" t="e">
        <f t="shared" si="8"/>
        <v>#NUM!</v>
      </c>
      <c r="AQ204" s="23" t="s">
        <v>485</v>
      </c>
    </row>
    <row r="205" spans="1:43" s="23" customFormat="1" x14ac:dyDescent="0.25">
      <c r="A205" s="21">
        <v>241</v>
      </c>
      <c r="B205" s="23" t="s">
        <v>160</v>
      </c>
      <c r="D205" s="24" t="s">
        <v>227</v>
      </c>
      <c r="E205" s="25">
        <v>43616</v>
      </c>
      <c r="F205" s="26">
        <v>4400</v>
      </c>
      <c r="G205" s="26">
        <f>F205-SUMIFS($I$205:$BA$205,$I$3:$BA$3,"="&amp;$L$3)</f>
        <v>-4400</v>
      </c>
      <c r="H205" s="26">
        <f>SUMIFS($I$205:$BA$205,$I$3:$BA$3,"=" &amp; $L$3)-SUMIFS($I$205:$BA$205,$I$3:$BA$3,"=" &amp; $AC$3)</f>
        <v>0</v>
      </c>
      <c r="J205" s="2">
        <v>450</v>
      </c>
      <c r="K205" s="25">
        <v>43486</v>
      </c>
      <c r="L205" s="26">
        <v>4400</v>
      </c>
      <c r="M205" s="26">
        <v>154.00000000000003</v>
      </c>
      <c r="N205" s="26">
        <v>227.70000000000002</v>
      </c>
      <c r="O205" s="26">
        <v>454.26150000000001</v>
      </c>
      <c r="Q205" s="25"/>
      <c r="R205" s="26"/>
      <c r="S205" s="26"/>
      <c r="T205" s="26"/>
      <c r="U205" s="26"/>
      <c r="W205" s="25"/>
      <c r="X205" s="26"/>
      <c r="Y205" s="26"/>
      <c r="Z205" s="26"/>
      <c r="AA205" s="26"/>
      <c r="AB205" s="25" t="s">
        <v>166</v>
      </c>
      <c r="AC205" s="26">
        <v>4400</v>
      </c>
      <c r="AD205" s="25" t="s">
        <v>3</v>
      </c>
      <c r="AE205" s="26"/>
      <c r="AF205" s="25"/>
      <c r="AG205" s="26"/>
      <c r="AH205" s="25"/>
      <c r="AI205" s="26"/>
      <c r="AJ205" s="26"/>
      <c r="AK205" s="25" t="s">
        <v>3</v>
      </c>
      <c r="AL205" s="26">
        <v>0</v>
      </c>
      <c r="AM205" s="25" t="s">
        <v>3</v>
      </c>
      <c r="AN205" s="26">
        <v>0</v>
      </c>
      <c r="AO205" s="2" t="str">
        <f t="shared" si="7"/>
        <v/>
      </c>
      <c r="AP205" s="2" t="e">
        <f t="shared" si="8"/>
        <v>#NUM!</v>
      </c>
      <c r="AQ205" s="23" t="s">
        <v>185</v>
      </c>
    </row>
    <row r="206" spans="1:43" s="23" customFormat="1" x14ac:dyDescent="0.25">
      <c r="A206" s="21">
        <v>242</v>
      </c>
      <c r="B206" s="23" t="s">
        <v>486</v>
      </c>
      <c r="D206" s="24" t="s">
        <v>227</v>
      </c>
      <c r="E206" s="25">
        <v>43657</v>
      </c>
      <c r="F206" s="26">
        <v>6000</v>
      </c>
      <c r="G206" s="26">
        <f>F206-SUMIFS($I$206:$BA$206,$I$3:$BA$3,"="&amp;$L$3)</f>
        <v>-6000</v>
      </c>
      <c r="H206" s="26">
        <f>SUMIFS($I$206:$BA$206,$I$3:$BA$3,"=" &amp; $L$3)-SUMIFS($I$206:$BA$206,$I$3:$BA$3,"=" &amp; $AC$3)</f>
        <v>0</v>
      </c>
      <c r="J206" s="2">
        <v>451</v>
      </c>
      <c r="K206" s="25">
        <v>43360</v>
      </c>
      <c r="L206" s="26">
        <v>6000</v>
      </c>
      <c r="M206" s="26">
        <v>210.00000000000003</v>
      </c>
      <c r="N206" s="26">
        <v>310.5</v>
      </c>
      <c r="O206" s="26">
        <v>619.44749999999999</v>
      </c>
      <c r="Q206" s="25"/>
      <c r="R206" s="26"/>
      <c r="S206" s="26"/>
      <c r="T206" s="26"/>
      <c r="U206" s="26"/>
      <c r="W206" s="25"/>
      <c r="X206" s="26"/>
      <c r="Y206" s="26"/>
      <c r="Z206" s="26"/>
      <c r="AA206" s="26"/>
      <c r="AB206" s="25">
        <v>43360</v>
      </c>
      <c r="AC206" s="26">
        <v>6000</v>
      </c>
      <c r="AD206" s="25" t="s">
        <v>3</v>
      </c>
      <c r="AE206" s="26"/>
      <c r="AF206" s="25"/>
      <c r="AG206" s="26"/>
      <c r="AH206" s="25"/>
      <c r="AI206" s="26"/>
      <c r="AJ206" s="26"/>
      <c r="AK206" s="25" t="s">
        <v>3</v>
      </c>
      <c r="AL206" s="26">
        <v>0</v>
      </c>
      <c r="AM206" s="25" t="s">
        <v>3</v>
      </c>
      <c r="AN206" s="26">
        <v>0</v>
      </c>
      <c r="AO206" s="2" t="str">
        <f t="shared" si="7"/>
        <v/>
      </c>
      <c r="AP206" s="2" t="e">
        <f t="shared" si="8"/>
        <v>#NUM!</v>
      </c>
      <c r="AQ206" s="23" t="s">
        <v>487</v>
      </c>
    </row>
    <row r="207" spans="1:43" s="23" customFormat="1" x14ac:dyDescent="0.25">
      <c r="A207" s="21">
        <v>243</v>
      </c>
      <c r="B207" s="23" t="s">
        <v>488</v>
      </c>
      <c r="D207" s="24" t="s">
        <v>227</v>
      </c>
      <c r="E207" s="25">
        <v>43661</v>
      </c>
      <c r="F207" s="26">
        <v>8000</v>
      </c>
      <c r="G207" s="26">
        <f>F207-SUMIFS($I$207:$BA$207,$I$3:$BA$3,"="&amp;$L$3)</f>
        <v>-8000</v>
      </c>
      <c r="H207" s="26">
        <f>SUMIFS($I$207:$BA$207,$I$3:$BA$3,"=" &amp; $L$3)-SUMIFS($I$207:$BA$207,$I$3:$BA$3,"=" &amp; $AC$3)</f>
        <v>0</v>
      </c>
      <c r="J207" s="2">
        <v>452</v>
      </c>
      <c r="K207" s="25">
        <v>0</v>
      </c>
      <c r="L207" s="26">
        <v>8000</v>
      </c>
      <c r="M207" s="26">
        <v>280</v>
      </c>
      <c r="N207" s="26">
        <v>414</v>
      </c>
      <c r="O207" s="26">
        <v>825.93000000000006</v>
      </c>
      <c r="Q207" s="25"/>
      <c r="R207" s="26"/>
      <c r="S207" s="26"/>
      <c r="T207" s="26"/>
      <c r="U207" s="26"/>
      <c r="W207" s="25"/>
      <c r="X207" s="26"/>
      <c r="Y207" s="26"/>
      <c r="Z207" s="26"/>
      <c r="AA207" s="26"/>
      <c r="AB207" s="25">
        <v>0</v>
      </c>
      <c r="AC207" s="26">
        <v>8000</v>
      </c>
      <c r="AD207" s="25" t="s">
        <v>3</v>
      </c>
      <c r="AE207" s="26"/>
      <c r="AF207" s="25"/>
      <c r="AG207" s="26"/>
      <c r="AH207" s="25"/>
      <c r="AI207" s="26"/>
      <c r="AJ207" s="26"/>
      <c r="AK207" s="25" t="s">
        <v>3</v>
      </c>
      <c r="AL207" s="26">
        <v>0</v>
      </c>
      <c r="AM207" s="25" t="s">
        <v>3</v>
      </c>
      <c r="AN207" s="26">
        <v>0</v>
      </c>
      <c r="AO207" s="2" t="str">
        <f t="shared" si="7"/>
        <v/>
      </c>
      <c r="AP207" s="2" t="e">
        <f t="shared" si="8"/>
        <v>#NUM!</v>
      </c>
      <c r="AQ207" s="23" t="s">
        <v>489</v>
      </c>
    </row>
    <row r="208" spans="1:43" s="23" customFormat="1" x14ac:dyDescent="0.25">
      <c r="A208" s="21">
        <v>244</v>
      </c>
      <c r="B208" s="23" t="s">
        <v>186</v>
      </c>
      <c r="D208" s="24" t="s">
        <v>227</v>
      </c>
      <c r="E208" s="25">
        <v>43672</v>
      </c>
      <c r="F208" s="26">
        <v>4620</v>
      </c>
      <c r="G208" s="26">
        <f>F208-SUMIFS($I$208:$BA$208,$I$3:$BA$3,"="&amp;$L$3)</f>
        <v>-4620</v>
      </c>
      <c r="H208" s="26">
        <f>SUMIFS($I$208:$BA$208,$I$3:$BA$3,"=" &amp; $L$3)-SUMIFS($I$208:$BA$208,$I$3:$BA$3,"=" &amp; $AC$3)</f>
        <v>0</v>
      </c>
      <c r="J208" s="2">
        <v>453</v>
      </c>
      <c r="K208" s="25">
        <v>43346</v>
      </c>
      <c r="L208" s="26">
        <v>4620</v>
      </c>
      <c r="M208" s="26">
        <v>161.70000000000002</v>
      </c>
      <c r="N208" s="26">
        <v>239.08500000000001</v>
      </c>
      <c r="O208" s="26">
        <v>476.97457500000002</v>
      </c>
      <c r="Q208" s="25"/>
      <c r="R208" s="26"/>
      <c r="S208" s="26"/>
      <c r="T208" s="26"/>
      <c r="U208" s="26"/>
      <c r="W208" s="25"/>
      <c r="X208" s="26"/>
      <c r="Y208" s="26"/>
      <c r="Z208" s="26"/>
      <c r="AA208" s="26"/>
      <c r="AB208" s="25">
        <v>43346</v>
      </c>
      <c r="AC208" s="26">
        <v>4620</v>
      </c>
      <c r="AD208" s="25" t="s">
        <v>3</v>
      </c>
      <c r="AE208" s="26"/>
      <c r="AF208" s="25"/>
      <c r="AG208" s="26"/>
      <c r="AH208" s="25"/>
      <c r="AI208" s="26"/>
      <c r="AJ208" s="26"/>
      <c r="AK208" s="25" t="s">
        <v>3</v>
      </c>
      <c r="AL208" s="26">
        <v>0</v>
      </c>
      <c r="AM208" s="25" t="s">
        <v>3</v>
      </c>
      <c r="AN208" s="26">
        <v>0</v>
      </c>
      <c r="AO208" s="2" t="str">
        <f t="shared" si="7"/>
        <v/>
      </c>
      <c r="AP208" s="2" t="e">
        <f t="shared" si="8"/>
        <v>#NUM!</v>
      </c>
      <c r="AQ208" s="23" t="s">
        <v>187</v>
      </c>
    </row>
    <row r="209" spans="1:43" s="23" customFormat="1" x14ac:dyDescent="0.25">
      <c r="A209" s="21">
        <v>245</v>
      </c>
      <c r="B209" s="23" t="s">
        <v>490</v>
      </c>
      <c r="D209" s="24" t="s">
        <v>227</v>
      </c>
      <c r="E209" s="25">
        <v>43681</v>
      </c>
      <c r="F209" s="26">
        <v>0</v>
      </c>
      <c r="G209" s="26">
        <f>F209-SUMIFS($I$209:$BA$209,$I$3:$BA$3,"="&amp;$L$3)</f>
        <v>0</v>
      </c>
      <c r="H209" s="26">
        <f>SUMIFS($I$209:$BA$209,$I$3:$BA$3,"=" &amp; $L$3)-SUMIFS($I$209:$BA$209,$I$3:$BA$3,"=" &amp; $AC$3)</f>
        <v>0</v>
      </c>
      <c r="J209" s="2">
        <v>454</v>
      </c>
      <c r="K209" s="25">
        <v>0</v>
      </c>
      <c r="L209" s="26">
        <v>0</v>
      </c>
      <c r="M209" s="26">
        <v>0</v>
      </c>
      <c r="N209" s="26">
        <v>0</v>
      </c>
      <c r="O209" s="26">
        <v>0</v>
      </c>
      <c r="Q209" s="25"/>
      <c r="R209" s="26"/>
      <c r="S209" s="26"/>
      <c r="T209" s="26"/>
      <c r="U209" s="26"/>
      <c r="W209" s="25"/>
      <c r="X209" s="26"/>
      <c r="Y209" s="26"/>
      <c r="Z209" s="26"/>
      <c r="AA209" s="26"/>
      <c r="AB209" s="25">
        <v>0</v>
      </c>
      <c r="AC209" s="26">
        <v>0</v>
      </c>
      <c r="AD209" s="25" t="s">
        <v>3</v>
      </c>
      <c r="AE209" s="26"/>
      <c r="AF209" s="25"/>
      <c r="AG209" s="26"/>
      <c r="AH209" s="25"/>
      <c r="AI209" s="26"/>
      <c r="AJ209" s="26"/>
      <c r="AK209" s="25" t="s">
        <v>3</v>
      </c>
      <c r="AL209" s="26">
        <v>0</v>
      </c>
      <c r="AM209" s="25" t="s">
        <v>3</v>
      </c>
      <c r="AN209" s="26">
        <v>0</v>
      </c>
      <c r="AO209" s="2" t="str">
        <f t="shared" si="7"/>
        <v/>
      </c>
      <c r="AP209" s="2" t="e">
        <f t="shared" si="8"/>
        <v>#NUM!</v>
      </c>
      <c r="AQ209" s="23" t="s">
        <v>491</v>
      </c>
    </row>
    <row r="210" spans="1:43" s="23" customFormat="1" x14ac:dyDescent="0.25">
      <c r="A210" s="21">
        <v>246</v>
      </c>
      <c r="B210" s="23" t="s">
        <v>492</v>
      </c>
      <c r="D210" s="24" t="s">
        <v>227</v>
      </c>
      <c r="E210" s="25">
        <v>43686</v>
      </c>
      <c r="F210" s="26">
        <v>3430</v>
      </c>
      <c r="G210" s="26">
        <f>F210-SUMIFS($I$210:$BA$210,$I$3:$BA$3,"="&amp;$L$3)</f>
        <v>-3430</v>
      </c>
      <c r="H210" s="26">
        <f>SUMIFS($I$210:$BA$210,$I$3:$BA$3,"=" &amp; $L$3)-SUMIFS($I$210:$BA$210,$I$3:$BA$3,"=" &amp; $AC$3)</f>
        <v>0</v>
      </c>
      <c r="J210" s="2">
        <v>455</v>
      </c>
      <c r="K210" s="25">
        <v>43335</v>
      </c>
      <c r="L210" s="26">
        <v>3430</v>
      </c>
      <c r="M210" s="26">
        <v>120.05000000000001</v>
      </c>
      <c r="N210" s="26">
        <v>177.50250000000003</v>
      </c>
      <c r="O210" s="26">
        <v>354.11748750000004</v>
      </c>
      <c r="Q210" s="25"/>
      <c r="R210" s="26"/>
      <c r="S210" s="26"/>
      <c r="T210" s="26"/>
      <c r="U210" s="26"/>
      <c r="W210" s="25"/>
      <c r="X210" s="26"/>
      <c r="Y210" s="26"/>
      <c r="Z210" s="26"/>
      <c r="AA210" s="26"/>
      <c r="AB210" s="25">
        <v>43335</v>
      </c>
      <c r="AC210" s="26">
        <v>3430</v>
      </c>
      <c r="AD210" s="25" t="s">
        <v>3</v>
      </c>
      <c r="AE210" s="26"/>
      <c r="AF210" s="25"/>
      <c r="AG210" s="26"/>
      <c r="AH210" s="25"/>
      <c r="AI210" s="26"/>
      <c r="AJ210" s="26"/>
      <c r="AK210" s="25" t="s">
        <v>3</v>
      </c>
      <c r="AL210" s="26">
        <v>0</v>
      </c>
      <c r="AM210" s="25" t="s">
        <v>3</v>
      </c>
      <c r="AN210" s="26">
        <v>0</v>
      </c>
      <c r="AO210" s="2" t="str">
        <f t="shared" si="7"/>
        <v/>
      </c>
      <c r="AP210" s="2" t="e">
        <f t="shared" si="8"/>
        <v>#NUM!</v>
      </c>
      <c r="AQ210" s="23" t="s">
        <v>493</v>
      </c>
    </row>
    <row r="211" spans="1:43" s="23" customFormat="1" x14ac:dyDescent="0.25">
      <c r="A211" s="21">
        <v>247</v>
      </c>
      <c r="B211" s="23" t="s">
        <v>494</v>
      </c>
      <c r="D211" s="24" t="s">
        <v>227</v>
      </c>
      <c r="E211" s="25">
        <v>43697</v>
      </c>
      <c r="F211" s="26">
        <v>4250</v>
      </c>
      <c r="G211" s="26">
        <f>F211-SUMIFS($I$211:$BA$211,$I$3:$BA$3,"="&amp;$L$3)</f>
        <v>-4250</v>
      </c>
      <c r="H211" s="26">
        <f>SUMIFS($I$211:$BA$211,$I$3:$BA$3,"=" &amp; $L$3)-SUMIFS($I$211:$BA$211,$I$3:$BA$3,"=" &amp; $AC$3)</f>
        <v>0</v>
      </c>
      <c r="J211" s="2">
        <v>456</v>
      </c>
      <c r="K211" s="25">
        <v>43531</v>
      </c>
      <c r="L211" s="26">
        <v>4250</v>
      </c>
      <c r="M211" s="26">
        <v>148.75</v>
      </c>
      <c r="N211" s="26">
        <v>219.9375</v>
      </c>
      <c r="O211" s="26">
        <v>438.77531250000004</v>
      </c>
      <c r="Q211" s="25"/>
      <c r="R211" s="26"/>
      <c r="S211" s="26"/>
      <c r="T211" s="26"/>
      <c r="U211" s="26"/>
      <c r="W211" s="25"/>
      <c r="X211" s="26"/>
      <c r="Y211" s="26"/>
      <c r="Z211" s="26"/>
      <c r="AA211" s="26"/>
      <c r="AB211" s="25">
        <v>0</v>
      </c>
      <c r="AC211" s="26">
        <v>4250</v>
      </c>
      <c r="AD211" s="25" t="s">
        <v>3</v>
      </c>
      <c r="AE211" s="26"/>
      <c r="AF211" s="25"/>
      <c r="AG211" s="26"/>
      <c r="AH211" s="25"/>
      <c r="AI211" s="26"/>
      <c r="AJ211" s="26"/>
      <c r="AK211" s="25" t="s">
        <v>3</v>
      </c>
      <c r="AL211" s="26">
        <v>0</v>
      </c>
      <c r="AM211" s="25" t="s">
        <v>3</v>
      </c>
      <c r="AN211" s="26">
        <v>0</v>
      </c>
      <c r="AO211" s="2" t="str">
        <f t="shared" si="7"/>
        <v/>
      </c>
      <c r="AP211" s="2" t="e">
        <f t="shared" si="8"/>
        <v>#NUM!</v>
      </c>
      <c r="AQ211" s="23" t="s">
        <v>495</v>
      </c>
    </row>
    <row r="212" spans="1:43" s="23" customFormat="1" x14ac:dyDescent="0.25">
      <c r="A212" s="21">
        <v>248</v>
      </c>
      <c r="B212" s="23" t="s">
        <v>188</v>
      </c>
      <c r="D212" s="24" t="s">
        <v>227</v>
      </c>
      <c r="E212" s="25">
        <v>43700</v>
      </c>
      <c r="F212" s="26">
        <v>3200</v>
      </c>
      <c r="G212" s="26">
        <f>F212-SUMIFS($I$212:$BA$212,$I$3:$BA$3,"="&amp;$L$3)</f>
        <v>-3200</v>
      </c>
      <c r="H212" s="26">
        <f>SUMIFS($I$212:$BA$212,$I$3:$BA$3,"=" &amp; $L$3)-SUMIFS($I$212:$BA$212,$I$3:$BA$3,"=" &amp; $AC$3)</f>
        <v>0</v>
      </c>
      <c r="J212" s="2">
        <v>457</v>
      </c>
      <c r="K212" s="25">
        <v>43355</v>
      </c>
      <c r="L212" s="26">
        <v>3200</v>
      </c>
      <c r="M212" s="26">
        <v>112.00000000000001</v>
      </c>
      <c r="N212" s="26">
        <v>165.60000000000002</v>
      </c>
      <c r="O212" s="26">
        <v>330.37200000000001</v>
      </c>
      <c r="Q212" s="25"/>
      <c r="R212" s="26"/>
      <c r="S212" s="26"/>
      <c r="T212" s="26"/>
      <c r="U212" s="26"/>
      <c r="W212" s="25"/>
      <c r="X212" s="26"/>
      <c r="Y212" s="26"/>
      <c r="Z212" s="26"/>
      <c r="AA212" s="26"/>
      <c r="AB212" s="25" t="s">
        <v>166</v>
      </c>
      <c r="AC212" s="26">
        <v>3200</v>
      </c>
      <c r="AD212" s="25" t="s">
        <v>3</v>
      </c>
      <c r="AE212" s="26"/>
      <c r="AF212" s="25"/>
      <c r="AG212" s="26"/>
      <c r="AH212" s="25"/>
      <c r="AI212" s="26"/>
      <c r="AJ212" s="26"/>
      <c r="AK212" s="25" t="s">
        <v>3</v>
      </c>
      <c r="AL212" s="26">
        <v>0</v>
      </c>
      <c r="AM212" s="25" t="s">
        <v>3</v>
      </c>
      <c r="AN212" s="26">
        <v>0</v>
      </c>
      <c r="AO212" s="2" t="str">
        <f t="shared" si="7"/>
        <v/>
      </c>
      <c r="AP212" s="2" t="e">
        <f t="shared" si="8"/>
        <v>#NUM!</v>
      </c>
      <c r="AQ212" s="23" t="s">
        <v>189</v>
      </c>
    </row>
    <row r="213" spans="1:43" s="23" customFormat="1" x14ac:dyDescent="0.25">
      <c r="A213" s="21">
        <v>249</v>
      </c>
      <c r="B213" s="23" t="s">
        <v>496</v>
      </c>
      <c r="D213" s="24" t="s">
        <v>227</v>
      </c>
      <c r="E213" s="25">
        <v>43714</v>
      </c>
      <c r="F213" s="26">
        <v>4000</v>
      </c>
      <c r="G213" s="26">
        <f>F213-SUMIFS($I$213:$BA$213,$I$3:$BA$3,"="&amp;$L$3)</f>
        <v>-4000</v>
      </c>
      <c r="H213" s="26">
        <f>SUMIFS($I$213:$BA$213,$I$3:$BA$3,"=" &amp; $L$3)-SUMIFS($I$213:$BA$213,$I$3:$BA$3,"=" &amp; $AC$3)</f>
        <v>0</v>
      </c>
      <c r="J213" s="2">
        <v>458</v>
      </c>
      <c r="K213" s="25">
        <v>43473</v>
      </c>
      <c r="L213" s="26">
        <v>4000</v>
      </c>
      <c r="M213" s="26">
        <v>140</v>
      </c>
      <c r="N213" s="26">
        <v>207</v>
      </c>
      <c r="O213" s="26">
        <v>412.96500000000003</v>
      </c>
      <c r="Q213" s="25"/>
      <c r="R213" s="26"/>
      <c r="S213" s="26"/>
      <c r="T213" s="26"/>
      <c r="U213" s="26"/>
      <c r="W213" s="25"/>
      <c r="X213" s="26"/>
      <c r="Y213" s="26"/>
      <c r="Z213" s="26"/>
      <c r="AA213" s="26"/>
      <c r="AB213" s="25">
        <v>43515</v>
      </c>
      <c r="AC213" s="26">
        <v>4000</v>
      </c>
      <c r="AD213" s="25" t="s">
        <v>3</v>
      </c>
      <c r="AE213" s="26"/>
      <c r="AF213" s="25"/>
      <c r="AG213" s="26"/>
      <c r="AH213" s="25"/>
      <c r="AI213" s="26"/>
      <c r="AJ213" s="26"/>
      <c r="AK213" s="25" t="s">
        <v>3</v>
      </c>
      <c r="AL213" s="26">
        <v>0</v>
      </c>
      <c r="AM213" s="25" t="s">
        <v>3</v>
      </c>
      <c r="AN213" s="26">
        <v>0</v>
      </c>
      <c r="AO213" s="2" t="str">
        <f t="shared" si="7"/>
        <v/>
      </c>
      <c r="AP213" s="2" t="e">
        <f t="shared" si="8"/>
        <v>#NUM!</v>
      </c>
      <c r="AQ213" s="23" t="s">
        <v>497</v>
      </c>
    </row>
    <row r="214" spans="1:43" s="23" customFormat="1" x14ac:dyDescent="0.25">
      <c r="A214" s="21">
        <v>250</v>
      </c>
      <c r="B214" s="23" t="s">
        <v>498</v>
      </c>
      <c r="D214" s="24" t="s">
        <v>227</v>
      </c>
      <c r="E214" s="25">
        <v>43728</v>
      </c>
      <c r="F214" s="26">
        <v>4400</v>
      </c>
      <c r="G214" s="26">
        <f>F214-SUMIFS($I$214:$BA$214,$I$3:$BA$3,"="&amp;$L$3)</f>
        <v>-4400</v>
      </c>
      <c r="H214" s="26">
        <f>SUMIFS($I$214:$BA$214,$I$3:$BA$3,"=" &amp; $L$3)-SUMIFS($I$214:$BA$214,$I$3:$BA$3,"=" &amp; $AC$3)</f>
        <v>0</v>
      </c>
      <c r="J214" s="2">
        <v>459</v>
      </c>
      <c r="K214" s="25">
        <v>43735</v>
      </c>
      <c r="L214" s="26">
        <v>4400</v>
      </c>
      <c r="M214" s="26">
        <v>154.00000000000003</v>
      </c>
      <c r="N214" s="26">
        <v>227.70000000000002</v>
      </c>
      <c r="O214" s="26">
        <v>454.26150000000001</v>
      </c>
      <c r="Q214" s="25"/>
      <c r="R214" s="26"/>
      <c r="S214" s="26"/>
      <c r="T214" s="26"/>
      <c r="U214" s="26"/>
      <c r="W214" s="25"/>
      <c r="X214" s="26"/>
      <c r="Y214" s="26"/>
      <c r="Z214" s="26"/>
      <c r="AA214" s="26"/>
      <c r="AB214" s="25">
        <v>43522</v>
      </c>
      <c r="AC214" s="26">
        <v>4400</v>
      </c>
      <c r="AD214" s="25" t="s">
        <v>3</v>
      </c>
      <c r="AE214" s="26"/>
      <c r="AF214" s="25"/>
      <c r="AG214" s="26"/>
      <c r="AH214" s="25"/>
      <c r="AI214" s="26"/>
      <c r="AJ214" s="26"/>
      <c r="AK214" s="25" t="s">
        <v>3</v>
      </c>
      <c r="AL214" s="26">
        <v>0</v>
      </c>
      <c r="AM214" s="25" t="s">
        <v>3</v>
      </c>
      <c r="AN214" s="26">
        <v>0</v>
      </c>
      <c r="AO214" s="2" t="str">
        <f t="shared" si="7"/>
        <v/>
      </c>
      <c r="AP214" s="2" t="e">
        <f t="shared" si="8"/>
        <v>#NUM!</v>
      </c>
      <c r="AQ214" s="23" t="s">
        <v>499</v>
      </c>
    </row>
    <row r="215" spans="1:43" s="23" customFormat="1" x14ac:dyDescent="0.25">
      <c r="A215" s="21">
        <v>251</v>
      </c>
      <c r="B215" s="23" t="s">
        <v>500</v>
      </c>
      <c r="D215" s="24" t="s">
        <v>227</v>
      </c>
      <c r="E215" s="25">
        <v>43735</v>
      </c>
      <c r="F215" s="26">
        <v>4000</v>
      </c>
      <c r="G215" s="26">
        <f>F215-SUMIFS($I$215:$BA$215,$I$3:$BA$3,"="&amp;$L$3)</f>
        <v>-4000</v>
      </c>
      <c r="H215" s="26">
        <f>SUMIFS($I$215:$BA$215,$I$3:$BA$3,"=" &amp; $L$3)-SUMIFS($I$215:$BA$215,$I$3:$BA$3,"=" &amp; $AC$3)</f>
        <v>0</v>
      </c>
      <c r="J215" s="2">
        <v>460</v>
      </c>
      <c r="K215" s="25">
        <v>43400</v>
      </c>
      <c r="L215" s="26">
        <v>4000</v>
      </c>
      <c r="M215" s="26">
        <v>140</v>
      </c>
      <c r="N215" s="26">
        <v>207</v>
      </c>
      <c r="O215" s="26">
        <v>412.96500000000003</v>
      </c>
      <c r="Q215" s="25"/>
      <c r="R215" s="26"/>
      <c r="S215" s="26"/>
      <c r="T215" s="26"/>
      <c r="U215" s="26"/>
      <c r="W215" s="25"/>
      <c r="X215" s="26"/>
      <c r="Y215" s="26"/>
      <c r="Z215" s="26"/>
      <c r="AA215" s="26"/>
      <c r="AB215" s="25">
        <v>43400</v>
      </c>
      <c r="AC215" s="26">
        <v>4000</v>
      </c>
      <c r="AD215" s="25" t="s">
        <v>15</v>
      </c>
      <c r="AE215" s="26"/>
      <c r="AF215" s="25"/>
      <c r="AG215" s="26"/>
      <c r="AH215" s="25"/>
      <c r="AI215" s="26"/>
      <c r="AJ215" s="26"/>
      <c r="AK215" s="25" t="s">
        <v>3</v>
      </c>
      <c r="AL215" s="26">
        <v>0</v>
      </c>
      <c r="AM215" s="25" t="s">
        <v>3</v>
      </c>
      <c r="AN215" s="26">
        <v>0</v>
      </c>
      <c r="AO215" s="2" t="str">
        <f t="shared" si="7"/>
        <v/>
      </c>
      <c r="AP215" s="2" t="e">
        <f t="shared" si="8"/>
        <v>#NUM!</v>
      </c>
      <c r="AQ215" s="23" t="s">
        <v>501</v>
      </c>
    </row>
    <row r="216" spans="1:43" s="23" customFormat="1" x14ac:dyDescent="0.25">
      <c r="A216" s="21">
        <v>252</v>
      </c>
      <c r="B216" s="23" t="s">
        <v>190</v>
      </c>
      <c r="D216" s="24" t="s">
        <v>227</v>
      </c>
      <c r="E216" s="25">
        <v>43756</v>
      </c>
      <c r="F216" s="26">
        <v>3361.37</v>
      </c>
      <c r="G216" s="26">
        <f>F216-SUMIFS($I$216:$BA$216,$I$3:$BA$3,"="&amp;$L$3)</f>
        <v>-3361.37</v>
      </c>
      <c r="H216" s="26">
        <f>SUMIFS($I$216:$BA$216,$I$3:$BA$3,"=" &amp; $L$3)-SUMIFS($I$216:$BA$216,$I$3:$BA$3,"=" &amp; $AC$3)</f>
        <v>0</v>
      </c>
      <c r="J216" s="2">
        <v>461</v>
      </c>
      <c r="K216" s="25">
        <v>43389</v>
      </c>
      <c r="L216" s="26">
        <v>3361.37</v>
      </c>
      <c r="M216" s="26">
        <v>117.64795000000001</v>
      </c>
      <c r="N216" s="26">
        <v>173.9508975</v>
      </c>
      <c r="O216" s="26">
        <v>347.03204051250003</v>
      </c>
      <c r="Q216" s="25"/>
      <c r="R216" s="26"/>
      <c r="S216" s="26"/>
      <c r="T216" s="26"/>
      <c r="U216" s="26"/>
      <c r="W216" s="25"/>
      <c r="X216" s="26"/>
      <c r="Y216" s="26"/>
      <c r="Z216" s="26"/>
      <c r="AA216" s="26"/>
      <c r="AB216" s="25">
        <v>43389</v>
      </c>
      <c r="AC216" s="26">
        <v>3361.37</v>
      </c>
      <c r="AD216" s="25" t="s">
        <v>3</v>
      </c>
      <c r="AE216" s="26"/>
      <c r="AF216" s="25"/>
      <c r="AG216" s="26"/>
      <c r="AH216" s="25"/>
      <c r="AI216" s="26"/>
      <c r="AJ216" s="26"/>
      <c r="AK216" s="25" t="s">
        <v>3</v>
      </c>
      <c r="AL216" s="26">
        <v>0</v>
      </c>
      <c r="AM216" s="25" t="s">
        <v>3</v>
      </c>
      <c r="AN216" s="26">
        <v>0</v>
      </c>
      <c r="AO216" s="2" t="str">
        <f t="shared" si="7"/>
        <v/>
      </c>
      <c r="AP216" s="2" t="e">
        <f t="shared" si="8"/>
        <v>#NUM!</v>
      </c>
      <c r="AQ216" s="23" t="s">
        <v>191</v>
      </c>
    </row>
    <row r="217" spans="1:43" s="23" customFormat="1" x14ac:dyDescent="0.25">
      <c r="A217" s="21">
        <v>253</v>
      </c>
      <c r="B217" s="23" t="s">
        <v>192</v>
      </c>
      <c r="D217" s="24" t="s">
        <v>227</v>
      </c>
      <c r="E217" s="25">
        <v>43770</v>
      </c>
      <c r="F217" s="26">
        <v>3080</v>
      </c>
      <c r="G217" s="26">
        <f>F217-SUMIFS($I$217:$BA$217,$I$3:$BA$3,"="&amp;$L$3)</f>
        <v>-3080</v>
      </c>
      <c r="H217" s="26">
        <f>SUMIFS($I$217:$BA$217,$I$3:$BA$3,"=" &amp; $L$3)-SUMIFS($I$217:$BA$217,$I$3:$BA$3,"=" &amp; $AC$3)</f>
        <v>0</v>
      </c>
      <c r="J217" s="2">
        <v>462</v>
      </c>
      <c r="K217" s="25">
        <v>0</v>
      </c>
      <c r="L217" s="26">
        <v>3080</v>
      </c>
      <c r="M217" s="26">
        <v>107.80000000000001</v>
      </c>
      <c r="N217" s="26">
        <v>159.39000000000001</v>
      </c>
      <c r="O217" s="26">
        <v>317.98305000000005</v>
      </c>
      <c r="Q217" s="25"/>
      <c r="R217" s="26"/>
      <c r="S217" s="26"/>
      <c r="T217" s="26"/>
      <c r="U217" s="26"/>
      <c r="W217" s="25"/>
      <c r="X217" s="26"/>
      <c r="Y217" s="26"/>
      <c r="Z217" s="26"/>
      <c r="AA217" s="26"/>
      <c r="AB217" s="25">
        <v>0</v>
      </c>
      <c r="AC217" s="26">
        <v>3080</v>
      </c>
      <c r="AD217" s="25" t="s">
        <v>3</v>
      </c>
      <c r="AE217" s="26"/>
      <c r="AF217" s="25"/>
      <c r="AG217" s="26"/>
      <c r="AH217" s="25"/>
      <c r="AI217" s="26"/>
      <c r="AJ217" s="26"/>
      <c r="AK217" s="25" t="s">
        <v>3</v>
      </c>
      <c r="AL217" s="26">
        <v>0</v>
      </c>
      <c r="AM217" s="25" t="s">
        <v>3</v>
      </c>
      <c r="AN217" s="26">
        <v>0</v>
      </c>
      <c r="AO217" s="2" t="str">
        <f t="shared" si="7"/>
        <v/>
      </c>
      <c r="AP217" s="2" t="e">
        <f t="shared" si="8"/>
        <v>#NUM!</v>
      </c>
      <c r="AQ217" s="23" t="s">
        <v>193</v>
      </c>
    </row>
    <row r="218" spans="1:43" s="23" customFormat="1" x14ac:dyDescent="0.25">
      <c r="A218" s="21">
        <v>254</v>
      </c>
      <c r="B218" s="23" t="s">
        <v>502</v>
      </c>
      <c r="D218" s="24" t="s">
        <v>227</v>
      </c>
      <c r="E218" s="25">
        <v>43792</v>
      </c>
      <c r="F218" s="26">
        <v>2000</v>
      </c>
      <c r="G218" s="26">
        <f>F218-SUMIFS($I$218:$BA$218,$I$3:$BA$3,"="&amp;$L$3)</f>
        <v>-2000</v>
      </c>
      <c r="H218" s="26">
        <f>SUMIFS($I$218:$BA$218,$I$3:$BA$3,"=" &amp; $L$3)-SUMIFS($I$218:$BA$218,$I$3:$BA$3,"=" &amp; $AC$3)</f>
        <v>0</v>
      </c>
      <c r="J218" s="2">
        <v>463</v>
      </c>
      <c r="K218" s="25">
        <v>43501</v>
      </c>
      <c r="L218" s="26">
        <v>2000</v>
      </c>
      <c r="M218" s="26">
        <v>70</v>
      </c>
      <c r="N218" s="26">
        <v>103.5</v>
      </c>
      <c r="O218" s="26">
        <v>206.48250000000002</v>
      </c>
      <c r="Q218" s="25"/>
      <c r="R218" s="26"/>
      <c r="S218" s="26"/>
      <c r="T218" s="26"/>
      <c r="U218" s="26"/>
      <c r="W218" s="25"/>
      <c r="X218" s="26"/>
      <c r="Y218" s="26"/>
      <c r="Z218" s="26"/>
      <c r="AA218" s="26"/>
      <c r="AB218" s="25">
        <v>0</v>
      </c>
      <c r="AC218" s="26">
        <v>2000</v>
      </c>
      <c r="AD218" s="25" t="s">
        <v>3</v>
      </c>
      <c r="AE218" s="26"/>
      <c r="AF218" s="25"/>
      <c r="AG218" s="26"/>
      <c r="AH218" s="25"/>
      <c r="AI218" s="26"/>
      <c r="AJ218" s="26"/>
      <c r="AK218" s="25" t="s">
        <v>3</v>
      </c>
      <c r="AL218" s="26">
        <v>0</v>
      </c>
      <c r="AM218" s="25" t="s">
        <v>3</v>
      </c>
      <c r="AN218" s="26">
        <v>0</v>
      </c>
      <c r="AO218" s="2" t="str">
        <f t="shared" si="7"/>
        <v/>
      </c>
      <c r="AP218" s="2" t="e">
        <f t="shared" si="8"/>
        <v>#NUM!</v>
      </c>
      <c r="AQ218" s="23" t="s">
        <v>503</v>
      </c>
    </row>
    <row r="219" spans="1:43" s="23" customFormat="1" x14ac:dyDescent="0.25">
      <c r="A219" s="21">
        <v>255</v>
      </c>
      <c r="B219" s="23" t="s">
        <v>504</v>
      </c>
      <c r="D219" s="24" t="s">
        <v>227</v>
      </c>
      <c r="E219" s="25">
        <v>43798</v>
      </c>
      <c r="F219" s="26">
        <v>4400</v>
      </c>
      <c r="G219" s="26">
        <f>F219-SUMIFS($I$219:$BA$219,$I$3:$BA$3,"="&amp;$L$3)</f>
        <v>-4400</v>
      </c>
      <c r="H219" s="26">
        <f>SUMIFS($I$219:$BA$219,$I$3:$BA$3,"=" &amp; $L$3)-SUMIFS($I$219:$BA$219,$I$3:$BA$3,"=" &amp; $AC$3)</f>
        <v>0</v>
      </c>
      <c r="J219" s="2">
        <v>464</v>
      </c>
      <c r="K219" s="25">
        <v>43517</v>
      </c>
      <c r="L219" s="26">
        <v>4400</v>
      </c>
      <c r="M219" s="26">
        <v>154.00000000000003</v>
      </c>
      <c r="N219" s="26">
        <v>227.70000000000002</v>
      </c>
      <c r="O219" s="26">
        <v>454.26150000000001</v>
      </c>
      <c r="Q219" s="25"/>
      <c r="R219" s="26"/>
      <c r="S219" s="26"/>
      <c r="T219" s="26"/>
      <c r="U219" s="26"/>
      <c r="W219" s="25"/>
      <c r="X219" s="26"/>
      <c r="Y219" s="26"/>
      <c r="Z219" s="26"/>
      <c r="AA219" s="26"/>
      <c r="AB219" s="25">
        <v>0</v>
      </c>
      <c r="AC219" s="26">
        <v>4400</v>
      </c>
      <c r="AD219" s="25" t="s">
        <v>3</v>
      </c>
      <c r="AE219" s="26"/>
      <c r="AF219" s="25"/>
      <c r="AG219" s="26"/>
      <c r="AH219" s="25"/>
      <c r="AI219" s="26"/>
      <c r="AJ219" s="26"/>
      <c r="AK219" s="25" t="s">
        <v>3</v>
      </c>
      <c r="AL219" s="26">
        <v>0</v>
      </c>
      <c r="AM219" s="25" t="s">
        <v>3</v>
      </c>
      <c r="AN219" s="26">
        <v>0</v>
      </c>
      <c r="AO219" s="2" t="str">
        <f t="shared" si="7"/>
        <v/>
      </c>
      <c r="AP219" s="2" t="e">
        <f t="shared" si="8"/>
        <v>#NUM!</v>
      </c>
      <c r="AQ219" s="23" t="s">
        <v>505</v>
      </c>
    </row>
    <row r="220" spans="1:43" s="23" customFormat="1" x14ac:dyDescent="0.25">
      <c r="A220" s="21">
        <v>256</v>
      </c>
      <c r="B220" s="23" t="s">
        <v>506</v>
      </c>
      <c r="D220" s="24" t="s">
        <v>227</v>
      </c>
      <c r="E220" s="25">
        <v>43812</v>
      </c>
      <c r="F220" s="26">
        <v>4400</v>
      </c>
      <c r="G220" s="26">
        <f>F220-SUMIFS($I$220:$BA$220,$I$3:$BA$3,"="&amp;$L$3)</f>
        <v>-4400</v>
      </c>
      <c r="H220" s="26">
        <f>SUMIFS($I$220:$BA$220,$I$3:$BA$3,"=" &amp; $L$3)-SUMIFS($I$220:$BA$220,$I$3:$BA$3,"=" &amp; $AC$3)</f>
        <v>0</v>
      </c>
      <c r="J220" s="2">
        <v>465</v>
      </c>
      <c r="K220" s="25">
        <v>43454</v>
      </c>
      <c r="L220" s="26">
        <v>4400</v>
      </c>
      <c r="M220" s="26">
        <v>154.00000000000003</v>
      </c>
      <c r="N220" s="26">
        <v>227.70000000000002</v>
      </c>
      <c r="O220" s="26">
        <v>454.26150000000001</v>
      </c>
      <c r="Q220" s="25"/>
      <c r="R220" s="26"/>
      <c r="S220" s="26"/>
      <c r="T220" s="26"/>
      <c r="U220" s="26"/>
      <c r="W220" s="25"/>
      <c r="X220" s="26"/>
      <c r="Y220" s="26"/>
      <c r="Z220" s="26"/>
      <c r="AA220" s="26"/>
      <c r="AB220" s="25">
        <v>43535</v>
      </c>
      <c r="AC220" s="26">
        <v>4400</v>
      </c>
      <c r="AD220" s="25" t="s">
        <v>3</v>
      </c>
      <c r="AE220" s="26"/>
      <c r="AF220" s="25"/>
      <c r="AG220" s="26"/>
      <c r="AH220" s="25"/>
      <c r="AI220" s="26"/>
      <c r="AJ220" s="26"/>
      <c r="AK220" s="25" t="s">
        <v>3</v>
      </c>
      <c r="AL220" s="26">
        <v>0</v>
      </c>
      <c r="AM220" s="25" t="s">
        <v>3</v>
      </c>
      <c r="AN220" s="26">
        <v>0</v>
      </c>
      <c r="AO220" s="2" t="str">
        <f t="shared" si="7"/>
        <v/>
      </c>
      <c r="AP220" s="2" t="e">
        <f t="shared" si="8"/>
        <v>#NUM!</v>
      </c>
      <c r="AQ220" s="23" t="s">
        <v>507</v>
      </c>
    </row>
    <row r="221" spans="1:43" s="23" customFormat="1" x14ac:dyDescent="0.25">
      <c r="A221" s="21">
        <v>257</v>
      </c>
      <c r="B221" s="23" t="s">
        <v>508</v>
      </c>
      <c r="D221" s="24" t="s">
        <v>227</v>
      </c>
      <c r="E221" s="25">
        <v>43814</v>
      </c>
      <c r="F221" s="26">
        <v>0</v>
      </c>
      <c r="G221" s="26">
        <f>F221-SUMIFS($I$221:$BA$221,$I$3:$BA$3,"="&amp;$L$3)</f>
        <v>0</v>
      </c>
      <c r="H221" s="26">
        <f>SUMIFS($I$221:$BA$221,$I$3:$BA$3,"=" &amp; $L$3)-SUMIFS($I$221:$BA$221,$I$3:$BA$3,"=" &amp; $AC$3)</f>
        <v>0</v>
      </c>
      <c r="J221" s="2">
        <v>466</v>
      </c>
      <c r="K221" s="25">
        <v>0</v>
      </c>
      <c r="L221" s="26">
        <v>0</v>
      </c>
      <c r="M221" s="26">
        <v>0</v>
      </c>
      <c r="N221" s="26">
        <v>0</v>
      </c>
      <c r="O221" s="26">
        <v>0</v>
      </c>
      <c r="Q221" s="25"/>
      <c r="R221" s="26"/>
      <c r="S221" s="26"/>
      <c r="T221" s="26"/>
      <c r="U221" s="26"/>
      <c r="W221" s="25"/>
      <c r="X221" s="26"/>
      <c r="Y221" s="26"/>
      <c r="Z221" s="26"/>
      <c r="AA221" s="26"/>
      <c r="AB221" s="25">
        <v>0</v>
      </c>
      <c r="AC221" s="26">
        <v>0</v>
      </c>
      <c r="AD221" s="25" t="s">
        <v>3</v>
      </c>
      <c r="AE221" s="26"/>
      <c r="AF221" s="25"/>
      <c r="AG221" s="26"/>
      <c r="AH221" s="25"/>
      <c r="AI221" s="26"/>
      <c r="AJ221" s="26"/>
      <c r="AK221" s="25" t="s">
        <v>3</v>
      </c>
      <c r="AL221" s="26">
        <v>0</v>
      </c>
      <c r="AM221" s="25" t="s">
        <v>3</v>
      </c>
      <c r="AN221" s="26">
        <v>0</v>
      </c>
      <c r="AO221" s="2" t="str">
        <f t="shared" si="7"/>
        <v/>
      </c>
      <c r="AP221" s="2" t="e">
        <f t="shared" si="8"/>
        <v>#NUM!</v>
      </c>
      <c r="AQ221" s="23" t="s">
        <v>509</v>
      </c>
    </row>
    <row r="222" spans="1:43" s="23" customFormat="1" x14ac:dyDescent="0.25">
      <c r="A222" s="21">
        <v>258</v>
      </c>
      <c r="B222" s="23" t="s">
        <v>510</v>
      </c>
      <c r="D222" s="24" t="s">
        <v>227</v>
      </c>
      <c r="E222" s="25">
        <v>43817</v>
      </c>
      <c r="F222" s="26">
        <v>1800</v>
      </c>
      <c r="G222" s="26">
        <f>F222-SUMIFS($I$222:$BA$222,$I$3:$BA$3,"="&amp;$L$3)</f>
        <v>-1800</v>
      </c>
      <c r="H222" s="26">
        <f>SUMIFS($I$222:$BA$222,$I$3:$BA$3,"=" &amp; $L$3)-SUMIFS($I$222:$BA$222,$I$3:$BA$3,"=" &amp; $AC$3)</f>
        <v>0</v>
      </c>
      <c r="J222" s="2">
        <v>467</v>
      </c>
      <c r="K222" s="25" t="s">
        <v>511</v>
      </c>
      <c r="L222" s="26">
        <v>1800</v>
      </c>
      <c r="M222" s="26">
        <v>63.000000000000007</v>
      </c>
      <c r="N222" s="26">
        <v>93.15</v>
      </c>
      <c r="O222" s="26">
        <v>185.83425</v>
      </c>
      <c r="Q222" s="25"/>
      <c r="R222" s="26"/>
      <c r="S222" s="26"/>
      <c r="T222" s="26"/>
      <c r="U222" s="26"/>
      <c r="W222" s="25"/>
      <c r="X222" s="26"/>
      <c r="Y222" s="26"/>
      <c r="Z222" s="26"/>
      <c r="AA222" s="26"/>
      <c r="AB222" s="25">
        <v>0</v>
      </c>
      <c r="AC222" s="26">
        <v>1800</v>
      </c>
      <c r="AD222" s="25" t="s">
        <v>3</v>
      </c>
      <c r="AE222" s="26"/>
      <c r="AF222" s="25"/>
      <c r="AG222" s="26"/>
      <c r="AH222" s="25"/>
      <c r="AI222" s="26"/>
      <c r="AJ222" s="26"/>
      <c r="AK222" s="25" t="s">
        <v>3</v>
      </c>
      <c r="AL222" s="26">
        <v>0</v>
      </c>
      <c r="AM222" s="25" t="s">
        <v>3</v>
      </c>
      <c r="AN222" s="26">
        <v>0</v>
      </c>
      <c r="AO222" s="2" t="str">
        <f t="shared" si="7"/>
        <v/>
      </c>
      <c r="AP222" s="2" t="e">
        <f t="shared" si="8"/>
        <v>#NUM!</v>
      </c>
      <c r="AQ222" s="23" t="s">
        <v>512</v>
      </c>
    </row>
    <row r="223" spans="1:43" s="23" customFormat="1" x14ac:dyDescent="0.25">
      <c r="A223" s="21">
        <v>259</v>
      </c>
      <c r="B223" s="23" t="s">
        <v>513</v>
      </c>
      <c r="D223" s="24" t="s">
        <v>227</v>
      </c>
      <c r="E223" s="25">
        <v>43829</v>
      </c>
      <c r="F223" s="26">
        <v>7350</v>
      </c>
      <c r="G223" s="26">
        <f>F223-SUMIFS($I$223:$BA$223,$I$3:$BA$3,"="&amp;$L$3)</f>
        <v>-7350</v>
      </c>
      <c r="H223" s="26">
        <f>SUMIFS($I$223:$BA$223,$I$3:$BA$3,"=" &amp; $L$3)-SUMIFS($I$223:$BA$223,$I$3:$BA$3,"=" &amp; $AC$3)</f>
        <v>0</v>
      </c>
      <c r="J223" s="2">
        <v>468</v>
      </c>
      <c r="K223" s="25">
        <v>43500</v>
      </c>
      <c r="L223" s="26">
        <v>7350</v>
      </c>
      <c r="M223" s="26">
        <v>257.25</v>
      </c>
      <c r="N223" s="26">
        <v>380.36250000000001</v>
      </c>
      <c r="O223" s="26">
        <v>758.82318750000002</v>
      </c>
      <c r="Q223" s="25"/>
      <c r="R223" s="26"/>
      <c r="S223" s="26"/>
      <c r="T223" s="26"/>
      <c r="U223" s="26"/>
      <c r="W223" s="25"/>
      <c r="X223" s="26"/>
      <c r="Y223" s="26"/>
      <c r="Z223" s="26"/>
      <c r="AA223" s="26"/>
      <c r="AB223" s="25">
        <v>43525</v>
      </c>
      <c r="AC223" s="26">
        <v>7350</v>
      </c>
      <c r="AD223" s="25">
        <v>43799</v>
      </c>
      <c r="AE223" s="26"/>
      <c r="AF223" s="25"/>
      <c r="AG223" s="26"/>
      <c r="AH223" s="25"/>
      <c r="AI223" s="26"/>
      <c r="AJ223" s="26"/>
      <c r="AK223" s="25" t="s">
        <v>3</v>
      </c>
      <c r="AL223" s="26">
        <v>0</v>
      </c>
      <c r="AM223" s="25" t="s">
        <v>3</v>
      </c>
      <c r="AN223" s="26">
        <v>0</v>
      </c>
      <c r="AO223" s="2" t="str">
        <f t="shared" si="7"/>
        <v/>
      </c>
      <c r="AP223" s="2" t="e">
        <f t="shared" si="8"/>
        <v>#NUM!</v>
      </c>
      <c r="AQ223" s="23" t="s">
        <v>514</v>
      </c>
    </row>
    <row r="224" spans="1:43" s="23" customFormat="1" x14ac:dyDescent="0.25">
      <c r="A224" s="21">
        <v>260</v>
      </c>
      <c r="B224" s="23" t="s">
        <v>515</v>
      </c>
      <c r="D224" s="24" t="s">
        <v>227</v>
      </c>
      <c r="E224" s="25">
        <v>43862</v>
      </c>
      <c r="F224" s="26">
        <v>2740</v>
      </c>
      <c r="G224" s="26">
        <f>F224-SUMIFS($I$224:$BA$224,$I$3:$BA$3,"="&amp;$L$3)</f>
        <v>-2740</v>
      </c>
      <c r="H224" s="26">
        <f>SUMIFS($I$224:$BA$224,$I$3:$BA$3,"=" &amp; $L$3)-SUMIFS($I$224:$BA$224,$I$3:$BA$3,"=" &amp; $AC$3)</f>
        <v>0</v>
      </c>
      <c r="J224" s="2">
        <v>469</v>
      </c>
      <c r="K224" s="25">
        <v>0</v>
      </c>
      <c r="L224" s="26">
        <v>2740</v>
      </c>
      <c r="M224" s="26">
        <v>95.9</v>
      </c>
      <c r="N224" s="26">
        <v>141.79500000000002</v>
      </c>
      <c r="O224" s="26">
        <v>282.88102500000002</v>
      </c>
      <c r="Q224" s="25"/>
      <c r="R224" s="26"/>
      <c r="S224" s="26"/>
      <c r="T224" s="26"/>
      <c r="U224" s="26"/>
      <c r="W224" s="25"/>
      <c r="X224" s="26"/>
      <c r="Y224" s="26"/>
      <c r="Z224" s="26"/>
      <c r="AA224" s="26"/>
      <c r="AB224" s="25">
        <v>43526</v>
      </c>
      <c r="AC224" s="26">
        <v>2740</v>
      </c>
      <c r="AD224" s="25" t="s">
        <v>3</v>
      </c>
      <c r="AE224" s="26"/>
      <c r="AF224" s="25"/>
      <c r="AG224" s="26"/>
      <c r="AH224" s="25"/>
      <c r="AI224" s="26"/>
      <c r="AJ224" s="26"/>
      <c r="AK224" s="25" t="s">
        <v>3</v>
      </c>
      <c r="AL224" s="26">
        <v>0</v>
      </c>
      <c r="AM224" s="25" t="s">
        <v>3</v>
      </c>
      <c r="AN224" s="26">
        <v>0</v>
      </c>
      <c r="AO224" s="2" t="str">
        <f t="shared" si="7"/>
        <v/>
      </c>
      <c r="AP224" s="2" t="e">
        <f t="shared" si="8"/>
        <v>#NUM!</v>
      </c>
      <c r="AQ224" s="23" t="s">
        <v>516</v>
      </c>
    </row>
    <row r="225" spans="1:43" s="23" customFormat="1" x14ac:dyDescent="0.25">
      <c r="A225" s="21">
        <v>261</v>
      </c>
      <c r="B225" s="23" t="s">
        <v>194</v>
      </c>
      <c r="D225" s="24" t="s">
        <v>227</v>
      </c>
      <c r="E225" s="25">
        <v>44064</v>
      </c>
      <c r="F225" s="26">
        <v>4400</v>
      </c>
      <c r="G225" s="26">
        <f>F225-SUMIFS($I$225:$BA$225,$I$3:$BA$3,"="&amp;$L$3)</f>
        <v>-4400</v>
      </c>
      <c r="H225" s="26">
        <f>SUMIFS($I$225:$BA$225,$I$3:$BA$3,"=" &amp; $L$3)-SUMIFS($I$225:$BA$225,$I$3:$BA$3,"=" &amp; $AC$3)</f>
        <v>0</v>
      </c>
      <c r="J225" s="2">
        <v>470</v>
      </c>
      <c r="K225" s="25">
        <v>43473</v>
      </c>
      <c r="L225" s="26">
        <v>4400</v>
      </c>
      <c r="M225" s="26">
        <v>154.00000000000003</v>
      </c>
      <c r="N225" s="26">
        <v>227.70000000000002</v>
      </c>
      <c r="O225" s="26">
        <v>454.26150000000001</v>
      </c>
      <c r="Q225" s="25"/>
      <c r="R225" s="26"/>
      <c r="S225" s="26"/>
      <c r="T225" s="26"/>
      <c r="U225" s="26"/>
      <c r="W225" s="25"/>
      <c r="X225" s="26"/>
      <c r="Y225" s="26"/>
      <c r="Z225" s="26"/>
      <c r="AA225" s="26"/>
      <c r="AB225" s="25" t="s">
        <v>166</v>
      </c>
      <c r="AC225" s="26">
        <v>4400</v>
      </c>
      <c r="AD225" s="25" t="s">
        <v>3</v>
      </c>
      <c r="AE225" s="26"/>
      <c r="AF225" s="25"/>
      <c r="AG225" s="26"/>
      <c r="AH225" s="25"/>
      <c r="AI225" s="26"/>
      <c r="AJ225" s="26"/>
      <c r="AK225" s="25" t="s">
        <v>3</v>
      </c>
      <c r="AL225" s="26">
        <v>0</v>
      </c>
      <c r="AM225" s="25" t="s">
        <v>3</v>
      </c>
      <c r="AN225" s="26">
        <v>0</v>
      </c>
      <c r="AO225" s="2" t="str">
        <f t="shared" si="7"/>
        <v/>
      </c>
      <c r="AP225" s="2" t="e">
        <f t="shared" si="8"/>
        <v>#NUM!</v>
      </c>
      <c r="AQ225" s="23" t="s">
        <v>195</v>
      </c>
    </row>
    <row r="226" spans="1:43" s="23" customFormat="1" x14ac:dyDescent="0.25">
      <c r="A226" s="21">
        <v>262</v>
      </c>
      <c r="B226" s="23" t="s">
        <v>196</v>
      </c>
      <c r="D226" s="24" t="s">
        <v>20</v>
      </c>
      <c r="E226" s="25">
        <v>43238</v>
      </c>
      <c r="F226" s="26">
        <v>2000</v>
      </c>
      <c r="G226" s="26">
        <f>F226-SUMIFS($I$226:$BA$226,$I$3:$BA$3,"="&amp;$L$3)</f>
        <v>-1000</v>
      </c>
      <c r="H226" s="26">
        <f>SUMIFS($I$226:$BA$226,$I$3:$BA$3,"=" &amp; $L$3)-SUMIFS($I$226:$BA$226,$I$3:$BA$3,"=" &amp; $AC$3)</f>
        <v>0</v>
      </c>
      <c r="J226" s="2">
        <v>471</v>
      </c>
      <c r="K226" s="25">
        <v>42998</v>
      </c>
      <c r="L226" s="26">
        <v>2000</v>
      </c>
      <c r="M226" s="26">
        <v>70</v>
      </c>
      <c r="N226" s="26">
        <v>103.5</v>
      </c>
      <c r="O226" s="26">
        <v>206.48250000000002</v>
      </c>
      <c r="P226" s="23" t="s">
        <v>3</v>
      </c>
      <c r="Q226" s="25"/>
      <c r="R226" s="26"/>
      <c r="S226" s="26"/>
      <c r="T226" s="26"/>
      <c r="U226" s="26"/>
      <c r="W226" s="25"/>
      <c r="X226" s="26"/>
      <c r="Y226" s="26"/>
      <c r="Z226" s="26"/>
      <c r="AA226" s="26"/>
      <c r="AB226" s="25" t="s">
        <v>197</v>
      </c>
      <c r="AC226" s="26"/>
      <c r="AD226" s="25"/>
      <c r="AE226" s="26"/>
      <c r="AF226" s="25"/>
      <c r="AG226" s="26"/>
      <c r="AH226" s="25"/>
      <c r="AI226" s="26"/>
      <c r="AJ226" s="26">
        <v>1000</v>
      </c>
      <c r="AK226" s="25">
        <v>42998</v>
      </c>
      <c r="AL226" s="26"/>
      <c r="AM226" s="25"/>
      <c r="AN226" s="26"/>
      <c r="AO226" s="2">
        <f t="shared" si="7"/>
        <v>226</v>
      </c>
      <c r="AP226" s="2" t="e">
        <f t="shared" si="8"/>
        <v>#NUM!</v>
      </c>
      <c r="AQ226" s="23" t="s">
        <v>198</v>
      </c>
    </row>
    <row r="227" spans="1:43" s="23" customFormat="1" x14ac:dyDescent="0.25">
      <c r="A227" s="21">
        <v>263</v>
      </c>
      <c r="B227" s="22" t="s">
        <v>12</v>
      </c>
      <c r="D227" s="22" t="s">
        <v>227</v>
      </c>
      <c r="E227" s="27">
        <v>43457</v>
      </c>
      <c r="F227" s="26">
        <v>6000</v>
      </c>
      <c r="G227" s="26">
        <f>F227-SUMIFS($I$227:$BA$227,$I$3:$BA$3,"="&amp;$L$3)</f>
        <v>6000</v>
      </c>
      <c r="H227" s="26">
        <f>SUMIFS($I$227:$BA$227,$I$3:$BA$3,"=" &amp; $L$3)-SUMIFS($I$227:$BA$227,$I$3:$BA$3,"=" &amp; $AC$3)</f>
        <v>0</v>
      </c>
      <c r="K227" s="25"/>
      <c r="L227" s="26"/>
      <c r="M227" s="26"/>
      <c r="N227" s="26"/>
      <c r="O227" s="26"/>
      <c r="Q227" s="25"/>
      <c r="R227" s="26"/>
      <c r="S227" s="26"/>
      <c r="T227" s="26"/>
      <c r="U227" s="26"/>
      <c r="W227" s="25"/>
      <c r="X227" s="26"/>
      <c r="Y227" s="26"/>
      <c r="Z227" s="26"/>
      <c r="AA227" s="26"/>
      <c r="AB227" s="25"/>
      <c r="AC227" s="26"/>
      <c r="AD227" s="25"/>
      <c r="AE227" s="26"/>
      <c r="AF227" s="25"/>
      <c r="AG227" s="26"/>
      <c r="AH227" s="25"/>
      <c r="AI227" s="26"/>
      <c r="AJ227" s="26">
        <v>0</v>
      </c>
      <c r="AK227" s="25"/>
      <c r="AL227" s="26"/>
      <c r="AM227" s="25"/>
      <c r="AN227" s="26"/>
      <c r="AO227" s="2">
        <f t="shared" si="7"/>
        <v>227</v>
      </c>
      <c r="AP227" s="2" t="e">
        <f t="shared" si="8"/>
        <v>#NUM!</v>
      </c>
      <c r="AQ227" s="23" t="s">
        <v>199</v>
      </c>
    </row>
  </sheetData>
  <sheetProtection password="CC3D" sheet="1" objects="1" scenarios="1" formatCells="0" formatColumns="0" formatRows="0" autoFilter="0"/>
  <autoFilter ref="A3:AQ22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lde_Fact_Recevoir"/>
  <dimension ref="A1:AI4"/>
  <sheetViews>
    <sheetView tabSelected="1" topLeftCell="A2" workbookViewId="0">
      <pane xSplit="2" ySplit="3" topLeftCell="C5" activePane="bottomRight" state="frozenSplit"/>
      <selection activeCell="A2" sqref="A2"/>
      <selection pane="topRight" activeCell="C2" sqref="C2"/>
      <selection pane="bottomLeft" activeCell="A5" sqref="A5"/>
      <selection pane="bottomRight" activeCell="A2" sqref="A2"/>
    </sheetView>
  </sheetViews>
  <sheetFormatPr baseColWidth="10" defaultColWidth="11.42578125" defaultRowHeight="15" x14ac:dyDescent="0.25"/>
  <cols>
    <col min="1" max="1" width="11.42578125" style="2"/>
    <col min="2" max="2" width="22.28515625" style="2" customWidth="1"/>
    <col min="3" max="3" width="12.7109375" style="2" customWidth="1"/>
    <col min="4" max="4" width="11.42578125" style="8"/>
    <col min="5" max="5" width="12.42578125" style="16" customWidth="1"/>
    <col min="6" max="6" width="12.85546875" style="6" customWidth="1"/>
    <col min="7" max="8" width="11.42578125" style="6"/>
    <col min="9" max="9" width="29.85546875" style="2" customWidth="1"/>
    <col min="10" max="10" width="13.5703125" style="2" customWidth="1"/>
    <col min="11" max="11" width="11.42578125" style="31"/>
    <col min="12" max="12" width="11.42578125" style="6"/>
    <col min="13" max="13" width="15.5703125" style="6" customWidth="1"/>
    <col min="14" max="15" width="11.42578125" style="6"/>
    <col min="16" max="16" width="11.42578125" style="2"/>
    <col min="17" max="17" width="11.42578125" style="3"/>
    <col min="18" max="18" width="11.42578125" style="6"/>
    <col min="19" max="19" width="15.5703125" style="6" customWidth="1"/>
    <col min="20" max="21" width="11.42578125" style="6"/>
    <col min="22" max="22" width="11.42578125" style="2"/>
    <col min="23" max="23" width="11.42578125" style="3"/>
    <col min="24" max="24" width="11.42578125" style="6"/>
    <col min="25" max="25" width="15.5703125" style="6" customWidth="1"/>
    <col min="26" max="27" width="11.42578125" style="6"/>
    <col min="28" max="28" width="15" style="2" customWidth="1"/>
    <col min="29" max="29" width="15" style="6" customWidth="1"/>
    <col min="30" max="30" width="15" style="2" customWidth="1"/>
    <col min="31" max="31" width="15" style="6" customWidth="1"/>
    <col min="32" max="32" width="15" style="2" customWidth="1"/>
    <col min="33" max="33" width="15" style="6" customWidth="1"/>
    <col min="34" max="34" width="15" style="2" customWidth="1"/>
    <col min="35" max="35" width="15" style="6" customWidth="1"/>
    <col min="36" max="16384" width="11.42578125" style="2"/>
  </cols>
  <sheetData>
    <row r="1" spans="1:35" hidden="1" x14ac:dyDescent="0.25">
      <c r="A1" s="28" t="e">
        <f ca="1">CypyNNa()</f>
        <v>#NAME?</v>
      </c>
      <c r="B1" s="4" t="e">
        <f ca="1">CypyNNa()</f>
        <v>#NAME?</v>
      </c>
      <c r="C1" s="4"/>
      <c r="D1" s="4" t="e">
        <f ca="1">CypyNNa()</f>
        <v>#NAME?</v>
      </c>
      <c r="E1" s="14"/>
      <c r="F1" s="12" t="e">
        <f t="shared" ref="F1:AI1" ca="1" si="0">CypyNNa()</f>
        <v>#NAME?</v>
      </c>
      <c r="G1" s="12" t="e">
        <f t="shared" ca="1" si="0"/>
        <v>#NAME?</v>
      </c>
      <c r="H1" s="12" t="e">
        <f t="shared" ca="1" si="0"/>
        <v>#NAME?</v>
      </c>
      <c r="I1" s="4" t="e">
        <f t="shared" ca="1" si="0"/>
        <v>#NAME?</v>
      </c>
      <c r="J1" s="4" t="e">
        <f t="shared" ca="1" si="0"/>
        <v>#NAME?</v>
      </c>
      <c r="K1" s="30"/>
      <c r="L1" s="12" t="e">
        <f t="shared" ca="1" si="0"/>
        <v>#NAME?</v>
      </c>
      <c r="M1" s="12" t="e">
        <f t="shared" ca="1" si="0"/>
        <v>#NAME?</v>
      </c>
      <c r="N1" s="12" t="e">
        <f t="shared" ca="1" si="0"/>
        <v>#NAME?</v>
      </c>
      <c r="O1" s="12" t="e">
        <f t="shared" ca="1" si="0"/>
        <v>#NAME?</v>
      </c>
      <c r="P1" s="4" t="e">
        <f t="shared" ca="1" si="0"/>
        <v>#NAME?</v>
      </c>
      <c r="Q1" s="14" t="e">
        <f t="shared" ca="1" si="0"/>
        <v>#NAME?</v>
      </c>
      <c r="R1" s="12" t="e">
        <f t="shared" ca="1" si="0"/>
        <v>#NAME?</v>
      </c>
      <c r="S1" s="12" t="e">
        <f t="shared" ca="1" si="0"/>
        <v>#NAME?</v>
      </c>
      <c r="T1" s="12" t="e">
        <f t="shared" ca="1" si="0"/>
        <v>#NAME?</v>
      </c>
      <c r="U1" s="12" t="e">
        <f t="shared" ca="1" si="0"/>
        <v>#NAME?</v>
      </c>
      <c r="V1" s="4" t="e">
        <f t="shared" ca="1" si="0"/>
        <v>#NAME?</v>
      </c>
      <c r="W1" s="14" t="e">
        <f t="shared" ca="1" si="0"/>
        <v>#NAME?</v>
      </c>
      <c r="X1" s="12" t="e">
        <f t="shared" ca="1" si="0"/>
        <v>#NAME?</v>
      </c>
      <c r="Y1" s="12" t="e">
        <f t="shared" ca="1" si="0"/>
        <v>#NAME?</v>
      </c>
      <c r="Z1" s="12" t="e">
        <f t="shared" ca="1" si="0"/>
        <v>#NAME?</v>
      </c>
      <c r="AA1" s="12" t="e">
        <f t="shared" ca="1" si="0"/>
        <v>#NAME?</v>
      </c>
      <c r="AB1" s="4" t="e">
        <f t="shared" ca="1" si="0"/>
        <v>#NAME?</v>
      </c>
      <c r="AC1" s="12" t="e">
        <f t="shared" ca="1" si="0"/>
        <v>#NAME?</v>
      </c>
      <c r="AD1" s="4" t="e">
        <f t="shared" ca="1" si="0"/>
        <v>#NAME?</v>
      </c>
      <c r="AE1" s="12" t="e">
        <f t="shared" ca="1" si="0"/>
        <v>#NAME?</v>
      </c>
      <c r="AF1" s="4" t="e">
        <f t="shared" ca="1" si="0"/>
        <v>#NAME?</v>
      </c>
      <c r="AG1" s="12" t="e">
        <f t="shared" ca="1" si="0"/>
        <v>#NAME?</v>
      </c>
      <c r="AH1" s="4" t="e">
        <f t="shared" ca="1" si="0"/>
        <v>#NAME?</v>
      </c>
      <c r="AI1" s="12" t="e">
        <f t="shared" ca="1" si="0"/>
        <v>#NAME?</v>
      </c>
    </row>
    <row r="2" spans="1:35" ht="33" customHeight="1" x14ac:dyDescent="0.25">
      <c r="B2" s="5"/>
      <c r="C2" s="5"/>
      <c r="I2" s="6"/>
      <c r="L2" s="2"/>
      <c r="M2" s="2"/>
      <c r="N2" s="2"/>
      <c r="O2" s="2"/>
      <c r="Q2" s="2"/>
      <c r="R2" s="2"/>
      <c r="S2" s="2"/>
      <c r="T2" s="2"/>
      <c r="U2" s="2"/>
      <c r="W2" s="2"/>
      <c r="X2" s="2"/>
      <c r="Y2" s="2"/>
      <c r="Z2" s="2"/>
      <c r="AA2" s="2"/>
      <c r="AC2" s="2"/>
      <c r="AE2" s="2"/>
      <c r="AG2" s="2"/>
      <c r="AI2" s="2"/>
    </row>
    <row r="3" spans="1:35" ht="48" customHeight="1" x14ac:dyDescent="0.25">
      <c r="A3" s="9" t="s">
        <v>522</v>
      </c>
      <c r="B3" s="9" t="s">
        <v>523</v>
      </c>
      <c r="C3" s="1" t="s">
        <v>1</v>
      </c>
      <c r="D3" s="9" t="s">
        <v>517</v>
      </c>
      <c r="E3" s="17" t="s">
        <v>0</v>
      </c>
      <c r="F3" s="13" t="s">
        <v>518</v>
      </c>
      <c r="G3" s="13" t="s">
        <v>519</v>
      </c>
      <c r="H3" s="13" t="s">
        <v>520</v>
      </c>
      <c r="I3" s="9" t="s">
        <v>1</v>
      </c>
      <c r="L3" s="2"/>
      <c r="M3" s="2"/>
      <c r="N3" s="2"/>
      <c r="O3" s="2"/>
      <c r="Q3" s="2"/>
      <c r="R3" s="2"/>
      <c r="S3" s="2"/>
      <c r="T3" s="2"/>
      <c r="U3" s="2"/>
      <c r="W3" s="2"/>
      <c r="X3" s="2"/>
      <c r="Y3" s="2"/>
      <c r="Z3" s="2"/>
      <c r="AA3" s="2"/>
      <c r="AC3" s="2"/>
      <c r="AE3" s="2"/>
      <c r="AG3" s="2"/>
      <c r="AI3" s="2"/>
    </row>
    <row r="4" spans="1:35" ht="0.75" customHeight="1" x14ac:dyDescent="0.25">
      <c r="A4" s="2" t="str">
        <f>""</f>
        <v/>
      </c>
      <c r="L4" s="2"/>
      <c r="M4" s="2"/>
      <c r="N4" s="2"/>
      <c r="O4" s="2"/>
      <c r="Q4" s="2"/>
      <c r="R4" s="2"/>
      <c r="S4" s="2"/>
      <c r="T4" s="2"/>
      <c r="U4" s="2"/>
      <c r="W4" s="2"/>
      <c r="X4" s="2"/>
      <c r="Y4" s="2"/>
      <c r="Z4" s="2"/>
      <c r="AA4" s="2"/>
      <c r="AC4" s="2"/>
      <c r="AE4" s="2"/>
      <c r="AG4" s="2"/>
      <c r="AI4" s="2"/>
    </row>
  </sheetData>
  <sheetProtection formatCells="0" formatColumns="0" formatRows="0" autoFilter="0"/>
  <sortState ref="A5:K227">
    <sortCondition ref="K5"/>
  </sortState>
  <pageMargins left="0.7" right="0.7" top="0.75" bottom="0.75" header="0.3" footer="0.3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État de compte</vt:lpstr>
      <vt:lpstr> Soldes factures à recevoir</vt:lpstr>
      <vt:lpstr>ET_Date_Depot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isabelle</cp:lastModifiedBy>
  <cp:lastPrinted>2019-04-01T18:54:04Z</cp:lastPrinted>
  <dcterms:created xsi:type="dcterms:W3CDTF">2018-11-01T03:10:23Z</dcterms:created>
  <dcterms:modified xsi:type="dcterms:W3CDTF">2019-04-14T23:23:20Z</dcterms:modified>
</cp:coreProperties>
</file>