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codeName="ThisWorkbook" defaultThemeVersion="124226"/>
  <bookViews>
    <workbookView xWindow="240" yWindow="105" windowWidth="14805" windowHeight="8010"/>
  </bookViews>
  <sheets>
    <sheet name="Base de donnees" sheetId="2" r:id="rId1"/>
    <sheet name="Feuil1" sheetId="1" r:id="rId2"/>
  </sheets>
  <externalReferences>
    <externalReference r:id="rId3"/>
  </externalReferences>
  <definedNames>
    <definedName name="_xlnm._FilterDatabase" localSheetId="0" hidden="1">'Base de donnees'!$A$1:$B$524</definedName>
    <definedName name="Actionnaires">#REF!</definedName>
    <definedName name="liste_lots" localSheetId="0">OFFSET(#REF!,1,0,COUNTA(#REF!),1)</definedName>
    <definedName name="liste_lots">OFFSET([1]DStheorique!$B$814,1,0,COUNTA([1]DStheorique!$B$9:$B$705),1)</definedName>
    <definedName name="Supports">#REF!</definedName>
    <definedName name="_xlnm.Print_Area" localSheetId="0">'Base de donnees'!$A$1:$J$514</definedName>
  </definedNames>
  <calcPr calcId="152511"/>
</workbook>
</file>

<file path=xl/calcChain.xml><?xml version="1.0" encoding="utf-8"?>
<calcChain xmlns="http://schemas.openxmlformats.org/spreadsheetml/2006/main">
  <c r="J514" i="2" l="1"/>
  <c r="J513" i="2"/>
  <c r="I513" i="2"/>
  <c r="J512" i="2"/>
  <c r="I512" i="2"/>
  <c r="J511" i="2"/>
  <c r="I511" i="2"/>
  <c r="J510" i="2"/>
  <c r="I510" i="2"/>
  <c r="I508" i="2" s="1"/>
  <c r="J509" i="2"/>
  <c r="I509" i="2"/>
  <c r="J507" i="2"/>
  <c r="I507" i="2"/>
  <c r="J506" i="2"/>
  <c r="I506" i="2"/>
  <c r="J505" i="2"/>
  <c r="I505" i="2"/>
  <c r="J504" i="2"/>
  <c r="I504" i="2"/>
  <c r="J503" i="2"/>
  <c r="I503" i="2"/>
  <c r="I501" i="2" s="1"/>
  <c r="J502" i="2"/>
  <c r="I502" i="2"/>
  <c r="J500" i="2"/>
  <c r="I500" i="2"/>
  <c r="J499" i="2"/>
  <c r="I499" i="2"/>
  <c r="J498" i="2"/>
  <c r="I498" i="2"/>
  <c r="J497" i="2"/>
  <c r="I497" i="2"/>
  <c r="J496" i="2"/>
  <c r="I496" i="2"/>
  <c r="J495" i="2"/>
  <c r="I495" i="2"/>
  <c r="I494" i="2"/>
  <c r="J493" i="2"/>
  <c r="I493" i="2"/>
  <c r="J492" i="2"/>
  <c r="I492" i="2"/>
  <c r="J491" i="2"/>
  <c r="I491" i="2"/>
  <c r="J490" i="2"/>
  <c r="I490" i="2"/>
  <c r="J489" i="2"/>
  <c r="I489" i="2"/>
  <c r="J488" i="2"/>
  <c r="I488" i="2"/>
  <c r="I487" i="2" s="1"/>
  <c r="J486" i="2"/>
  <c r="I486" i="2"/>
  <c r="J485" i="2"/>
  <c r="I485" i="2"/>
  <c r="J484" i="2"/>
  <c r="I484" i="2"/>
  <c r="J483" i="2"/>
  <c r="I483" i="2"/>
  <c r="J482" i="2"/>
  <c r="I482" i="2"/>
  <c r="I480" i="2" s="1"/>
  <c r="J481" i="2"/>
  <c r="I481" i="2"/>
  <c r="J479" i="2"/>
  <c r="I479" i="2"/>
  <c r="J478" i="2"/>
  <c r="I478" i="2"/>
  <c r="J477" i="2"/>
  <c r="I477" i="2"/>
  <c r="I473" i="2" s="1"/>
  <c r="J476" i="2"/>
  <c r="I476" i="2"/>
  <c r="J475" i="2"/>
  <c r="J474" i="2"/>
  <c r="I474" i="2"/>
  <c r="J472" i="2"/>
  <c r="I472" i="2"/>
  <c r="J471" i="2"/>
  <c r="I471" i="2"/>
  <c r="J470" i="2"/>
  <c r="I470" i="2"/>
  <c r="J469" i="2"/>
  <c r="I469" i="2"/>
  <c r="J468" i="2"/>
  <c r="I468" i="2"/>
  <c r="I466" i="2" s="1"/>
  <c r="J467" i="2"/>
  <c r="I467" i="2"/>
  <c r="J465" i="2"/>
  <c r="I465" i="2"/>
  <c r="J464" i="2"/>
  <c r="I464" i="2"/>
  <c r="J463" i="2"/>
  <c r="I463" i="2"/>
  <c r="J462" i="2"/>
  <c r="I462" i="2"/>
  <c r="J461" i="2"/>
  <c r="I461" i="2"/>
  <c r="J460" i="2"/>
  <c r="I460" i="2"/>
  <c r="I459" i="2"/>
  <c r="J458" i="2"/>
  <c r="I458" i="2"/>
  <c r="J457" i="2"/>
  <c r="I457" i="2"/>
  <c r="J456" i="2"/>
  <c r="I456" i="2"/>
  <c r="J455" i="2"/>
  <c r="I455" i="2"/>
  <c r="J454" i="2"/>
  <c r="I454" i="2"/>
  <c r="J453" i="2"/>
  <c r="I453" i="2"/>
  <c r="I452" i="2" s="1"/>
  <c r="J450" i="2"/>
  <c r="I450" i="2"/>
  <c r="I449" i="2"/>
  <c r="J448" i="2"/>
  <c r="I448" i="2"/>
  <c r="I447" i="2"/>
  <c r="J446" i="2"/>
  <c r="I446" i="2"/>
  <c r="I445" i="2"/>
  <c r="J444" i="2"/>
  <c r="I443" i="2"/>
  <c r="J442" i="2"/>
  <c r="I442" i="2"/>
  <c r="J441" i="2"/>
  <c r="J440" i="2"/>
  <c r="J439" i="2"/>
  <c r="J438" i="2"/>
  <c r="I437" i="2"/>
  <c r="J436" i="2"/>
  <c r="J435" i="2"/>
  <c r="I435" i="2"/>
  <c r="J434" i="2"/>
  <c r="I433" i="2"/>
  <c r="J432" i="2"/>
  <c r="I432" i="2"/>
  <c r="J431" i="2"/>
  <c r="I430" i="2"/>
  <c r="J429" i="2"/>
  <c r="I429" i="2"/>
  <c r="J428" i="2"/>
  <c r="J427" i="2"/>
  <c r="J426" i="2"/>
  <c r="I425" i="2"/>
  <c r="F425" i="2"/>
  <c r="J424" i="2"/>
  <c r="J423" i="2"/>
  <c r="I423" i="2"/>
  <c r="J422" i="2"/>
  <c r="I421" i="2"/>
  <c r="F421" i="2"/>
  <c r="J420" i="2"/>
  <c r="I420" i="2"/>
  <c r="J419" i="2"/>
  <c r="J418" i="2"/>
  <c r="J417" i="2"/>
  <c r="I416" i="2"/>
  <c r="J415" i="2"/>
  <c r="J413" i="2"/>
  <c r="J411" i="2"/>
  <c r="J409" i="2"/>
  <c r="J407" i="2"/>
  <c r="J406" i="2"/>
  <c r="I406" i="2"/>
  <c r="J405" i="2"/>
  <c r="I404" i="2"/>
  <c r="F404" i="2"/>
  <c r="J403" i="2"/>
  <c r="J402" i="2"/>
  <c r="J401" i="2"/>
  <c r="J400" i="2"/>
  <c r="I400" i="2"/>
  <c r="J399" i="2"/>
  <c r="J398" i="2"/>
  <c r="I398" i="2"/>
  <c r="I397" i="2"/>
  <c r="F397" i="2"/>
  <c r="J396" i="2"/>
  <c r="J395" i="2"/>
  <c r="I395" i="2"/>
  <c r="J394" i="2"/>
  <c r="I394" i="2"/>
  <c r="I392" i="2" s="1"/>
  <c r="J393" i="2"/>
  <c r="I393" i="2"/>
  <c r="F392" i="2"/>
  <c r="J391" i="2"/>
  <c r="J390" i="2"/>
  <c r="I390" i="2"/>
  <c r="J389" i="2"/>
  <c r="J388" i="2"/>
  <c r="I388" i="2"/>
  <c r="J387" i="2"/>
  <c r="I387" i="2"/>
  <c r="J386" i="2"/>
  <c r="I386" i="2"/>
  <c r="J385" i="2"/>
  <c r="I385" i="2"/>
  <c r="I383" i="2" s="1"/>
  <c r="J384" i="2"/>
  <c r="I384" i="2"/>
  <c r="F383" i="2"/>
  <c r="J382" i="2"/>
  <c r="I382" i="2"/>
  <c r="J381" i="2"/>
  <c r="J380" i="2"/>
  <c r="I380" i="2"/>
  <c r="I379" i="2"/>
  <c r="F379" i="2"/>
  <c r="J378" i="2"/>
  <c r="I378" i="2"/>
  <c r="J377" i="2"/>
  <c r="I377" i="2"/>
  <c r="J376" i="2"/>
  <c r="I376" i="2"/>
  <c r="J375" i="2"/>
  <c r="I375" i="2"/>
  <c r="I373" i="2" s="1"/>
  <c r="J374" i="2"/>
  <c r="F373" i="2"/>
  <c r="J372" i="2"/>
  <c r="J371" i="2"/>
  <c r="I371" i="2"/>
  <c r="J370" i="2"/>
  <c r="I370" i="2"/>
  <c r="J369" i="2"/>
  <c r="I369" i="2"/>
  <c r="J368" i="2"/>
  <c r="I368" i="2"/>
  <c r="I367" i="2"/>
  <c r="F367" i="2"/>
  <c r="J366" i="2"/>
  <c r="J365" i="2"/>
  <c r="I365" i="2"/>
  <c r="J364" i="2"/>
  <c r="I364" i="2"/>
  <c r="J363" i="2"/>
  <c r="I363" i="2"/>
  <c r="I361" i="2" s="1"/>
  <c r="J362" i="2"/>
  <c r="F361" i="2"/>
  <c r="J360" i="2"/>
  <c r="J359" i="2"/>
  <c r="I359" i="2"/>
  <c r="J358" i="2"/>
  <c r="I358" i="2"/>
  <c r="J357" i="2"/>
  <c r="I357" i="2"/>
  <c r="J356" i="2"/>
  <c r="I356" i="2"/>
  <c r="I354" i="2" s="1"/>
  <c r="J355" i="2"/>
  <c r="F354" i="2"/>
  <c r="J353" i="2"/>
  <c r="J341" i="2"/>
  <c r="I341" i="2"/>
  <c r="I340" i="2"/>
  <c r="J339" i="2"/>
  <c r="I339" i="2"/>
  <c r="J337" i="2"/>
  <c r="I337" i="2"/>
  <c r="I336" i="2"/>
  <c r="J335" i="2"/>
  <c r="I335" i="2"/>
  <c r="I334" i="2"/>
  <c r="J333" i="2"/>
  <c r="I333" i="2"/>
  <c r="I332" i="2"/>
  <c r="J331" i="2"/>
  <c r="I331" i="2"/>
  <c r="I330" i="2" s="1"/>
  <c r="J329" i="2"/>
  <c r="I329" i="2"/>
  <c r="I328" i="2"/>
  <c r="I326" i="2" s="1"/>
  <c r="J327" i="2"/>
  <c r="J325" i="2"/>
  <c r="I325" i="2"/>
  <c r="I324" i="2" s="1"/>
  <c r="J323" i="2"/>
  <c r="I323" i="2"/>
  <c r="I321" i="2" s="1"/>
  <c r="J322" i="2"/>
  <c r="I322" i="2"/>
  <c r="J320" i="2"/>
  <c r="I320" i="2"/>
  <c r="I318" i="2" s="1"/>
  <c r="J319" i="2"/>
  <c r="I319" i="2"/>
  <c r="J317" i="2"/>
  <c r="I317" i="2"/>
  <c r="I316" i="2" s="1"/>
  <c r="J315" i="2"/>
  <c r="I315" i="2"/>
  <c r="I314" i="2" s="1"/>
  <c r="J313" i="2"/>
  <c r="I313" i="2"/>
  <c r="I312" i="2"/>
  <c r="J311" i="2"/>
  <c r="I311" i="2"/>
  <c r="I310" i="2" s="1"/>
  <c r="J309" i="2"/>
  <c r="I309" i="2"/>
  <c r="I308" i="2"/>
  <c r="J307" i="2"/>
  <c r="I307" i="2"/>
  <c r="J306" i="2"/>
  <c r="I306" i="2"/>
  <c r="J303" i="2"/>
  <c r="J301" i="2"/>
  <c r="I301" i="2"/>
  <c r="I300" i="2"/>
  <c r="J299" i="2"/>
  <c r="I299" i="2"/>
  <c r="I298" i="2"/>
  <c r="J297" i="2"/>
  <c r="I297" i="2"/>
  <c r="J296" i="2"/>
  <c r="I296" i="2"/>
  <c r="J294" i="2"/>
  <c r="I294" i="2"/>
  <c r="J293" i="2"/>
  <c r="I293" i="2"/>
  <c r="I292" i="2"/>
  <c r="J291" i="2"/>
  <c r="I291" i="2"/>
  <c r="J290" i="2"/>
  <c r="I290" i="2"/>
  <c r="J288" i="2"/>
  <c r="I288" i="2"/>
  <c r="J287" i="2"/>
  <c r="I287" i="2"/>
  <c r="J285" i="2"/>
  <c r="I285" i="2"/>
  <c r="I284" i="2" s="1"/>
  <c r="J282" i="2"/>
  <c r="I281" i="2"/>
  <c r="J280" i="2"/>
  <c r="I280" i="2"/>
  <c r="I279" i="2"/>
  <c r="J278" i="2"/>
  <c r="J276" i="2"/>
  <c r="I276" i="2"/>
  <c r="J275" i="2"/>
  <c r="J274" i="2"/>
  <c r="I273" i="2"/>
  <c r="J272" i="2"/>
  <c r="J270" i="2"/>
  <c r="J268" i="2"/>
  <c r="J266" i="2"/>
  <c r="J264" i="2"/>
  <c r="J262" i="2"/>
  <c r="I262" i="2"/>
  <c r="I260" i="2" s="1"/>
  <c r="J261" i="2"/>
  <c r="I261" i="2"/>
  <c r="J259" i="2"/>
  <c r="I259" i="2"/>
  <c r="I257" i="2" s="1"/>
  <c r="J258" i="2"/>
  <c r="I258" i="2"/>
  <c r="J256" i="2"/>
  <c r="I256" i="2"/>
  <c r="J255" i="2"/>
  <c r="I255" i="2"/>
  <c r="I253" i="2" s="1"/>
  <c r="J254" i="2"/>
  <c r="J252" i="2"/>
  <c r="I252" i="2"/>
  <c r="I250" i="2" s="1"/>
  <c r="J251" i="2"/>
  <c r="I251" i="2"/>
  <c r="J249" i="2"/>
  <c r="I249" i="2"/>
  <c r="J248" i="2"/>
  <c r="I248" i="2"/>
  <c r="J247" i="2"/>
  <c r="I246" i="2"/>
  <c r="J245" i="2"/>
  <c r="I245" i="2"/>
  <c r="J244" i="2"/>
  <c r="I244" i="2"/>
  <c r="I242" i="2" s="1"/>
  <c r="J243" i="2"/>
  <c r="J241" i="2"/>
  <c r="I241" i="2"/>
  <c r="J240" i="2"/>
  <c r="I240" i="2"/>
  <c r="J239" i="2"/>
  <c r="I238" i="2"/>
  <c r="J237" i="2"/>
  <c r="I237" i="2"/>
  <c r="J236" i="2"/>
  <c r="I236" i="2"/>
  <c r="I234" i="2" s="1"/>
  <c r="J235" i="2"/>
  <c r="J233" i="2"/>
  <c r="I233" i="2"/>
  <c r="J232" i="2"/>
  <c r="I232" i="2"/>
  <c r="J231" i="2"/>
  <c r="I230" i="2"/>
  <c r="J229" i="2"/>
  <c r="I229" i="2"/>
  <c r="I228" i="2"/>
  <c r="J227" i="2"/>
  <c r="I227" i="2"/>
  <c r="I226" i="2"/>
  <c r="J224" i="2"/>
  <c r="J222" i="2"/>
  <c r="J220" i="2"/>
  <c r="H220" i="2"/>
  <c r="I220" i="2" s="1"/>
  <c r="J219" i="2"/>
  <c r="H219" i="2"/>
  <c r="I219" i="2" s="1"/>
  <c r="J218" i="2"/>
  <c r="I218" i="2"/>
  <c r="H218" i="2"/>
  <c r="J217" i="2"/>
  <c r="H217" i="2"/>
  <c r="I217" i="2" s="1"/>
  <c r="J216" i="2"/>
  <c r="H216" i="2"/>
  <c r="I216" i="2" s="1"/>
  <c r="J215" i="2"/>
  <c r="H215" i="2"/>
  <c r="I215" i="2" s="1"/>
  <c r="J214" i="2"/>
  <c r="I214" i="2"/>
  <c r="H214" i="2"/>
  <c r="J212" i="2"/>
  <c r="I212" i="2"/>
  <c r="J211" i="2"/>
  <c r="I211" i="2"/>
  <c r="J210" i="2"/>
  <c r="I210" i="2"/>
  <c r="J209" i="2"/>
  <c r="I209" i="2"/>
  <c r="J208" i="2"/>
  <c r="I208" i="2"/>
  <c r="I206" i="2" s="1"/>
  <c r="J207" i="2"/>
  <c r="I207" i="2"/>
  <c r="J205" i="2"/>
  <c r="I205" i="2"/>
  <c r="J204" i="2"/>
  <c r="I204" i="2"/>
  <c r="J203" i="2"/>
  <c r="I203" i="2"/>
  <c r="J202" i="2"/>
  <c r="I202" i="2"/>
  <c r="J201" i="2"/>
  <c r="I201" i="2"/>
  <c r="J200" i="2"/>
  <c r="I200" i="2"/>
  <c r="I199" i="2"/>
  <c r="J198" i="2"/>
  <c r="I198" i="2"/>
  <c r="J197" i="2"/>
  <c r="I197" i="2"/>
  <c r="J196" i="2"/>
  <c r="I196" i="2"/>
  <c r="J195" i="2"/>
  <c r="I195" i="2"/>
  <c r="J194" i="2"/>
  <c r="I194" i="2"/>
  <c r="J193" i="2"/>
  <c r="I193" i="2"/>
  <c r="I192" i="2" s="1"/>
  <c r="J191" i="2"/>
  <c r="I191" i="2"/>
  <c r="J189" i="2"/>
  <c r="I189" i="2"/>
  <c r="J188" i="2"/>
  <c r="I188" i="2"/>
  <c r="J187" i="2"/>
  <c r="I187" i="2"/>
  <c r="J186" i="2"/>
  <c r="I186" i="2"/>
  <c r="I184" i="2" s="1"/>
  <c r="J185" i="2"/>
  <c r="I185" i="2"/>
  <c r="J183" i="2"/>
  <c r="I183" i="2"/>
  <c r="I182" i="2" s="1"/>
  <c r="J181" i="2"/>
  <c r="I181" i="2"/>
  <c r="J180" i="2"/>
  <c r="I180" i="2"/>
  <c r="J179" i="2"/>
  <c r="I179" i="2"/>
  <c r="J178" i="2"/>
  <c r="I178" i="2"/>
  <c r="J177" i="2"/>
  <c r="I177" i="2"/>
  <c r="J176" i="2"/>
  <c r="I176" i="2"/>
  <c r="J175" i="2"/>
  <c r="I175" i="2"/>
  <c r="J174" i="2"/>
  <c r="I174" i="2"/>
  <c r="J173" i="2"/>
  <c r="I173" i="2"/>
  <c r="J172" i="2"/>
  <c r="I172" i="2"/>
  <c r="J171" i="2"/>
  <c r="I171" i="2"/>
  <c r="I170" i="2"/>
  <c r="J169" i="2"/>
  <c r="J167" i="2"/>
  <c r="I167" i="2"/>
  <c r="J166" i="2"/>
  <c r="I166" i="2"/>
  <c r="J165" i="2"/>
  <c r="I165" i="2"/>
  <c r="J164" i="2"/>
  <c r="I164" i="2"/>
  <c r="J163" i="2"/>
  <c r="I163" i="2"/>
  <c r="J162" i="2"/>
  <c r="I162" i="2"/>
  <c r="J161" i="2"/>
  <c r="I161" i="2"/>
  <c r="J160" i="2"/>
  <c r="I160" i="2"/>
  <c r="J159" i="2"/>
  <c r="I159" i="2"/>
  <c r="J158" i="2"/>
  <c r="I158" i="2"/>
  <c r="J157" i="2"/>
  <c r="I157" i="2"/>
  <c r="J156" i="2"/>
  <c r="I156" i="2"/>
  <c r="J155" i="2"/>
  <c r="I155" i="2"/>
  <c r="I154" i="2"/>
  <c r="J153" i="2"/>
  <c r="I153" i="2"/>
  <c r="J152" i="2"/>
  <c r="I152" i="2"/>
  <c r="J151" i="2"/>
  <c r="I151" i="2"/>
  <c r="J150" i="2"/>
  <c r="I150" i="2"/>
  <c r="J149" i="2"/>
  <c r="I149" i="2"/>
  <c r="J148" i="2"/>
  <c r="I148" i="2"/>
  <c r="J147" i="2"/>
  <c r="I147" i="2"/>
  <c r="J146" i="2"/>
  <c r="I146" i="2"/>
  <c r="J145" i="2"/>
  <c r="I145" i="2"/>
  <c r="J144" i="2"/>
  <c r="I144" i="2"/>
  <c r="J143" i="2"/>
  <c r="I143" i="2"/>
  <c r="J142" i="2"/>
  <c r="I142" i="2"/>
  <c r="I140" i="2" s="1"/>
  <c r="J141" i="2"/>
  <c r="I141" i="2"/>
  <c r="J139" i="2"/>
  <c r="I139" i="2"/>
  <c r="J138" i="2"/>
  <c r="I138" i="2"/>
  <c r="J137" i="2"/>
  <c r="I137" i="2"/>
  <c r="J136" i="2"/>
  <c r="I136" i="2"/>
  <c r="J135" i="2"/>
  <c r="I135" i="2"/>
  <c r="J134" i="2"/>
  <c r="I134" i="2"/>
  <c r="J133" i="2"/>
  <c r="I133" i="2"/>
  <c r="J132" i="2"/>
  <c r="I132" i="2"/>
  <c r="J131" i="2"/>
  <c r="I131" i="2"/>
  <c r="J130" i="2"/>
  <c r="I130" i="2"/>
  <c r="J129" i="2"/>
  <c r="I129" i="2"/>
  <c r="J128" i="2"/>
  <c r="I128" i="2"/>
  <c r="I126" i="2" s="1"/>
  <c r="J127" i="2"/>
  <c r="I127" i="2"/>
  <c r="J125" i="2"/>
  <c r="I125" i="2"/>
  <c r="J124" i="2"/>
  <c r="I124" i="2"/>
  <c r="J123" i="2"/>
  <c r="I123" i="2"/>
  <c r="J122" i="2"/>
  <c r="I122" i="2"/>
  <c r="J121" i="2"/>
  <c r="I121" i="2"/>
  <c r="J120" i="2"/>
  <c r="I120" i="2"/>
  <c r="J119" i="2"/>
  <c r="I119" i="2"/>
  <c r="J118" i="2"/>
  <c r="I118" i="2"/>
  <c r="J117" i="2"/>
  <c r="I117" i="2"/>
  <c r="J116" i="2"/>
  <c r="I116" i="2"/>
  <c r="J115" i="2"/>
  <c r="I115" i="2"/>
  <c r="I113" i="2" s="1"/>
  <c r="J114" i="2"/>
  <c r="I114" i="2"/>
  <c r="J112" i="2"/>
  <c r="I112" i="2"/>
  <c r="J111" i="2"/>
  <c r="I111" i="2"/>
  <c r="J110" i="2"/>
  <c r="I110" i="2"/>
  <c r="J109" i="2"/>
  <c r="I109" i="2"/>
  <c r="J108" i="2"/>
  <c r="I108" i="2"/>
  <c r="J107" i="2"/>
  <c r="I107" i="2"/>
  <c r="J106" i="2"/>
  <c r="I106" i="2"/>
  <c r="J105" i="2"/>
  <c r="I105" i="2"/>
  <c r="J104" i="2"/>
  <c r="I104" i="2"/>
  <c r="J103" i="2"/>
  <c r="I103" i="2"/>
  <c r="J102" i="2"/>
  <c r="I102" i="2"/>
  <c r="J101" i="2"/>
  <c r="I101" i="2"/>
  <c r="I100" i="2"/>
  <c r="J99" i="2"/>
  <c r="I99" i="2"/>
  <c r="J98" i="2"/>
  <c r="I98" i="2"/>
  <c r="J97" i="2"/>
  <c r="I97" i="2"/>
  <c r="J96" i="2"/>
  <c r="I96" i="2"/>
  <c r="J95" i="2"/>
  <c r="I95" i="2"/>
  <c r="J94" i="2"/>
  <c r="I94" i="2"/>
  <c r="J93" i="2"/>
  <c r="I93" i="2"/>
  <c r="J92" i="2"/>
  <c r="I92" i="2"/>
  <c r="J91" i="2"/>
  <c r="I91" i="2"/>
  <c r="J90" i="2"/>
  <c r="I90" i="2"/>
  <c r="J89" i="2"/>
  <c r="I89" i="2"/>
  <c r="J88" i="2"/>
  <c r="I88" i="2"/>
  <c r="I87" i="2" s="1"/>
  <c r="J86" i="2"/>
  <c r="I86" i="2"/>
  <c r="J85" i="2"/>
  <c r="I85" i="2"/>
  <c r="J84" i="2"/>
  <c r="I84" i="2"/>
  <c r="J83" i="2"/>
  <c r="I83" i="2"/>
  <c r="J82" i="2"/>
  <c r="I82" i="2"/>
  <c r="J81" i="2"/>
  <c r="I81" i="2"/>
  <c r="J80" i="2"/>
  <c r="I80" i="2"/>
  <c r="J79" i="2"/>
  <c r="I79" i="2"/>
  <c r="J78" i="2"/>
  <c r="I78" i="2"/>
  <c r="J77" i="2"/>
  <c r="I77" i="2"/>
  <c r="J76" i="2"/>
  <c r="I76" i="2"/>
  <c r="I74" i="2" s="1"/>
  <c r="J75" i="2"/>
  <c r="I75" i="2"/>
  <c r="J73" i="2"/>
  <c r="I73" i="2"/>
  <c r="H73" i="2"/>
  <c r="J72" i="2"/>
  <c r="H72" i="2"/>
  <c r="I72" i="2" s="1"/>
  <c r="J71" i="2"/>
  <c r="H71" i="2"/>
  <c r="I71" i="2" s="1"/>
  <c r="J70" i="2"/>
  <c r="H70" i="2"/>
  <c r="I70" i="2" s="1"/>
  <c r="J69" i="2"/>
  <c r="I69" i="2"/>
  <c r="H69" i="2"/>
  <c r="J68" i="2"/>
  <c r="H68" i="2"/>
  <c r="I68" i="2" s="1"/>
  <c r="J67" i="2"/>
  <c r="H67" i="2"/>
  <c r="I67" i="2" s="1"/>
  <c r="J66" i="2"/>
  <c r="H66" i="2"/>
  <c r="I66" i="2" s="1"/>
  <c r="J65" i="2"/>
  <c r="I65" i="2"/>
  <c r="H65" i="2"/>
  <c r="J64" i="2"/>
  <c r="H64" i="2"/>
  <c r="I64" i="2" s="1"/>
  <c r="F63" i="2"/>
  <c r="J62" i="2"/>
  <c r="I62" i="2"/>
  <c r="J61" i="2"/>
  <c r="I61" i="2"/>
  <c r="J60" i="2"/>
  <c r="I60" i="2"/>
  <c r="J59" i="2"/>
  <c r="I59" i="2"/>
  <c r="J58" i="2"/>
  <c r="I58" i="2"/>
  <c r="J57" i="2"/>
  <c r="I57" i="2"/>
  <c r="J56" i="2"/>
  <c r="I56" i="2"/>
  <c r="I54" i="2" s="1"/>
  <c r="J55" i="2"/>
  <c r="I55" i="2"/>
  <c r="F54" i="2"/>
  <c r="J53" i="2"/>
  <c r="I53" i="2"/>
  <c r="J52" i="2"/>
  <c r="I52" i="2"/>
  <c r="J51" i="2"/>
  <c r="I51" i="2"/>
  <c r="J50" i="2"/>
  <c r="I50" i="2"/>
  <c r="J49" i="2"/>
  <c r="I49" i="2"/>
  <c r="J48" i="2"/>
  <c r="I48" i="2"/>
  <c r="J47" i="2"/>
  <c r="I47" i="2"/>
  <c r="J46" i="2"/>
  <c r="I46" i="2"/>
  <c r="I45" i="2" s="1"/>
  <c r="F45" i="2"/>
  <c r="J44" i="2"/>
  <c r="I44" i="2"/>
  <c r="J43" i="2"/>
  <c r="I43" i="2"/>
  <c r="J42" i="2"/>
  <c r="I42" i="2"/>
  <c r="J41" i="2"/>
  <c r="I41" i="2"/>
  <c r="J40" i="2"/>
  <c r="I40" i="2"/>
  <c r="J39" i="2"/>
  <c r="I39" i="2"/>
  <c r="J38" i="2"/>
  <c r="I38" i="2"/>
  <c r="I36" i="2" s="1"/>
  <c r="J37" i="2"/>
  <c r="I37" i="2"/>
  <c r="F36" i="2"/>
  <c r="J35" i="2"/>
  <c r="I35" i="2"/>
  <c r="J34" i="2"/>
  <c r="I34" i="2"/>
  <c r="I32" i="2" s="1"/>
  <c r="J33" i="2"/>
  <c r="I33" i="2"/>
  <c r="J31" i="2"/>
  <c r="I31" i="2"/>
  <c r="J30" i="2"/>
  <c r="I30" i="2"/>
  <c r="I29" i="2"/>
  <c r="J28" i="2"/>
  <c r="I28" i="2"/>
  <c r="J27" i="2"/>
  <c r="I27" i="2"/>
  <c r="I26" i="2" s="1"/>
  <c r="J25" i="2"/>
  <c r="I25" i="2"/>
  <c r="I23" i="2" s="1"/>
  <c r="J24" i="2"/>
  <c r="I24" i="2"/>
  <c r="J22" i="2"/>
  <c r="I22" i="2"/>
  <c r="I21" i="2" s="1"/>
  <c r="J20" i="2"/>
  <c r="I20" i="2"/>
  <c r="I18" i="2" s="1"/>
  <c r="J19" i="2"/>
  <c r="I19" i="2"/>
  <c r="J17" i="2"/>
  <c r="I17" i="2"/>
  <c r="I15" i="2" s="1"/>
  <c r="J16" i="2"/>
  <c r="I16" i="2"/>
  <c r="J14" i="2"/>
  <c r="I14" i="2"/>
  <c r="J13" i="2"/>
  <c r="I13" i="2"/>
  <c r="I12" i="2"/>
  <c r="J11" i="2"/>
  <c r="I11" i="2"/>
  <c r="J10" i="2"/>
  <c r="I10" i="2"/>
  <c r="J9" i="2"/>
  <c r="I9" i="2"/>
  <c r="J8" i="2"/>
  <c r="I8" i="2"/>
  <c r="J7" i="2"/>
  <c r="I7" i="2"/>
  <c r="J6" i="2"/>
  <c r="I6" i="2"/>
  <c r="J5" i="2"/>
  <c r="I5" i="2"/>
  <c r="J4" i="2"/>
  <c r="I4" i="2"/>
  <c r="I3" i="2" s="1"/>
  <c r="I286" i="2" l="1"/>
  <c r="I289" i="2"/>
  <c r="I295" i="2"/>
  <c r="I305" i="2"/>
  <c r="I213" i="2"/>
  <c r="I63" i="2"/>
</calcChain>
</file>

<file path=xl/sharedStrings.xml><?xml version="1.0" encoding="utf-8"?>
<sst xmlns="http://schemas.openxmlformats.org/spreadsheetml/2006/main" count="2246" uniqueCount="352">
  <si>
    <t>Famille</t>
  </si>
  <si>
    <t>Sous-famille</t>
  </si>
  <si>
    <t>Type</t>
  </si>
  <si>
    <t>Description</t>
  </si>
  <si>
    <t>Unité</t>
  </si>
  <si>
    <t>TU</t>
  </si>
  <si>
    <t>Quantité</t>
  </si>
  <si>
    <t>PU</t>
  </si>
  <si>
    <t>Prix</t>
  </si>
  <si>
    <t>OK</t>
  </si>
  <si>
    <t>PLATERIE</t>
  </si>
  <si>
    <t>CLOISON</t>
  </si>
  <si>
    <t>CLOISON ALVEOLAIRE</t>
  </si>
  <si>
    <t>CLOISON PANNEAUX PREFABRIQUES</t>
  </si>
  <si>
    <t>Cloison ép. 50mm EI 15 Rw+C 30 dB Ht maxi 2,60m</t>
  </si>
  <si>
    <t>M2</t>
  </si>
  <si>
    <t>Cloison 50 mm</t>
  </si>
  <si>
    <t>Semelle</t>
  </si>
  <si>
    <t>ML</t>
  </si>
  <si>
    <t>Rail Haut</t>
  </si>
  <si>
    <t>Clavette</t>
  </si>
  <si>
    <t>U</t>
  </si>
  <si>
    <t>Vis TTPC 35</t>
  </si>
  <si>
    <t>Vis TTPC 70</t>
  </si>
  <si>
    <t>Bande à joints</t>
  </si>
  <si>
    <t>Enduit en poudre</t>
  </si>
  <si>
    <t>KG</t>
  </si>
  <si>
    <t xml:space="preserve">CLOISON </t>
  </si>
  <si>
    <t>Majoration pour cloison hydrofuge</t>
  </si>
  <si>
    <t>Cloison monobloc hydro</t>
  </si>
  <si>
    <t>Majoration pour cloison à parement pré-imprimé blanc</t>
  </si>
  <si>
    <t>Cloison déco</t>
  </si>
  <si>
    <t>Majoration pour cloison hydrofuge à parement pré-imprimé blanc</t>
  </si>
  <si>
    <t>Cloison hydro déco</t>
  </si>
  <si>
    <t>Majoration pour semelle résiliente de 50 mm</t>
  </si>
  <si>
    <t>Bande résiliente</t>
  </si>
  <si>
    <t>Majoration pour rail PVC de 50 mm</t>
  </si>
  <si>
    <t>Semelle plastique U</t>
  </si>
  <si>
    <t>Mastic acrylique</t>
  </si>
  <si>
    <t>Majoration pour pose huisserie 1 vantail</t>
  </si>
  <si>
    <t>Potelet Bois</t>
  </si>
  <si>
    <t>Majoration pour pose huisserie 2 vantaux</t>
  </si>
  <si>
    <t>Majoration pour renfort encastré pour support</t>
  </si>
  <si>
    <t>Renfort</t>
  </si>
  <si>
    <t>CLOISON PLAQUE DE PLATRE SUR OSSATURE</t>
  </si>
  <si>
    <t>CLOISON STANDARD CONSTITUEE DE 2 PLAQUES DE PLATRE DE 13 mm</t>
  </si>
  <si>
    <t xml:space="preserve">Cloison 72, montant simple 48, entraxe 600, isolant Rw+C 42 dB, Ht maxi 2,60 m </t>
  </si>
  <si>
    <t>Plaque Standard 13</t>
  </si>
  <si>
    <t>Rail métal</t>
  </si>
  <si>
    <t>Montant métal</t>
  </si>
  <si>
    <t>Vis TTPC 16</t>
  </si>
  <si>
    <t>Panneau laine minérale ép.45mm</t>
  </si>
  <si>
    <t xml:space="preserve">Cloison 72, montant simple 48, entraxe 400, isolant Rw+C 42 dB, Ht maxi 2,80 m </t>
  </si>
  <si>
    <t xml:space="preserve">Cloison 72, montants accolés 48, entraxe 600, isolant Rw+C 42 dB, Ht maxi 3,00 m </t>
  </si>
  <si>
    <t>CLOISON STANDARD CONSTITUEE DE 4 PLAQUES DE PLATRE DE 13 mm</t>
  </si>
  <si>
    <t xml:space="preserve">Cloison 98, montants simples 48, entraxe 600, isolant Rw+C 47 dB, Ht maxi 3,00 m </t>
  </si>
  <si>
    <t>Vis TTPC 45</t>
  </si>
  <si>
    <t>Mortier adhésif</t>
  </si>
  <si>
    <t>CLOISON SEPARARATIVE DE LOGEMENT 4 PLAQUES DE PLATRE DE 13 mm</t>
  </si>
  <si>
    <t xml:space="preserve">Cloison ép.120 mm,  montants 48 accolés, entraxe 600,  isolant 2*60 mm  Rw+C 61 dB, Ht maxi 2,75 m </t>
  </si>
  <si>
    <t>Panneau nu rigide laine de roche</t>
  </si>
  <si>
    <t>Vis TTPC 25</t>
  </si>
  <si>
    <t>Vis TRPF 16</t>
  </si>
  <si>
    <t xml:space="preserve">Cloison ép.120 mm,  montants 48 accolés, entraxe 400,  isolant 2*60 mm  Rw+C 61 dB, Ht maxi 3,05 m </t>
  </si>
  <si>
    <t xml:space="preserve">Cloison ép.160 mm,  montants 48 accolés, entraxe 600,  isolant 2*60 mm  Rw+C 67 dB, Ht maxi 2,75 m </t>
  </si>
  <si>
    <t xml:space="preserve">Cloison ép.160 mm,  montants 48 accolés, entraxe 600, isolant 2*60 mm  Rw+C 67 dB, Ht maxi 3,05 m </t>
  </si>
  <si>
    <t xml:space="preserve">Cloison ép.180 mm (2+3),  montants 48 accolés , entraxe 600, isolant 2*60 mm  Rw+C 67 dB, Ht maxi 2,75 m </t>
  </si>
  <si>
    <t>Vis TTPC45</t>
  </si>
  <si>
    <t xml:space="preserve">Cloison ép.180 mm (2+3),  montants 48 accolés , entraxe 400, isolant 2*60 mm  Rw+C 67 dB, Ht maxi 3,05 m </t>
  </si>
  <si>
    <t xml:space="preserve">Cloison ép.200 mm (2+3),  montants 48 accolés , entraxe 600, isolant 2*60 mm  Rw+C 68 dB, Ht maxi 3,10 m </t>
  </si>
  <si>
    <t>CADRE PORTE</t>
  </si>
  <si>
    <t>Pose cadre porte</t>
  </si>
  <si>
    <t>CLOISON-DOUBLAGE</t>
  </si>
  <si>
    <t>CONTRE CLOISON PLAQUE DE PLATRE SUR OSSATURE</t>
  </si>
  <si>
    <t>SUR MONTANTS SIMPLES, ENTRAXE 600 mm</t>
  </si>
  <si>
    <t>Contre-cloison 2 plaques 13mm, montant 48, ép. Totale 74 mm, Ht maxi 2,50 m</t>
  </si>
  <si>
    <t xml:space="preserve">Mastic </t>
  </si>
  <si>
    <t>Laine de roche</t>
  </si>
  <si>
    <t>Contre-cloison 2 plaques 13mm, montant 70, ép. Totale 96 mm, Ht maxi 3,10 m</t>
  </si>
  <si>
    <t>DOUBLAGE COMPOSITE</t>
  </si>
  <si>
    <t>PANNEAU PLAQUE DE PLATRE, POLYSTYRENE EXPANSE</t>
  </si>
  <si>
    <t>Doublage  ép.13 +120mm R 4,10</t>
  </si>
  <si>
    <t>Panneau doublage</t>
  </si>
  <si>
    <t>Mastic</t>
  </si>
  <si>
    <t xml:space="preserve">DOUBLAGE  DE MUR </t>
  </si>
  <si>
    <t>DOUBLAGE MUR EN BA13</t>
  </si>
  <si>
    <t>Doublage de mur en BA13 HD</t>
  </si>
  <si>
    <t>PLAFOND PLAQUE DE PLATRE SUR OSSATURE METALLIQUE</t>
  </si>
  <si>
    <t>OSSATURE PARALLELE AUX PLAQUES</t>
  </si>
  <si>
    <t>Avec fourrure 47/50 portée 1,30m, plaque ép.13 mm</t>
  </si>
  <si>
    <t>PLAFOND</t>
  </si>
  <si>
    <t>Fourrure</t>
  </si>
  <si>
    <t>Suspente ossature bois</t>
  </si>
  <si>
    <t>OSSATURE PERPENDICULAIRE AUX PLAQUES</t>
  </si>
  <si>
    <t>Avec montants 48 portée 2,10m, plaque ép.13 mm</t>
  </si>
  <si>
    <t>AVEC ISOLATION</t>
  </si>
  <si>
    <t>Plafond non démontable pas BA 13 + Isolant</t>
  </si>
  <si>
    <t>Laine minéral et pare vapeur</t>
  </si>
  <si>
    <t>DEMOLITION</t>
  </si>
  <si>
    <t>DEMOLITION CLOISON</t>
  </si>
  <si>
    <t>Démolition cloison</t>
  </si>
  <si>
    <t>DEPOSE</t>
  </si>
  <si>
    <t>Dépose habillage bois sur mur</t>
  </si>
  <si>
    <t>CARRELAGE - REVETEMENT MURAL</t>
  </si>
  <si>
    <t>CARRELAGE</t>
  </si>
  <si>
    <t>PREPARATION DES SUPPORTS</t>
  </si>
  <si>
    <t>SOL ET MUR</t>
  </si>
  <si>
    <t xml:space="preserve">Ragréage </t>
  </si>
  <si>
    <t>Enduit  de ragréage</t>
  </si>
  <si>
    <t>Primaire d'accrochage</t>
  </si>
  <si>
    <t>Résine primaire</t>
  </si>
  <si>
    <t>L</t>
  </si>
  <si>
    <t>POSE AVEC FOURNITURE</t>
  </si>
  <si>
    <t>CARRELAGE SOL  SCELLEE</t>
  </si>
  <si>
    <t>Carreaux grès 30 x 30 cm pose scellée</t>
  </si>
  <si>
    <t>Carrelage</t>
  </si>
  <si>
    <t>CARRELAGE SOL POSE SEULE SCELLEE</t>
  </si>
  <si>
    <t>Mortier 5911030600004</t>
  </si>
  <si>
    <t>M3</t>
  </si>
  <si>
    <t>Mortier de jointement</t>
  </si>
  <si>
    <t>CARRELAGE SOL SCELLE</t>
  </si>
  <si>
    <t>Carreaux grès 30 x 60 cm pose scellée</t>
  </si>
  <si>
    <t>PLINTHE DROITE COLLEE</t>
  </si>
  <si>
    <t>Plinthe droite en grès cérame 10 x 60 cm</t>
  </si>
  <si>
    <t>Mortier colle C1</t>
  </si>
  <si>
    <t>Plinthe droite en grès cérame 10 x 30 cm</t>
  </si>
  <si>
    <t>CARRELAGE SOL POSE  COLLEE</t>
  </si>
  <si>
    <t>Carreaux grès 30 x 30 cm simple encolage C1</t>
  </si>
  <si>
    <t>CARRELAGE SOL POSE SEULE COLLEE</t>
  </si>
  <si>
    <t>POSE SANS FOURNITURE</t>
  </si>
  <si>
    <t>Plinthe longueur jusqu'à 20 cm, ht jusqu'à 10 cm</t>
  </si>
  <si>
    <t>CARRELAGE MURAL POSE SEULE COLLEE</t>
  </si>
  <si>
    <t xml:space="preserve">Carreaux faïence 20 x 20 cm simple encollage </t>
  </si>
  <si>
    <t>Mortier adhésif D1</t>
  </si>
  <si>
    <t xml:space="preserve">Carreaux faïence 15 x 15 cm simple encollage </t>
  </si>
  <si>
    <t xml:space="preserve">Carreaux faïence 25 x 40 cm simple encollage </t>
  </si>
  <si>
    <t>DEPOSE DE SOLS</t>
  </si>
  <si>
    <t>DEPOSE DE SOLS CARRELAGE SCELLES</t>
  </si>
  <si>
    <t xml:space="preserve">Dépose de sols carrelage scellés </t>
  </si>
  <si>
    <t>DEPOSE DE PLINTHES</t>
  </si>
  <si>
    <t>DEPOSE DE PLINTHES CERAMIQUES</t>
  </si>
  <si>
    <t>Dépose de plinthes céramiques</t>
  </si>
  <si>
    <t>DEPOSE DE FAIENCE</t>
  </si>
  <si>
    <t>Dépose de faience et redressement support</t>
  </si>
  <si>
    <t>REMPLACEMENT DE PLINTHES</t>
  </si>
  <si>
    <t xml:space="preserve">REMPLACEMENT DE PLINTHES </t>
  </si>
  <si>
    <t>Remplacement de plinthe droite en grès cérame</t>
  </si>
  <si>
    <t>REMPLACEMENT DE CARREAUX</t>
  </si>
  <si>
    <t>Remplacement de carreaux de sol grès cérame</t>
  </si>
  <si>
    <t>DEPOSE ET REALISATION TABLIER BAIGNOIRE</t>
  </si>
  <si>
    <t>Dépose et réalisation tablier de baignoire</t>
  </si>
  <si>
    <t>Dépose  tablier de baignoire</t>
  </si>
  <si>
    <t>Réalisation tablier de baignoire</t>
  </si>
  <si>
    <t>PAREMENT</t>
  </si>
  <si>
    <t>REMISE EN ETAT</t>
  </si>
  <si>
    <t>Remise en état parement carrelage et brique</t>
  </si>
  <si>
    <t>TAPIS</t>
  </si>
  <si>
    <t xml:space="preserve">TAPIS BROSSE </t>
  </si>
  <si>
    <t>Tapis Brosse</t>
  </si>
  <si>
    <t>Tapis Brosse1,80x0,90 ml</t>
  </si>
  <si>
    <t>Tapis Brosse1,72x0,90 ml</t>
  </si>
  <si>
    <t>REVETEMENT DE SOL -SOLS SOUPLES</t>
  </si>
  <si>
    <t>SOL SOUPLE</t>
  </si>
  <si>
    <t>PREPARATION DU SUPPORT</t>
  </si>
  <si>
    <t>PREPARATION AU SOL</t>
  </si>
  <si>
    <t>Primaire d'accrochage sol non absorbant</t>
  </si>
  <si>
    <t>REVETEMENT PLASTIQUE</t>
  </si>
  <si>
    <t>POSE COLLEE - SANS FOURNITURE</t>
  </si>
  <si>
    <t>Transit Plus 2S3 -Lés collés</t>
  </si>
  <si>
    <t xml:space="preserve">Transit plus 2S3 </t>
  </si>
  <si>
    <t>Colle</t>
  </si>
  <si>
    <t>Transit Tex 2S3 -Lés collés</t>
  </si>
  <si>
    <t>Transit Tex 2S3</t>
  </si>
  <si>
    <t>Transidal Plus 2S3 - Dalles collées</t>
  </si>
  <si>
    <t>Transidal Plus 2S3</t>
  </si>
  <si>
    <t>Taralay Initial Compact 43 -Lès collés</t>
  </si>
  <si>
    <t>POSE CLIPSER - SANS FOURNITURE</t>
  </si>
  <si>
    <t>Création 55 Clic - Dalles clipsées</t>
  </si>
  <si>
    <t>Attraction DL - Dalles clipsées</t>
  </si>
  <si>
    <t>DEPOSE SOL SOUPLE</t>
  </si>
  <si>
    <t>Dépose sol souple</t>
  </si>
  <si>
    <t>PEINTURE REVETEMENT INTERIEUR</t>
  </si>
  <si>
    <t>TRAVAUX PREPARATOIRES</t>
  </si>
  <si>
    <t>SUBJECTILE PLATRE VERTICAL</t>
  </si>
  <si>
    <t>Façon de joints</t>
  </si>
  <si>
    <t>SUBJECTILE PLATRE HORIZONTAL OU INCLINE</t>
  </si>
  <si>
    <t>Impression en phase aqueuse</t>
  </si>
  <si>
    <t>Impression à la brosse sur parement ouvragé</t>
  </si>
  <si>
    <t>²</t>
  </si>
  <si>
    <t>Impression à la brosse sur parement uniforme</t>
  </si>
  <si>
    <t>Impression au rouleau sur parement uniforme lisse</t>
  </si>
  <si>
    <t>Impression au pistolet sur parement uniforme lisse</t>
  </si>
  <si>
    <t>Impression lasure en phase aqueuse</t>
  </si>
  <si>
    <t>Impression lasure au rouleau sur parement uniforme</t>
  </si>
  <si>
    <t>Ratissage enduit à l'eau sur parement uniforme</t>
  </si>
  <si>
    <t>Enduit à l'eau très fin</t>
  </si>
  <si>
    <t>Papier abrasif sec</t>
  </si>
  <si>
    <t>Enduit non repassé  glycérophtalique compris ponçage et époussetage sur parrement uniforme</t>
  </si>
  <si>
    <t>DOUBLAGE MURS</t>
  </si>
  <si>
    <t>Doublage de murs en panneaux type WEDI</t>
  </si>
  <si>
    <t>ARRACHAGE DALLE PLAFOND</t>
  </si>
  <si>
    <t>Arrachage de dalle polystyrène en plafond</t>
  </si>
  <si>
    <t>DECAPAGE</t>
  </si>
  <si>
    <t>Décapage d'enduit intérieur</t>
  </si>
  <si>
    <t>Dépose d'ancien revêtement mural</t>
  </si>
  <si>
    <t>TRAVAUX DE FINITIONS</t>
  </si>
  <si>
    <t>TOILE DE VERRE ET PEINTURE</t>
  </si>
  <si>
    <t>Toile de verre microlite + peinture laque satinée acrylique sur mur</t>
  </si>
  <si>
    <t>PEINTURE</t>
  </si>
  <si>
    <t>Peinture mate acrylique sur plafond</t>
  </si>
  <si>
    <t>Peinture laque satinée acrylique polyuréthane sur bois</t>
  </si>
  <si>
    <t>Peinture laque satinée acrylique sur mur</t>
  </si>
  <si>
    <t>Peinture alkyde antirouille sur métal aspect demie-brillante</t>
  </si>
  <si>
    <t>Peinture  aqueuse finition A</t>
  </si>
  <si>
    <t>Peinture  aqueuse finition B</t>
  </si>
  <si>
    <t>Peinture  aqueuse finition C</t>
  </si>
  <si>
    <t>Peinture Lasure finition A</t>
  </si>
  <si>
    <t>Peinture lasure finition B</t>
  </si>
  <si>
    <t>Peinture Lasure finition C</t>
  </si>
  <si>
    <t>Peinture Glycero finition A</t>
  </si>
  <si>
    <t>Peinture Glycero finition B</t>
  </si>
  <si>
    <t>Peinture Glycero finition C</t>
  </si>
  <si>
    <t>PLOMBERIE</t>
  </si>
  <si>
    <t>DEPOSE DE L'EXISTANT</t>
  </si>
  <si>
    <t>Dépose et évacuations des équipements sanitaires, compris EF, ECS, EU, EV</t>
  </si>
  <si>
    <t>MEUBLE EVIER</t>
  </si>
  <si>
    <t>MEUBLE EVIER 1,20 x 0,60</t>
  </si>
  <si>
    <t xml:space="preserve"> Ensemble meuble evier 1,20 x 0,60</t>
  </si>
  <si>
    <t xml:space="preserve"> Dépose et Repose</t>
  </si>
  <si>
    <t>Evier</t>
  </si>
  <si>
    <t xml:space="preserve"> Meuble hydrofuge, suivant CCTP - 3 portes</t>
  </si>
  <si>
    <t>Robinetterie mitigeur</t>
  </si>
  <si>
    <t xml:space="preserve"> Raccordement EU, EF, ECS</t>
  </si>
  <si>
    <t xml:space="preserve"> Joint d'étanchéité</t>
  </si>
  <si>
    <t>Meuble évier conservé  1,20 x 0,60</t>
  </si>
  <si>
    <t>Meuble évier conservé</t>
  </si>
  <si>
    <t xml:space="preserve"> Evier en résine 120 x 60 cm double bac</t>
  </si>
  <si>
    <t>MEUBLE EVIER 1,00 x 0,60</t>
  </si>
  <si>
    <t xml:space="preserve"> Ensemble meuble evier 1,00 x 0,60</t>
  </si>
  <si>
    <t xml:space="preserve"> Meuble hydrofuge, suivant CCTP</t>
  </si>
  <si>
    <t>LAVABO</t>
  </si>
  <si>
    <t>Lavabo</t>
  </si>
  <si>
    <t>Dépose</t>
  </si>
  <si>
    <t>Ensemble lavabo</t>
  </si>
  <si>
    <t xml:space="preserve"> Robinetterie mitigeur</t>
  </si>
  <si>
    <t>WC</t>
  </si>
  <si>
    <t>Kit complet WC</t>
  </si>
  <si>
    <t>Joint silicone et semelles antivibratiles</t>
  </si>
  <si>
    <t xml:space="preserve"> Raccordements EF-EV</t>
  </si>
  <si>
    <t>DOUCHE</t>
  </si>
  <si>
    <t>Douche</t>
  </si>
  <si>
    <t xml:space="preserve"> Receveur 140x70 cm</t>
  </si>
  <si>
    <t xml:space="preserve"> Kit de réhausse</t>
  </si>
  <si>
    <t xml:space="preserve"> Ensemble de douche (douchette, bar de douche)</t>
  </si>
  <si>
    <t xml:space="preserve"> Raccordements EF-ECS-EU</t>
  </si>
  <si>
    <t xml:space="preserve"> Joint d'étanchéité et plots caoutchouc</t>
  </si>
  <si>
    <t>DP</t>
  </si>
  <si>
    <t xml:space="preserve"> Paroi vitrée fixe : vitrage trampé securit</t>
  </si>
  <si>
    <t xml:space="preserve"> Porte vitré douche </t>
  </si>
  <si>
    <t>BAIGNOIRE</t>
  </si>
  <si>
    <t>Baignoire</t>
  </si>
  <si>
    <t xml:space="preserve"> Baignoire ACIER 160x70 cm</t>
  </si>
  <si>
    <t xml:space="preserve"> Mitigeur + ensemble douchette + flexible 2m</t>
  </si>
  <si>
    <t>ALIMENTATION, EVACUATION</t>
  </si>
  <si>
    <t>MACHINE A LAVER ET LAVE LINGE</t>
  </si>
  <si>
    <t>Alimentation, évacuation machine à laver et lave linge</t>
  </si>
  <si>
    <t>Mise en oeuvre robinet d'arrêt pour MAL, compris</t>
  </si>
  <si>
    <t>raccordemment en cuivre EF Ø14/16</t>
  </si>
  <si>
    <t xml:space="preserve"> Mise en oeuvre robinet d'arrêt pour LV, compris</t>
  </si>
  <si>
    <t xml:space="preserve">Canalisations d'évacuations, compris siphon et </t>
  </si>
  <si>
    <t>Raccordemment  EU en PVC Ø40 sur réseau recréé</t>
  </si>
  <si>
    <t>RADIATEUR</t>
  </si>
  <si>
    <t>REMPLACEMENT RADIATEUR</t>
  </si>
  <si>
    <t>Dépose et remplacement radiateur</t>
  </si>
  <si>
    <t>Dépose radiateur</t>
  </si>
  <si>
    <t>Radiateur</t>
  </si>
  <si>
    <t>Raccordement radiateur</t>
  </si>
  <si>
    <t>DEPOSE RADIATEUR</t>
  </si>
  <si>
    <t>Dépose de radiateur</t>
  </si>
  <si>
    <t>DEPOSE LAVABO</t>
  </si>
  <si>
    <t>Dépose de Lavabo</t>
  </si>
  <si>
    <t>SUPPRESSION LAVABO</t>
  </si>
  <si>
    <t>Suppression de Lavabo</t>
  </si>
  <si>
    <t>DEPOSE MEUBLE EVIER</t>
  </si>
  <si>
    <t>Dépose Meuble évier</t>
  </si>
  <si>
    <t>Dépose meuble évier</t>
  </si>
  <si>
    <t>CHAUFFE BAIN GAZ</t>
  </si>
  <si>
    <t>DEPOSE/ REPOSE CHAUFFE BAIN</t>
  </si>
  <si>
    <t>Dépose repose Chauffe Bain</t>
  </si>
  <si>
    <t>Dépose Chauffe Bain</t>
  </si>
  <si>
    <t>Reprise tuyauterie</t>
  </si>
  <si>
    <t>Repose chauffe bain</t>
  </si>
  <si>
    <t>Certificat qualigaz</t>
  </si>
  <si>
    <t>REMPLACEMENT CHAUFFE BAIN</t>
  </si>
  <si>
    <t>Remplacement Chauffe Bain</t>
  </si>
  <si>
    <t xml:space="preserve">Chauffe-bain à batterie </t>
  </si>
  <si>
    <t>Pose chauffe bain</t>
  </si>
  <si>
    <t>DOUBLE VASQUE</t>
  </si>
  <si>
    <t>POSE ENSEMBLE DOUBLE VASQUE</t>
  </si>
  <si>
    <t>Ensemble double vasque salle de bain</t>
  </si>
  <si>
    <t>Dépose du lavabo</t>
  </si>
  <si>
    <t>Meuble stratifié</t>
  </si>
  <si>
    <t>Robinetterie</t>
  </si>
  <si>
    <t>Vidage, Bonde, Siphon</t>
  </si>
  <si>
    <t>REMPLACEMENT DOUCHE</t>
  </si>
  <si>
    <t>Remplacement Douche</t>
  </si>
  <si>
    <t>Dépose et repose</t>
  </si>
  <si>
    <t>REMPLACEMENT WC</t>
  </si>
  <si>
    <t>Remplacement WC</t>
  </si>
  <si>
    <t xml:space="preserve">Dépose </t>
  </si>
  <si>
    <t>kit WC complet</t>
  </si>
  <si>
    <t>Raccordement Fixation</t>
  </si>
  <si>
    <t>REMPLACEMENT BAIGNOIRE</t>
  </si>
  <si>
    <t>Remplacement Baignoire</t>
  </si>
  <si>
    <t>Baignoire 170*70 cm</t>
  </si>
  <si>
    <t>Isolation Périphérique</t>
  </si>
  <si>
    <t>Mitigeurs + douchettes + support</t>
  </si>
  <si>
    <t>ROBINETTERIE</t>
  </si>
  <si>
    <t>ROBINETTERIE DOUCHE</t>
  </si>
  <si>
    <t>Robinetterie Douche</t>
  </si>
  <si>
    <t>Robinetterie douche</t>
  </si>
  <si>
    <t>ROBINETTERIE BAIGNOIRE</t>
  </si>
  <si>
    <t>Robinetterie Baignoire</t>
  </si>
  <si>
    <t>PORTE DOUCHE</t>
  </si>
  <si>
    <t>Porte Douche</t>
  </si>
  <si>
    <t>Porte douche</t>
  </si>
  <si>
    <t>PARE BAIGNOIRE</t>
  </si>
  <si>
    <t>Pare Baignoire</t>
  </si>
  <si>
    <t>ISOLATION THERMIQUE EXTERIEURE</t>
  </si>
  <si>
    <t>ITE</t>
  </si>
  <si>
    <t>ITE-FACADE</t>
  </si>
  <si>
    <t>ITE Polystyrène expansé Calé/Chevillé ép.100 mm</t>
  </si>
  <si>
    <t xml:space="preserve">Collage isolant </t>
  </si>
  <si>
    <t xml:space="preserve">Isolant, Polystyrène expansé, ép. 100mm </t>
  </si>
  <si>
    <t>Fixation</t>
  </si>
  <si>
    <t>Enduit de marouflage</t>
  </si>
  <si>
    <t>Treills d'armature</t>
  </si>
  <si>
    <t>Enduit de finition</t>
  </si>
  <si>
    <t>ITE Polystyrène expansé Calé/Chevillé ép.140 mm</t>
  </si>
  <si>
    <t xml:space="preserve">Isolant, Polystyrène expansé, ép. 140mm </t>
  </si>
  <si>
    <t>ITE Polystyrène expansé Calé/Chevillé ép.200 mm</t>
  </si>
  <si>
    <t xml:space="preserve">Isolant, Polystyrène expansé, ép. 200mm </t>
  </si>
  <si>
    <t>ITE Laine de roche ép.100 mm</t>
  </si>
  <si>
    <t xml:space="preserve">Isolant, Laine de roche, ép. 100mm </t>
  </si>
  <si>
    <t>ITE Laie de roche ép.140 mm</t>
  </si>
  <si>
    <t xml:space="preserve">Isolant, Laine de roche, ép. 140mm </t>
  </si>
  <si>
    <t>ITE Laie de roche ép.200 mm</t>
  </si>
  <si>
    <t xml:space="preserve">Isolant, Laine de roche, ép. 200mm </t>
  </si>
  <si>
    <t>Protection incendie, Bandeau laine de roche ép. 100</t>
  </si>
  <si>
    <t xml:space="preserve">Isolant, Laine de roche, 120*20 cm </t>
  </si>
  <si>
    <t>Protection incendie, Bandeau laine de roche ép. 140</t>
  </si>
  <si>
    <t>Protection incendie, Bandeau laine de roche ép. 200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</si>
</sst>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0.00\ &quot;€&quot;;[Red]\-#,##0.00\ &quot;€&quot;"/>
    <numFmt numFmtId="164" formatCode="0.000"/>
    <numFmt numFmtId="165" formatCode="0.0"/>
  </numFmts>
  <fonts count="17" x14ac:knownFonts="1">
    <font>
      <sz val="11"/>
      <color theme="1"/>
      <name val="Calibri"/>
      <family val="2"/>
      <scheme val="minor"/>
    </font>
    <font>
      <b/>
      <sz val="11"/>
      <color theme="0"/>
      <name val="Calibri"/>
      <family val="2"/>
      <scheme val="minor"/>
    </font>
    <font>
      <sz val="11"/>
      <color theme="0"/>
      <name val="Calibri"/>
      <family val="2"/>
      <scheme val="minor"/>
    </font>
    <font>
      <b/>
      <sz val="14"/>
      <color theme="1"/>
      <name val="Calibri"/>
      <family val="2"/>
      <scheme val="minor"/>
    </font>
    <font>
      <b/>
      <sz val="16"/>
      <color theme="0"/>
      <name val="Calibri"/>
      <family val="2"/>
      <scheme val="minor"/>
    </font>
    <font>
      <b/>
      <sz val="16"/>
      <color theme="0" tint="-0.249977111117893"/>
      <name val="Calibri"/>
      <family val="2"/>
      <scheme val="minor"/>
    </font>
    <font>
      <b/>
      <sz val="12"/>
      <color rgb="FF0033CC"/>
      <name val="Calibri"/>
      <family val="2"/>
      <scheme val="minor"/>
    </font>
    <font>
      <b/>
      <sz val="12"/>
      <color theme="0"/>
      <name val="Calibri"/>
      <family val="2"/>
      <scheme val="minor"/>
    </font>
    <font>
      <sz val="11"/>
      <color rgb="FF0033CC"/>
      <name val="Calibri"/>
      <family val="2"/>
      <scheme val="minor"/>
    </font>
    <font>
      <b/>
      <sz val="11"/>
      <color rgb="FF0033CC"/>
      <name val="Calibri"/>
      <family val="2"/>
      <scheme val="minor"/>
    </font>
    <font>
      <sz val="10"/>
      <color theme="0"/>
      <name val="Calibri"/>
      <family val="2"/>
      <scheme val="minor"/>
    </font>
    <font>
      <i/>
      <sz val="10"/>
      <color theme="1"/>
      <name val="Calibri"/>
      <family val="2"/>
      <scheme val="minor"/>
    </font>
    <font>
      <sz val="10"/>
      <color theme="1"/>
      <name val="Calibri"/>
      <family val="2"/>
      <scheme val="minor"/>
    </font>
    <font>
      <b/>
      <sz val="10"/>
      <color theme="0"/>
      <name val="Calibri"/>
      <family val="2"/>
      <scheme val="minor"/>
    </font>
    <font>
      <sz val="10"/>
      <color rgb="FFFF0000"/>
      <name val="Calibri"/>
      <family val="2"/>
      <scheme val="minor"/>
    </font>
    <font>
      <b/>
      <sz val="10"/>
      <color rgb="FFC00000"/>
      <name val="Calibri"/>
      <family val="2"/>
      <scheme val="minor"/>
    </font>
    <font>
      <b/>
      <i/>
      <sz val="11"/>
      <color rgb="FF0033CC"/>
      <name val="Calibri"/>
      <family val="2"/>
      <scheme val="minor"/>
    </font>
  </fonts>
  <fills count="7">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rgb="FF0033CC"/>
        <bgColor indexed="64"/>
      </patternFill>
    </fill>
    <fill>
      <patternFill patternType="solid">
        <fgColor theme="4" tint="0.59999389629810485"/>
        <bgColor indexed="64"/>
      </patternFill>
    </fill>
    <fill>
      <patternFill patternType="solid">
        <fgColor rgb="FFFFFF00"/>
        <bgColor indexed="64"/>
      </patternFill>
    </fill>
  </fills>
  <borders count="31">
    <border>
      <left/>
      <right/>
      <top/>
      <bottom/>
      <diagonal/>
    </border>
    <border>
      <left style="thin">
        <color auto="1"/>
      </left>
      <right style="thin">
        <color auto="1"/>
      </right>
      <top style="medium">
        <color auto="1"/>
      </top>
      <bottom style="medium">
        <color auto="1"/>
      </bottom>
      <diagonal/>
    </border>
    <border>
      <left style="medium">
        <color indexed="64"/>
      </left>
      <right/>
      <top style="medium">
        <color indexed="64"/>
      </top>
      <bottom style="medium">
        <color indexed="64"/>
      </bottom>
      <diagonal/>
    </border>
    <border>
      <left/>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style="thin">
        <color indexed="64"/>
      </right>
      <top style="medium">
        <color auto="1"/>
      </top>
      <bottom style="dotted">
        <color auto="1"/>
      </bottom>
      <diagonal/>
    </border>
    <border>
      <left/>
      <right/>
      <top style="medium">
        <color auto="1"/>
      </top>
      <bottom style="dotted">
        <color auto="1"/>
      </bottom>
      <diagonal/>
    </border>
    <border>
      <left style="thin">
        <color auto="1"/>
      </left>
      <right style="thin">
        <color auto="1"/>
      </right>
      <top/>
      <bottom/>
      <diagonal/>
    </border>
    <border>
      <left/>
      <right style="thin">
        <color auto="1"/>
      </right>
      <top/>
      <bottom/>
      <diagonal/>
    </border>
    <border>
      <left style="thin">
        <color auto="1"/>
      </left>
      <right style="thin">
        <color indexed="64"/>
      </right>
      <top/>
      <bottom style="thin">
        <color auto="1"/>
      </bottom>
      <diagonal/>
    </border>
    <border>
      <left style="thin">
        <color auto="1"/>
      </left>
      <right style="thin">
        <color indexed="64"/>
      </right>
      <top style="thin">
        <color auto="1"/>
      </top>
      <bottom style="dotted">
        <color auto="1"/>
      </bottom>
      <diagonal/>
    </border>
    <border>
      <left/>
      <right style="thin">
        <color auto="1"/>
      </right>
      <top style="thin">
        <color auto="1"/>
      </top>
      <bottom style="dotted">
        <color auto="1"/>
      </bottom>
      <diagonal/>
    </border>
    <border>
      <left style="thin">
        <color auto="1"/>
      </left>
      <right style="thin">
        <color auto="1"/>
      </right>
      <top style="dotted">
        <color auto="1"/>
      </top>
      <bottom/>
      <diagonal/>
    </border>
    <border>
      <left style="thin">
        <color auto="1"/>
      </left>
      <right style="thin">
        <color indexed="64"/>
      </right>
      <top style="thin">
        <color auto="1"/>
      </top>
      <bottom/>
      <diagonal/>
    </border>
    <border>
      <left style="thin">
        <color auto="1"/>
      </left>
      <right style="thin">
        <color auto="1"/>
      </right>
      <top style="dotted">
        <color auto="1"/>
      </top>
      <bottom style="thin">
        <color auto="1"/>
      </bottom>
      <diagonal/>
    </border>
    <border>
      <left style="thin">
        <color auto="1"/>
      </left>
      <right style="thin">
        <color indexed="64"/>
      </right>
      <top style="thin">
        <color auto="1"/>
      </top>
      <bottom style="hair">
        <color auto="1"/>
      </bottom>
      <diagonal/>
    </border>
    <border>
      <left style="thin">
        <color auto="1"/>
      </left>
      <right style="thin">
        <color auto="1"/>
      </right>
      <top style="hair">
        <color auto="1"/>
      </top>
      <bottom/>
      <diagonal/>
    </border>
    <border>
      <left style="thin">
        <color auto="1"/>
      </left>
      <right style="thin">
        <color auto="1"/>
      </right>
      <top/>
      <bottom style="dotted">
        <color auto="1"/>
      </bottom>
      <diagonal/>
    </border>
    <border>
      <left/>
      <right style="thin">
        <color auto="1"/>
      </right>
      <top style="dotted">
        <color auto="1"/>
      </top>
      <bottom/>
      <diagonal/>
    </border>
    <border>
      <left/>
      <right/>
      <top style="dotted">
        <color auto="1"/>
      </top>
      <bottom/>
      <diagonal/>
    </border>
    <border>
      <left/>
      <right style="medium">
        <color auto="1"/>
      </right>
      <top style="medium">
        <color auto="1"/>
      </top>
      <bottom style="medium">
        <color auto="1"/>
      </bottom>
      <diagonal/>
    </border>
    <border>
      <left style="thin">
        <color auto="1"/>
      </left>
      <right style="thin">
        <color indexed="64"/>
      </right>
      <top style="hair">
        <color auto="1"/>
      </top>
      <bottom style="thin">
        <color indexed="64"/>
      </bottom>
      <diagonal/>
    </border>
    <border>
      <left/>
      <right style="thin">
        <color auto="1"/>
      </right>
      <top/>
      <bottom style="medium">
        <color auto="1"/>
      </bottom>
      <diagonal/>
    </border>
    <border>
      <left/>
      <right/>
      <top/>
      <bottom style="medium">
        <color indexed="64"/>
      </bottom>
      <diagonal/>
    </border>
    <border>
      <left/>
      <right/>
      <top style="thin">
        <color auto="1"/>
      </top>
      <bottom style="medium">
        <color auto="1"/>
      </bottom>
      <diagonal/>
    </border>
    <border>
      <left/>
      <right/>
      <top/>
      <bottom style="dotted">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medium">
        <color indexed="64"/>
      </bottom>
      <diagonal/>
    </border>
    <border>
      <left/>
      <right/>
      <top style="medium">
        <color indexed="64"/>
      </top>
      <bottom/>
      <diagonal/>
    </border>
  </borders>
  <cellStyleXfs count="1">
    <xf numFmtId="0" fontId="0" fillId="0" borderId="0"/>
  </cellStyleXfs>
  <cellXfs count="273">
    <xf numFmtId="0" fontId="0" fillId="0" borderId="0" xfId="0"/>
    <xf numFmtId="0" fontId="3" fillId="2" borderId="1" xfId="0" applyFont="1" applyFill="1" applyBorder="1" applyAlignment="1">
      <alignment horizontal="center" vertical="center"/>
    </xf>
    <xf numFmtId="2" fontId="3" fillId="2" borderId="1" xfId="0" applyNumberFormat="1" applyFont="1" applyFill="1" applyBorder="1" applyAlignment="1" applyProtection="1">
      <alignment horizontal="center" vertical="center"/>
      <protection locked="0"/>
    </xf>
    <xf numFmtId="0" fontId="4" fillId="3" borderId="0" xfId="0" applyFont="1" applyFill="1" applyAlignment="1"/>
    <xf numFmtId="0" fontId="5" fillId="4" borderId="2" xfId="0" applyFont="1" applyFill="1" applyBorder="1" applyAlignment="1">
      <alignment horizontal="centerContinuous" vertical="center"/>
    </xf>
    <xf numFmtId="0" fontId="6" fillId="4" borderId="3" xfId="0" applyFont="1" applyFill="1" applyBorder="1" applyAlignment="1">
      <alignment horizontal="centerContinuous"/>
    </xf>
    <xf numFmtId="0" fontId="7" fillId="4" borderId="4" xfId="0" applyFont="1" applyFill="1" applyBorder="1" applyAlignment="1">
      <alignment horizontal="centerContinuous" vertical="top"/>
    </xf>
    <xf numFmtId="0" fontId="4" fillId="4" borderId="3" xfId="0" applyFont="1" applyFill="1" applyBorder="1" applyAlignment="1">
      <alignment horizontal="centerContinuous" vertical="top"/>
    </xf>
    <xf numFmtId="0" fontId="7" fillId="4" borderId="3" xfId="0" applyFont="1" applyFill="1" applyBorder="1" applyAlignment="1">
      <alignment horizontal="centerContinuous" vertical="top"/>
    </xf>
    <xf numFmtId="2" fontId="8" fillId="4" borderId="5" xfId="0" applyNumberFormat="1" applyFont="1" applyFill="1" applyBorder="1" applyAlignment="1" applyProtection="1">
      <alignment horizontal="center"/>
      <protection locked="0"/>
    </xf>
    <xf numFmtId="0" fontId="0" fillId="3" borderId="0" xfId="0" applyFill="1" applyAlignment="1">
      <alignment horizontal="center" vertical="center"/>
    </xf>
    <xf numFmtId="0" fontId="9" fillId="3" borderId="6" xfId="0" applyFont="1" applyFill="1" applyBorder="1" applyAlignment="1">
      <alignment horizontal="center" vertical="center"/>
    </xf>
    <xf numFmtId="0" fontId="9" fillId="3" borderId="7" xfId="0" applyFont="1" applyFill="1" applyBorder="1"/>
    <xf numFmtId="0" fontId="9" fillId="3" borderId="6" xfId="0" applyFont="1" applyFill="1" applyBorder="1" applyAlignment="1">
      <alignment horizontal="center"/>
    </xf>
    <xf numFmtId="0" fontId="9" fillId="3" borderId="6" xfId="0" applyFont="1" applyFill="1" applyBorder="1"/>
    <xf numFmtId="2" fontId="9" fillId="3" borderId="6" xfId="0" applyNumberFormat="1" applyFont="1" applyFill="1" applyBorder="1"/>
    <xf numFmtId="2" fontId="9" fillId="5" borderId="6" xfId="0" applyNumberFormat="1" applyFont="1" applyFill="1" applyBorder="1" applyAlignment="1" applyProtection="1">
      <alignment horizontal="center"/>
      <protection locked="0"/>
    </xf>
    <xf numFmtId="0" fontId="9" fillId="3" borderId="0" xfId="0" applyFont="1" applyFill="1"/>
    <xf numFmtId="0" fontId="10" fillId="3" borderId="8" xfId="0" applyFont="1" applyFill="1" applyBorder="1" applyAlignment="1">
      <alignment horizontal="center" vertical="center"/>
    </xf>
    <xf numFmtId="0" fontId="11" fillId="3" borderId="0" xfId="0" applyFont="1" applyFill="1" applyBorder="1" applyAlignment="1">
      <alignment horizontal="right"/>
    </xf>
    <xf numFmtId="0" fontId="11" fillId="3" borderId="8" xfId="0" applyFont="1" applyFill="1" applyBorder="1" applyAlignment="1">
      <alignment horizontal="center"/>
    </xf>
    <xf numFmtId="0" fontId="12" fillId="3" borderId="8" xfId="0" applyFont="1" applyFill="1" applyBorder="1"/>
    <xf numFmtId="2" fontId="12" fillId="3" borderId="8" xfId="0" applyNumberFormat="1" applyFont="1" applyFill="1" applyBorder="1"/>
    <xf numFmtId="2" fontId="12" fillId="5" borderId="9" xfId="0" applyNumberFormat="1" applyFont="1" applyFill="1" applyBorder="1" applyAlignment="1" applyProtection="1">
      <alignment horizontal="center"/>
    </xf>
    <xf numFmtId="0" fontId="12" fillId="3" borderId="0" xfId="0" applyFont="1" applyFill="1"/>
    <xf numFmtId="0" fontId="11" fillId="3" borderId="10" xfId="0" applyFont="1" applyFill="1" applyBorder="1" applyAlignment="1">
      <alignment horizontal="center"/>
    </xf>
    <xf numFmtId="0" fontId="12" fillId="3" borderId="10" xfId="0" applyFont="1" applyFill="1" applyBorder="1"/>
    <xf numFmtId="2" fontId="12" fillId="3" borderId="10" xfId="0" applyNumberFormat="1" applyFont="1" applyFill="1" applyBorder="1"/>
    <xf numFmtId="0" fontId="9" fillId="3" borderId="11" xfId="0" applyFont="1" applyFill="1" applyBorder="1" applyAlignment="1">
      <alignment horizontal="center" vertical="center"/>
    </xf>
    <xf numFmtId="0" fontId="9" fillId="3" borderId="11" xfId="0" applyFont="1" applyFill="1" applyBorder="1"/>
    <xf numFmtId="0" fontId="9" fillId="3" borderId="11" xfId="0" applyFont="1" applyFill="1" applyBorder="1" applyAlignment="1">
      <alignment horizontal="center"/>
    </xf>
    <xf numFmtId="2" fontId="9" fillId="3" borderId="11" xfId="0" applyNumberFormat="1" applyFont="1" applyFill="1" applyBorder="1"/>
    <xf numFmtId="2" fontId="9" fillId="5" borderId="11" xfId="0" applyNumberFormat="1" applyFont="1" applyFill="1" applyBorder="1" applyAlignment="1" applyProtection="1">
      <alignment horizontal="center"/>
      <protection locked="0"/>
    </xf>
    <xf numFmtId="0" fontId="11" fillId="3" borderId="8" xfId="0" applyFont="1" applyFill="1" applyBorder="1" applyAlignment="1">
      <alignment horizontal="right"/>
    </xf>
    <xf numFmtId="2" fontId="12" fillId="5" borderId="8" xfId="0" applyNumberFormat="1" applyFont="1" applyFill="1" applyBorder="1" applyAlignment="1" applyProtection="1">
      <alignment horizontal="center"/>
    </xf>
    <xf numFmtId="0" fontId="9" fillId="0" borderId="11" xfId="0" applyFont="1" applyBorder="1"/>
    <xf numFmtId="0" fontId="9" fillId="0" borderId="11" xfId="0" applyFont="1" applyBorder="1" applyAlignment="1">
      <alignment horizontal="center"/>
    </xf>
    <xf numFmtId="2" fontId="9" fillId="0" borderId="11" xfId="0" applyNumberFormat="1" applyFont="1" applyBorder="1"/>
    <xf numFmtId="2" fontId="9" fillId="5" borderId="12" xfId="0" applyNumberFormat="1" applyFont="1" applyFill="1" applyBorder="1" applyAlignment="1" applyProtection="1">
      <alignment horizontal="center"/>
      <protection locked="0"/>
    </xf>
    <xf numFmtId="0" fontId="13" fillId="3" borderId="8" xfId="0" applyFont="1" applyFill="1" applyBorder="1" applyAlignment="1">
      <alignment horizontal="center" vertical="center"/>
    </xf>
    <xf numFmtId="0" fontId="12" fillId="5" borderId="13" xfId="0" applyFont="1" applyFill="1" applyBorder="1" applyAlignment="1" applyProtection="1">
      <alignment horizontal="center"/>
    </xf>
    <xf numFmtId="0" fontId="13" fillId="3" borderId="10" xfId="0" applyFont="1" applyFill="1" applyBorder="1" applyAlignment="1">
      <alignment horizontal="center" vertical="center"/>
    </xf>
    <xf numFmtId="0" fontId="11" fillId="3" borderId="10" xfId="0" applyFont="1" applyFill="1" applyBorder="1" applyAlignment="1">
      <alignment horizontal="right"/>
    </xf>
    <xf numFmtId="0" fontId="12" fillId="5" borderId="10" xfId="0" applyFont="1" applyFill="1" applyBorder="1" applyAlignment="1" applyProtection="1">
      <alignment horizontal="center"/>
    </xf>
    <xf numFmtId="0" fontId="9" fillId="3" borderId="11" xfId="0" applyFont="1" applyFill="1" applyBorder="1" applyAlignment="1">
      <alignment horizontal="left" vertical="center"/>
    </xf>
    <xf numFmtId="0" fontId="9" fillId="0" borderId="14" xfId="0" applyFont="1" applyBorder="1"/>
    <xf numFmtId="2" fontId="9" fillId="0" borderId="14" xfId="0" applyNumberFormat="1" applyFont="1" applyBorder="1"/>
    <xf numFmtId="0" fontId="13" fillId="3" borderId="13" xfId="0" applyFont="1" applyFill="1" applyBorder="1" applyAlignment="1">
      <alignment horizontal="center" vertical="center"/>
    </xf>
    <xf numFmtId="0" fontId="11" fillId="3" borderId="13" xfId="0" applyFont="1" applyFill="1" applyBorder="1" applyAlignment="1">
      <alignment horizontal="right"/>
    </xf>
    <xf numFmtId="0" fontId="11" fillId="3" borderId="13" xfId="0" applyFont="1" applyFill="1" applyBorder="1" applyAlignment="1">
      <alignment horizontal="center"/>
    </xf>
    <xf numFmtId="0" fontId="12" fillId="3" borderId="13" xfId="0" applyFont="1" applyFill="1" applyBorder="1"/>
    <xf numFmtId="2" fontId="12" fillId="3" borderId="13" xfId="0" applyNumberFormat="1" applyFont="1" applyFill="1" applyBorder="1"/>
    <xf numFmtId="2" fontId="9" fillId="3" borderId="11" xfId="0" applyNumberFormat="1" applyFont="1" applyFill="1" applyBorder="1" applyAlignment="1">
      <alignment horizontal="center" vertical="center"/>
    </xf>
    <xf numFmtId="2" fontId="9" fillId="3" borderId="11" xfId="0" applyNumberFormat="1" applyFont="1" applyFill="1" applyBorder="1" applyAlignment="1">
      <alignment horizontal="right" vertical="center"/>
    </xf>
    <xf numFmtId="0" fontId="11" fillId="0" borderId="15" xfId="0" applyFont="1" applyBorder="1" applyAlignment="1">
      <alignment horizontal="right"/>
    </xf>
    <xf numFmtId="0" fontId="11" fillId="0" borderId="15" xfId="0" applyFont="1" applyBorder="1" applyAlignment="1">
      <alignment horizontal="center"/>
    </xf>
    <xf numFmtId="0" fontId="12" fillId="0" borderId="15" xfId="0" applyFont="1" applyBorder="1"/>
    <xf numFmtId="2" fontId="12" fillId="0" borderId="15" xfId="0" applyNumberFormat="1" applyFont="1" applyBorder="1"/>
    <xf numFmtId="2" fontId="12" fillId="5" borderId="15" xfId="0" applyNumberFormat="1" applyFont="1" applyFill="1" applyBorder="1" applyAlignment="1" applyProtection="1">
      <alignment horizontal="center"/>
    </xf>
    <xf numFmtId="2" fontId="12" fillId="5" borderId="13" xfId="0" applyNumberFormat="1" applyFont="1" applyFill="1" applyBorder="1" applyAlignment="1" applyProtection="1">
      <alignment horizontal="center"/>
    </xf>
    <xf numFmtId="2" fontId="12" fillId="5" borderId="10" xfId="0" applyNumberFormat="1" applyFont="1" applyFill="1" applyBorder="1" applyAlignment="1" applyProtection="1">
      <alignment horizontal="center"/>
    </xf>
    <xf numFmtId="0" fontId="10" fillId="3" borderId="10" xfId="0" applyFont="1" applyFill="1" applyBorder="1" applyAlignment="1">
      <alignment horizontal="center" vertical="center"/>
    </xf>
    <xf numFmtId="0" fontId="9" fillId="3" borderId="11" xfId="0" applyFont="1" applyFill="1" applyBorder="1" applyAlignment="1">
      <alignment horizontal="center" vertical="center" wrapText="1"/>
    </xf>
    <xf numFmtId="0" fontId="9" fillId="3" borderId="16" xfId="0" applyFont="1" applyFill="1" applyBorder="1" applyAlignment="1">
      <alignment horizontal="left" vertical="center" wrapText="1"/>
    </xf>
    <xf numFmtId="0" fontId="9" fillId="3" borderId="11" xfId="0" applyFont="1" applyFill="1" applyBorder="1" applyAlignment="1">
      <alignment horizontal="left" vertical="center" wrapText="1"/>
    </xf>
    <xf numFmtId="164" fontId="9" fillId="3" borderId="11" xfId="0" applyNumberFormat="1" applyFont="1" applyFill="1" applyBorder="1" applyAlignment="1">
      <alignment horizontal="right" vertical="center"/>
    </xf>
    <xf numFmtId="2" fontId="9" fillId="3" borderId="11" xfId="0" applyNumberFormat="1" applyFont="1" applyFill="1" applyBorder="1" applyAlignment="1">
      <alignment vertical="center"/>
    </xf>
    <xf numFmtId="0" fontId="9" fillId="3" borderId="11" xfId="0" applyFont="1" applyFill="1" applyBorder="1" applyAlignment="1">
      <alignment vertical="center"/>
    </xf>
    <xf numFmtId="0" fontId="10" fillId="3" borderId="17" xfId="0" applyFont="1" applyFill="1" applyBorder="1" applyAlignment="1">
      <alignment horizontal="left" vertical="center"/>
    </xf>
    <xf numFmtId="0" fontId="10" fillId="3" borderId="8" xfId="0" applyFont="1" applyFill="1" applyBorder="1" applyAlignment="1">
      <alignment horizontal="left" vertical="center"/>
    </xf>
    <xf numFmtId="0" fontId="12" fillId="3" borderId="8" xfId="0" applyFont="1" applyFill="1" applyBorder="1" applyAlignment="1">
      <alignment horizontal="right"/>
    </xf>
    <xf numFmtId="0" fontId="10" fillId="3" borderId="10" xfId="0" applyFont="1" applyFill="1" applyBorder="1" applyAlignment="1">
      <alignment horizontal="left" vertical="center"/>
    </xf>
    <xf numFmtId="0" fontId="12" fillId="3" borderId="10" xfId="0" applyFont="1" applyFill="1" applyBorder="1" applyAlignment="1">
      <alignment horizontal="right"/>
    </xf>
    <xf numFmtId="2" fontId="9" fillId="5" borderId="11" xfId="0" applyNumberFormat="1" applyFont="1" applyFill="1" applyBorder="1" applyAlignment="1" applyProtection="1">
      <alignment horizontal="center" vertical="center"/>
      <protection locked="0"/>
    </xf>
    <xf numFmtId="0" fontId="9" fillId="3" borderId="16" xfId="0" applyFont="1" applyFill="1" applyBorder="1" applyAlignment="1">
      <alignment horizontal="center" vertical="center"/>
    </xf>
    <xf numFmtId="164" fontId="9" fillId="3" borderId="16" xfId="0" applyNumberFormat="1" applyFont="1" applyFill="1" applyBorder="1" applyAlignment="1">
      <alignment horizontal="right" vertical="center"/>
    </xf>
    <xf numFmtId="164" fontId="9" fillId="3" borderId="16" xfId="0" applyNumberFormat="1" applyFont="1" applyFill="1" applyBorder="1" applyAlignment="1">
      <alignment vertical="center"/>
    </xf>
    <xf numFmtId="0" fontId="9" fillId="3" borderId="16" xfId="0" applyFont="1" applyFill="1" applyBorder="1" applyAlignment="1">
      <alignment vertical="center"/>
    </xf>
    <xf numFmtId="2" fontId="9" fillId="3" borderId="16" xfId="0" applyNumberFormat="1" applyFont="1" applyFill="1" applyBorder="1" applyAlignment="1">
      <alignment horizontal="right" vertical="center"/>
    </xf>
    <xf numFmtId="2" fontId="9" fillId="3" borderId="16" xfId="0" applyNumberFormat="1" applyFont="1" applyFill="1" applyBorder="1" applyAlignment="1">
      <alignment vertical="center"/>
    </xf>
    <xf numFmtId="0" fontId="9" fillId="0" borderId="16" xfId="0" applyFont="1" applyFill="1" applyBorder="1" applyAlignment="1">
      <alignment horizontal="center" vertical="center"/>
    </xf>
    <xf numFmtId="164" fontId="9" fillId="0" borderId="16" xfId="0" applyNumberFormat="1" applyFont="1" applyFill="1" applyBorder="1" applyAlignment="1">
      <alignment horizontal="right" vertical="center"/>
    </xf>
    <xf numFmtId="2" fontId="9" fillId="0" borderId="16" xfId="0" applyNumberFormat="1" applyFont="1" applyFill="1" applyBorder="1" applyAlignment="1">
      <alignment vertical="center"/>
    </xf>
    <xf numFmtId="0" fontId="9" fillId="0" borderId="16" xfId="0" applyFont="1" applyFill="1" applyBorder="1" applyAlignment="1">
      <alignment vertical="center"/>
    </xf>
    <xf numFmtId="2" fontId="9" fillId="0" borderId="16" xfId="0" applyNumberFormat="1" applyFont="1" applyFill="1" applyBorder="1" applyAlignment="1">
      <alignment horizontal="right" vertical="center"/>
    </xf>
    <xf numFmtId="0" fontId="14" fillId="3" borderId="8" xfId="0" applyFont="1" applyFill="1" applyBorder="1" applyAlignment="1">
      <alignment horizontal="center" vertical="center"/>
    </xf>
    <xf numFmtId="0" fontId="9" fillId="0" borderId="11" xfId="0" applyFont="1" applyFill="1" applyBorder="1" applyAlignment="1">
      <alignment horizontal="center" vertical="center"/>
    </xf>
    <xf numFmtId="164" fontId="9" fillId="0" borderId="11" xfId="0" applyNumberFormat="1" applyFont="1" applyFill="1" applyBorder="1" applyAlignment="1">
      <alignment horizontal="right" vertical="center"/>
    </xf>
    <xf numFmtId="2" fontId="9" fillId="0" borderId="11" xfId="0" applyNumberFormat="1" applyFont="1" applyFill="1" applyBorder="1" applyAlignment="1">
      <alignment vertical="center"/>
    </xf>
    <xf numFmtId="0" fontId="9" fillId="0" borderId="11" xfId="0" applyFont="1" applyFill="1" applyBorder="1" applyAlignment="1">
      <alignment vertical="center"/>
    </xf>
    <xf numFmtId="2" fontId="9" fillId="0" borderId="11" xfId="0" applyNumberFormat="1" applyFont="1" applyFill="1" applyBorder="1" applyAlignment="1">
      <alignment horizontal="right" vertical="center"/>
    </xf>
    <xf numFmtId="0" fontId="1" fillId="3" borderId="18" xfId="0" applyFont="1" applyFill="1" applyBorder="1" applyAlignment="1">
      <alignment horizontal="center" vertical="center" wrapText="1"/>
    </xf>
    <xf numFmtId="0" fontId="9" fillId="3" borderId="8" xfId="0" applyFont="1" applyFill="1" applyBorder="1" applyAlignment="1">
      <alignment horizontal="center" vertical="center" wrapText="1"/>
    </xf>
    <xf numFmtId="164" fontId="11" fillId="3" borderId="10" xfId="0" applyNumberFormat="1" applyFont="1" applyFill="1" applyBorder="1" applyAlignment="1">
      <alignment horizontal="right"/>
    </xf>
    <xf numFmtId="2" fontId="11" fillId="3" borderId="10" xfId="0" applyNumberFormat="1" applyFont="1" applyFill="1" applyBorder="1" applyAlignment="1">
      <alignment horizontal="right"/>
    </xf>
    <xf numFmtId="0" fontId="10" fillId="3" borderId="8" xfId="0" applyFont="1" applyFill="1" applyBorder="1" applyAlignment="1">
      <alignment horizontal="center" vertical="center" wrapText="1"/>
    </xf>
    <xf numFmtId="0" fontId="2" fillId="3" borderId="8" xfId="0" applyFont="1" applyFill="1" applyBorder="1" applyAlignment="1">
      <alignment horizontal="center" vertical="center" wrapText="1"/>
    </xf>
    <xf numFmtId="0" fontId="2" fillId="3" borderId="10" xfId="0" applyFont="1" applyFill="1" applyBorder="1" applyAlignment="1">
      <alignment horizontal="center" vertical="center" wrapText="1"/>
    </xf>
    <xf numFmtId="2" fontId="9" fillId="3" borderId="11" xfId="0" applyNumberFormat="1" applyFont="1" applyFill="1" applyBorder="1" applyAlignment="1">
      <alignment horizontal="center" vertical="center" wrapText="1"/>
    </xf>
    <xf numFmtId="0" fontId="9" fillId="3" borderId="11" xfId="0" applyFont="1" applyFill="1" applyBorder="1" applyAlignment="1">
      <alignment horizontal="right" vertical="center" wrapText="1"/>
    </xf>
    <xf numFmtId="0" fontId="9" fillId="3" borderId="15" xfId="0" applyFont="1" applyFill="1" applyBorder="1" applyAlignment="1">
      <alignment horizontal="center" vertical="center" wrapText="1"/>
    </xf>
    <xf numFmtId="0" fontId="11" fillId="3" borderId="15" xfId="0" applyFont="1" applyFill="1" applyBorder="1" applyAlignment="1">
      <alignment horizontal="left"/>
    </xf>
    <xf numFmtId="0" fontId="11" fillId="3" borderId="15" xfId="0" applyFont="1" applyFill="1" applyBorder="1" applyAlignment="1">
      <alignment horizontal="center"/>
    </xf>
    <xf numFmtId="0" fontId="12" fillId="3" borderId="15" xfId="0" applyFont="1" applyFill="1" applyBorder="1"/>
    <xf numFmtId="2" fontId="12" fillId="3" borderId="15" xfId="0" applyNumberFormat="1" applyFont="1" applyFill="1" applyBorder="1"/>
    <xf numFmtId="0" fontId="10" fillId="3" borderId="13" xfId="0" applyFont="1" applyFill="1" applyBorder="1" applyAlignment="1">
      <alignment horizontal="center" vertical="center"/>
    </xf>
    <xf numFmtId="0" fontId="11" fillId="3" borderId="8" xfId="0" applyFont="1" applyFill="1" applyBorder="1" applyAlignment="1">
      <alignment horizontal="left"/>
    </xf>
    <xf numFmtId="0" fontId="11" fillId="3" borderId="10" xfId="0" applyFont="1" applyFill="1" applyBorder="1" applyAlignment="1">
      <alignment horizontal="left"/>
    </xf>
    <xf numFmtId="0" fontId="1" fillId="3" borderId="10" xfId="0" applyFont="1" applyFill="1" applyBorder="1" applyAlignment="1">
      <alignment horizontal="center" vertical="center" wrapText="1"/>
    </xf>
    <xf numFmtId="0" fontId="9" fillId="3" borderId="10" xfId="0" applyFont="1" applyFill="1" applyBorder="1" applyAlignment="1">
      <alignment horizontal="center" vertical="center" wrapText="1"/>
    </xf>
    <xf numFmtId="165" fontId="12" fillId="3" borderId="8" xfId="0" applyNumberFormat="1" applyFont="1" applyFill="1" applyBorder="1" applyAlignment="1">
      <alignment horizontal="center"/>
    </xf>
    <xf numFmtId="0" fontId="9" fillId="3" borderId="14" xfId="0" applyFont="1" applyFill="1" applyBorder="1" applyAlignment="1">
      <alignment horizontal="center" vertical="center" wrapText="1"/>
    </xf>
    <xf numFmtId="0" fontId="9" fillId="3" borderId="14" xfId="0" applyFont="1" applyFill="1" applyBorder="1" applyAlignment="1">
      <alignment horizontal="left" vertical="center" wrapText="1"/>
    </xf>
    <xf numFmtId="2" fontId="9" fillId="3" borderId="14" xfId="0" applyNumberFormat="1" applyFont="1" applyFill="1" applyBorder="1" applyAlignment="1">
      <alignment horizontal="center" vertical="center" wrapText="1"/>
    </xf>
    <xf numFmtId="2" fontId="9" fillId="5" borderId="14" xfId="0" applyNumberFormat="1" applyFont="1" applyFill="1" applyBorder="1" applyAlignment="1" applyProtection="1">
      <alignment horizontal="center" vertical="center"/>
      <protection locked="0"/>
    </xf>
    <xf numFmtId="0" fontId="1" fillId="3" borderId="19" xfId="0" applyFont="1" applyFill="1" applyBorder="1" applyAlignment="1">
      <alignment horizontal="center" vertical="center" wrapText="1"/>
    </xf>
    <xf numFmtId="0" fontId="1" fillId="3" borderId="13" xfId="0" applyFont="1" applyFill="1" applyBorder="1" applyAlignment="1">
      <alignment horizontal="center" vertical="center" wrapText="1"/>
    </xf>
    <xf numFmtId="0" fontId="9" fillId="3" borderId="20" xfId="0" applyFont="1" applyFill="1" applyBorder="1" applyAlignment="1">
      <alignment horizontal="center" vertical="center" wrapText="1"/>
    </xf>
    <xf numFmtId="0" fontId="12" fillId="3" borderId="13" xfId="0" applyFont="1" applyFill="1" applyBorder="1" applyAlignment="1">
      <alignment horizontal="center"/>
    </xf>
    <xf numFmtId="2" fontId="12" fillId="3" borderId="13" xfId="0" applyNumberFormat="1" applyFont="1" applyFill="1" applyBorder="1" applyAlignment="1" applyProtection="1">
      <alignment horizontal="center"/>
    </xf>
    <xf numFmtId="0" fontId="6" fillId="4" borderId="3" xfId="0" applyFont="1" applyFill="1" applyBorder="1" applyAlignment="1">
      <alignment horizontal="centerContinuous" vertical="center"/>
    </xf>
    <xf numFmtId="0" fontId="7" fillId="4" borderId="3" xfId="0" applyFont="1" applyFill="1" applyBorder="1" applyAlignment="1">
      <alignment horizontal="centerContinuous" vertical="center"/>
    </xf>
    <xf numFmtId="2" fontId="0" fillId="4" borderId="21" xfId="0" applyNumberFormat="1" applyFill="1" applyBorder="1" applyAlignment="1" applyProtection="1">
      <alignment horizontal="center"/>
      <protection locked="0"/>
    </xf>
    <xf numFmtId="0" fontId="0" fillId="3" borderId="0" xfId="0" applyFill="1"/>
    <xf numFmtId="0" fontId="9" fillId="3" borderId="18" xfId="0" applyFont="1" applyFill="1" applyBorder="1" applyAlignment="1">
      <alignment horizontal="center" vertical="center" wrapText="1"/>
    </xf>
    <xf numFmtId="0" fontId="9" fillId="3" borderId="18" xfId="0" applyFont="1" applyFill="1" applyBorder="1" applyAlignment="1">
      <alignment horizontal="left" vertical="center" wrapText="1"/>
    </xf>
    <xf numFmtId="2" fontId="9" fillId="3" borderId="18" xfId="0" applyNumberFormat="1" applyFont="1" applyFill="1" applyBorder="1" applyAlignment="1">
      <alignment horizontal="right" vertical="center" wrapText="1"/>
    </xf>
    <xf numFmtId="2" fontId="9" fillId="5" borderId="18" xfId="0" applyNumberFormat="1" applyFont="1" applyFill="1" applyBorder="1" applyAlignment="1" applyProtection="1">
      <alignment horizontal="center" vertical="center"/>
      <protection locked="0"/>
    </xf>
    <xf numFmtId="0" fontId="10" fillId="3" borderId="22" xfId="0" applyFont="1" applyFill="1" applyBorder="1" applyAlignment="1">
      <alignment horizontal="center" vertical="center"/>
    </xf>
    <xf numFmtId="2" fontId="12" fillId="3" borderId="10" xfId="0" applyNumberFormat="1" applyFont="1" applyFill="1" applyBorder="1" applyAlignment="1">
      <alignment horizontal="right"/>
    </xf>
    <xf numFmtId="2" fontId="9" fillId="3" borderId="11" xfId="0" applyNumberFormat="1" applyFont="1" applyFill="1" applyBorder="1" applyAlignment="1">
      <alignment horizontal="right" vertical="center" wrapText="1"/>
    </xf>
    <xf numFmtId="0" fontId="1" fillId="3" borderId="8" xfId="0" applyFont="1" applyFill="1" applyBorder="1" applyAlignment="1">
      <alignment horizontal="center" vertical="center" wrapText="1"/>
    </xf>
    <xf numFmtId="0" fontId="11" fillId="3" borderId="13" xfId="0" applyFont="1" applyFill="1" applyBorder="1" applyAlignment="1">
      <alignment horizontal="left"/>
    </xf>
    <xf numFmtId="0" fontId="12" fillId="3" borderId="13" xfId="0" applyFont="1" applyFill="1" applyBorder="1" applyAlignment="1">
      <alignment horizontal="right"/>
    </xf>
    <xf numFmtId="2" fontId="12" fillId="3" borderId="13" xfId="0" applyNumberFormat="1" applyFont="1" applyFill="1" applyBorder="1" applyAlignment="1">
      <alignment horizontal="right"/>
    </xf>
    <xf numFmtId="0" fontId="13" fillId="0" borderId="8" xfId="0" applyFont="1" applyFill="1" applyBorder="1" applyAlignment="1">
      <alignment horizontal="center" vertical="center"/>
    </xf>
    <xf numFmtId="0" fontId="15" fillId="0" borderId="8" xfId="0" applyFont="1" applyFill="1" applyBorder="1" applyAlignment="1">
      <alignment horizontal="center" vertical="center"/>
    </xf>
    <xf numFmtId="2" fontId="12" fillId="3" borderId="8" xfId="0" applyNumberFormat="1" applyFont="1" applyFill="1" applyBorder="1" applyAlignment="1">
      <alignment horizontal="right"/>
    </xf>
    <xf numFmtId="0" fontId="15" fillId="3" borderId="8" xfId="0" applyFont="1" applyFill="1" applyBorder="1" applyAlignment="1">
      <alignment horizontal="center" vertical="center"/>
    </xf>
    <xf numFmtId="0" fontId="11" fillId="3" borderId="17" xfId="0" applyFont="1" applyFill="1" applyBorder="1" applyAlignment="1">
      <alignment horizontal="left"/>
    </xf>
    <xf numFmtId="0" fontId="11" fillId="3" borderId="17" xfId="0" applyFont="1" applyFill="1" applyBorder="1" applyAlignment="1">
      <alignment horizontal="center"/>
    </xf>
    <xf numFmtId="2" fontId="12" fillId="3" borderId="17" xfId="0" applyNumberFormat="1" applyFont="1" applyFill="1" applyBorder="1"/>
    <xf numFmtId="0" fontId="12" fillId="3" borderId="17" xfId="0" applyFont="1" applyFill="1" applyBorder="1"/>
    <xf numFmtId="2" fontId="12" fillId="3" borderId="17" xfId="0" applyNumberFormat="1" applyFont="1" applyFill="1" applyBorder="1" applyAlignment="1">
      <alignment horizontal="right"/>
    </xf>
    <xf numFmtId="0" fontId="10" fillId="0" borderId="8" xfId="0" applyFont="1" applyFill="1" applyBorder="1" applyAlignment="1">
      <alignment horizontal="center" vertical="center"/>
    </xf>
    <xf numFmtId="0" fontId="9" fillId="3" borderId="13" xfId="0" applyFont="1" applyFill="1" applyBorder="1" applyAlignment="1">
      <alignment horizontal="center" vertical="center" wrapText="1"/>
    </xf>
    <xf numFmtId="0" fontId="11" fillId="3" borderId="17" xfId="0" applyFont="1" applyFill="1" applyBorder="1" applyAlignment="1">
      <alignment horizontal="right"/>
    </xf>
    <xf numFmtId="2" fontId="11" fillId="3" borderId="17" xfId="0" applyNumberFormat="1" applyFont="1" applyFill="1" applyBorder="1" applyAlignment="1">
      <alignment horizontal="right"/>
    </xf>
    <xf numFmtId="2" fontId="9" fillId="3" borderId="18" xfId="0" applyNumberFormat="1" applyFont="1" applyFill="1" applyBorder="1" applyAlignment="1">
      <alignment horizontal="center" vertical="center" wrapText="1"/>
    </xf>
    <xf numFmtId="2" fontId="9" fillId="3" borderId="15" xfId="0" applyNumberFormat="1" applyFont="1" applyFill="1" applyBorder="1" applyAlignment="1">
      <alignment horizontal="center" vertical="center" wrapText="1"/>
    </xf>
    <xf numFmtId="2" fontId="11" fillId="3" borderId="13" xfId="0" applyNumberFormat="1" applyFont="1" applyFill="1" applyBorder="1" applyAlignment="1">
      <alignment horizontal="center"/>
    </xf>
    <xf numFmtId="2" fontId="11" fillId="3" borderId="8" xfId="0" applyNumberFormat="1" applyFont="1" applyFill="1" applyBorder="1" applyAlignment="1">
      <alignment horizontal="center"/>
    </xf>
    <xf numFmtId="2" fontId="11" fillId="3" borderId="10" xfId="0" applyNumberFormat="1" applyFont="1" applyFill="1" applyBorder="1" applyAlignment="1">
      <alignment horizontal="center"/>
    </xf>
    <xf numFmtId="2" fontId="12" fillId="3" borderId="8" xfId="0" applyNumberFormat="1" applyFont="1" applyFill="1" applyBorder="1" applyAlignment="1" applyProtection="1">
      <alignment horizontal="center"/>
    </xf>
    <xf numFmtId="0" fontId="5" fillId="4" borderId="23" xfId="0" applyFont="1" applyFill="1" applyBorder="1" applyAlignment="1">
      <alignment horizontal="centerContinuous" vertical="center"/>
    </xf>
    <xf numFmtId="0" fontId="6" fillId="4" borderId="24" xfId="0" applyFont="1" applyFill="1" applyBorder="1" applyAlignment="1">
      <alignment horizontal="centerContinuous" vertical="center"/>
    </xf>
    <xf numFmtId="0" fontId="7" fillId="4" borderId="25" xfId="0" applyFont="1" applyFill="1" applyBorder="1" applyAlignment="1">
      <alignment horizontal="centerContinuous" vertical="center"/>
    </xf>
    <xf numFmtId="2" fontId="0" fillId="4" borderId="23" xfId="0" applyNumberFormat="1" applyFill="1" applyBorder="1" applyAlignment="1" applyProtection="1">
      <alignment horizontal="center"/>
      <protection locked="0"/>
    </xf>
    <xf numFmtId="0" fontId="13" fillId="0" borderId="10" xfId="0" applyFont="1" applyFill="1" applyBorder="1" applyAlignment="1">
      <alignment horizontal="center" vertical="center"/>
    </xf>
    <xf numFmtId="0" fontId="11" fillId="3" borderId="22" xfId="0" applyFont="1" applyFill="1" applyBorder="1" applyAlignment="1">
      <alignment horizontal="left"/>
    </xf>
    <xf numFmtId="0" fontId="11" fillId="3" borderId="22" xfId="0" applyFont="1" applyFill="1" applyBorder="1" applyAlignment="1">
      <alignment horizontal="center"/>
    </xf>
    <xf numFmtId="0" fontId="15" fillId="0" borderId="10" xfId="0" applyFont="1" applyFill="1" applyBorder="1" applyAlignment="1">
      <alignment horizontal="center" vertical="center"/>
    </xf>
    <xf numFmtId="2" fontId="12" fillId="3" borderId="22" xfId="0" applyNumberFormat="1" applyFont="1" applyFill="1" applyBorder="1"/>
    <xf numFmtId="0" fontId="12" fillId="3" borderId="22" xfId="0" applyFont="1" applyFill="1" applyBorder="1"/>
    <xf numFmtId="0" fontId="9" fillId="3" borderId="9" xfId="0" applyFont="1" applyFill="1" applyBorder="1" applyAlignment="1">
      <alignment horizontal="center" vertical="center" wrapText="1"/>
    </xf>
    <xf numFmtId="0" fontId="5" fillId="4" borderId="1" xfId="0" applyFont="1" applyFill="1" applyBorder="1" applyAlignment="1">
      <alignment horizontal="centerContinuous" vertical="center" wrapText="1"/>
    </xf>
    <xf numFmtId="0" fontId="5" fillId="4" borderId="3" xfId="0" applyFont="1" applyFill="1" applyBorder="1" applyAlignment="1">
      <alignment horizontal="centerContinuous" vertical="center" wrapText="1"/>
    </xf>
    <xf numFmtId="2" fontId="0" fillId="4" borderId="5" xfId="0" applyNumberFormat="1" applyFill="1" applyBorder="1" applyAlignment="1" applyProtection="1">
      <alignment horizontal="center"/>
      <protection locked="0"/>
    </xf>
    <xf numFmtId="0" fontId="9" fillId="3" borderId="18" xfId="0" applyFont="1" applyFill="1" applyBorder="1" applyAlignment="1">
      <alignment vertical="center"/>
    </xf>
    <xf numFmtId="0" fontId="9" fillId="3" borderId="18" xfId="0" applyFont="1" applyFill="1" applyBorder="1" applyAlignment="1">
      <alignment vertical="center" wrapText="1"/>
    </xf>
    <xf numFmtId="0" fontId="9" fillId="3" borderId="26" xfId="0" applyFont="1" applyFill="1" applyBorder="1"/>
    <xf numFmtId="0" fontId="9" fillId="3" borderId="18" xfId="0" applyFont="1" applyFill="1" applyBorder="1" applyAlignment="1">
      <alignment horizontal="center" vertical="center"/>
    </xf>
    <xf numFmtId="2" fontId="9" fillId="3" borderId="18" xfId="0" applyNumberFormat="1" applyFont="1" applyFill="1" applyBorder="1" applyAlignment="1">
      <alignment vertical="center"/>
    </xf>
    <xf numFmtId="2" fontId="9" fillId="5" borderId="18" xfId="0" applyNumberFormat="1" applyFont="1" applyFill="1" applyBorder="1" applyAlignment="1" applyProtection="1">
      <alignment horizontal="center"/>
      <protection locked="0"/>
    </xf>
    <xf numFmtId="0" fontId="10" fillId="3" borderId="8" xfId="0" applyFont="1" applyFill="1" applyBorder="1" applyAlignment="1">
      <alignment vertical="center"/>
    </xf>
    <xf numFmtId="0" fontId="10" fillId="3" borderId="8" xfId="0" applyFont="1" applyFill="1" applyBorder="1" applyAlignment="1">
      <alignment vertical="center" wrapText="1"/>
    </xf>
    <xf numFmtId="164" fontId="12" fillId="3" borderId="8" xfId="0" applyNumberFormat="1" applyFont="1" applyFill="1" applyBorder="1"/>
    <xf numFmtId="0" fontId="10" fillId="3" borderId="10" xfId="0" applyFont="1" applyFill="1" applyBorder="1" applyAlignment="1">
      <alignment vertical="center"/>
    </xf>
    <xf numFmtId="0" fontId="10" fillId="3" borderId="10" xfId="0" applyFont="1" applyFill="1" applyBorder="1" applyAlignment="1">
      <alignment vertical="center" wrapText="1"/>
    </xf>
    <xf numFmtId="0" fontId="11" fillId="3" borderId="27" xfId="0" applyFont="1" applyFill="1" applyBorder="1" applyAlignment="1">
      <alignment horizontal="right"/>
    </xf>
    <xf numFmtId="164" fontId="12" fillId="3" borderId="10" xfId="0" applyNumberFormat="1" applyFont="1" applyFill="1" applyBorder="1"/>
    <xf numFmtId="0" fontId="10" fillId="3" borderId="10" xfId="0" applyFont="1" applyFill="1" applyBorder="1"/>
    <xf numFmtId="0" fontId="12" fillId="0" borderId="8" xfId="0" applyFont="1" applyBorder="1"/>
    <xf numFmtId="0" fontId="13" fillId="3" borderId="8" xfId="0" applyFont="1" applyFill="1" applyBorder="1" applyAlignment="1">
      <alignment vertical="center"/>
    </xf>
    <xf numFmtId="0" fontId="9" fillId="5" borderId="11" xfId="0" applyFont="1" applyFill="1" applyBorder="1" applyAlignment="1" applyProtection="1">
      <alignment horizontal="center" vertical="center"/>
      <protection locked="0"/>
    </xf>
    <xf numFmtId="0" fontId="15" fillId="3" borderId="8" xfId="0" applyFont="1" applyFill="1" applyBorder="1" applyAlignment="1">
      <alignment vertical="center" wrapText="1"/>
    </xf>
    <xf numFmtId="0" fontId="13" fillId="3" borderId="10" xfId="0" applyFont="1" applyFill="1" applyBorder="1" applyAlignment="1">
      <alignment vertical="center"/>
    </xf>
    <xf numFmtId="0" fontId="15" fillId="3" borderId="10" xfId="0" applyFont="1" applyFill="1" applyBorder="1" applyAlignment="1">
      <alignment vertical="center" wrapText="1"/>
    </xf>
    <xf numFmtId="0" fontId="10" fillId="3" borderId="8" xfId="0" applyFont="1" applyFill="1" applyBorder="1"/>
    <xf numFmtId="0" fontId="13" fillId="3" borderId="8" xfId="0" applyFont="1" applyFill="1" applyBorder="1" applyAlignment="1">
      <alignment vertical="center" wrapText="1"/>
    </xf>
    <xf numFmtId="0" fontId="10" fillId="0" borderId="10" xfId="0" applyFont="1" applyBorder="1"/>
    <xf numFmtId="0" fontId="13" fillId="3" borderId="10" xfId="0" applyFont="1" applyFill="1" applyBorder="1" applyAlignment="1">
      <alignment vertical="center" wrapText="1"/>
    </xf>
    <xf numFmtId="0" fontId="12" fillId="0" borderId="10" xfId="0" applyFont="1" applyBorder="1"/>
    <xf numFmtId="0" fontId="10" fillId="3" borderId="13" xfId="0" applyFont="1" applyFill="1" applyBorder="1"/>
    <xf numFmtId="0" fontId="10" fillId="3" borderId="13" xfId="0" applyFont="1" applyFill="1" applyBorder="1" applyAlignment="1">
      <alignment vertical="center" wrapText="1"/>
    </xf>
    <xf numFmtId="0" fontId="12" fillId="3" borderId="8" xfId="0" applyFont="1" applyFill="1" applyBorder="1" applyAlignment="1">
      <alignment vertical="center"/>
    </xf>
    <xf numFmtId="0" fontId="1" fillId="3" borderId="8" xfId="0" applyFont="1" applyFill="1" applyBorder="1" applyAlignment="1">
      <alignment vertical="center"/>
    </xf>
    <xf numFmtId="0" fontId="9" fillId="3" borderId="8" xfId="0" applyFont="1" applyFill="1" applyBorder="1" applyAlignment="1">
      <alignment vertical="center"/>
    </xf>
    <xf numFmtId="0" fontId="1" fillId="3" borderId="18" xfId="0" applyFont="1" applyFill="1" applyBorder="1" applyAlignment="1">
      <alignment vertical="center"/>
    </xf>
    <xf numFmtId="8" fontId="11" fillId="3" borderId="8" xfId="0" applyNumberFormat="1" applyFont="1" applyFill="1" applyBorder="1" applyAlignment="1">
      <alignment horizontal="center"/>
    </xf>
    <xf numFmtId="0" fontId="1" fillId="3" borderId="10" xfId="0" applyFont="1" applyFill="1" applyBorder="1" applyAlignment="1">
      <alignment vertical="center"/>
    </xf>
    <xf numFmtId="0" fontId="9" fillId="3" borderId="10" xfId="0" applyFont="1" applyFill="1" applyBorder="1" applyAlignment="1">
      <alignment vertical="center"/>
    </xf>
    <xf numFmtId="0" fontId="12" fillId="5" borderId="10" xfId="0" applyFont="1" applyFill="1" applyBorder="1" applyAlignment="1">
      <alignment horizontal="center"/>
    </xf>
    <xf numFmtId="0" fontId="9" fillId="3" borderId="28" xfId="0" applyFont="1" applyFill="1" applyBorder="1" applyAlignment="1">
      <alignment vertical="center"/>
    </xf>
    <xf numFmtId="0" fontId="16" fillId="3" borderId="28" xfId="0" applyFont="1" applyFill="1" applyBorder="1" applyAlignment="1">
      <alignment horizontal="center"/>
    </xf>
    <xf numFmtId="0" fontId="16" fillId="3" borderId="28" xfId="0" applyFont="1" applyFill="1" applyBorder="1" applyAlignment="1">
      <alignment horizontal="right"/>
    </xf>
    <xf numFmtId="2" fontId="9" fillId="5" borderId="28" xfId="0" applyNumberFormat="1" applyFont="1" applyFill="1" applyBorder="1" applyAlignment="1" applyProtection="1">
      <alignment horizontal="center" vertical="center"/>
      <protection locked="0"/>
    </xf>
    <xf numFmtId="0" fontId="9" fillId="0" borderId="28" xfId="0" applyFont="1" applyBorder="1" applyAlignment="1">
      <alignment horizontal="center"/>
    </xf>
    <xf numFmtId="0" fontId="9" fillId="0" borderId="28" xfId="0" applyFont="1" applyBorder="1"/>
    <xf numFmtId="2" fontId="9" fillId="5" borderId="28" xfId="0" applyNumberFormat="1" applyFont="1" applyFill="1" applyBorder="1" applyAlignment="1" applyProtection="1">
      <alignment horizontal="center"/>
      <protection locked="0"/>
    </xf>
    <xf numFmtId="0" fontId="9" fillId="3" borderId="14" xfId="0" applyFont="1" applyFill="1" applyBorder="1" applyAlignment="1">
      <alignment vertical="center"/>
    </xf>
    <xf numFmtId="0" fontId="9" fillId="0" borderId="14" xfId="0" applyFont="1" applyBorder="1" applyAlignment="1">
      <alignment horizontal="center"/>
    </xf>
    <xf numFmtId="0" fontId="5" fillId="4" borderId="1" xfId="0" applyFont="1" applyFill="1" applyBorder="1" applyAlignment="1">
      <alignment horizontal="centerContinuous" vertical="center"/>
    </xf>
    <xf numFmtId="0" fontId="5" fillId="4" borderId="3" xfId="0" applyFont="1" applyFill="1" applyBorder="1" applyAlignment="1">
      <alignment horizontal="centerContinuous" vertical="center"/>
    </xf>
    <xf numFmtId="0" fontId="0" fillId="4" borderId="5" xfId="0" applyFill="1" applyBorder="1" applyAlignment="1" applyProtection="1">
      <alignment horizontal="center" vertical="center"/>
      <protection locked="0"/>
    </xf>
    <xf numFmtId="0" fontId="9" fillId="0" borderId="18" xfId="0" applyFont="1" applyFill="1" applyBorder="1" applyAlignment="1">
      <alignment horizontal="center" vertical="center"/>
    </xf>
    <xf numFmtId="2" fontId="9" fillId="0" borderId="18" xfId="0" applyNumberFormat="1" applyFont="1" applyFill="1" applyBorder="1" applyAlignment="1">
      <alignment horizontal="right" vertical="center"/>
    </xf>
    <xf numFmtId="2" fontId="9" fillId="0" borderId="18" xfId="0" applyNumberFormat="1" applyFont="1" applyFill="1" applyBorder="1" applyAlignment="1">
      <alignment vertical="center"/>
    </xf>
    <xf numFmtId="0" fontId="9" fillId="0" borderId="18" xfId="0" applyFont="1" applyFill="1" applyBorder="1" applyAlignment="1">
      <alignment vertical="center"/>
    </xf>
    <xf numFmtId="0" fontId="1" fillId="3" borderId="15" xfId="0" applyFont="1" applyFill="1" applyBorder="1" applyAlignment="1">
      <alignment vertical="center" wrapText="1"/>
    </xf>
    <xf numFmtId="0" fontId="9" fillId="3" borderId="15" xfId="0" applyFont="1" applyFill="1" applyBorder="1" applyAlignment="1">
      <alignment vertical="center" wrapText="1"/>
    </xf>
    <xf numFmtId="2" fontId="11" fillId="3" borderId="17" xfId="0" applyNumberFormat="1" applyFont="1" applyFill="1" applyBorder="1" applyAlignment="1">
      <alignment horizontal="center"/>
    </xf>
    <xf numFmtId="2" fontId="9" fillId="0" borderId="15" xfId="0" applyNumberFormat="1" applyFont="1" applyFill="1" applyBorder="1" applyAlignment="1">
      <alignment vertical="center"/>
    </xf>
    <xf numFmtId="0" fontId="9" fillId="0" borderId="15" xfId="0" applyFont="1" applyFill="1" applyBorder="1" applyAlignment="1">
      <alignment vertical="center"/>
    </xf>
    <xf numFmtId="2" fontId="9" fillId="0" borderId="15" xfId="0" applyNumberFormat="1" applyFont="1" applyFill="1" applyBorder="1" applyAlignment="1">
      <alignment horizontal="right" vertical="center"/>
    </xf>
    <xf numFmtId="0" fontId="9" fillId="3" borderId="11" xfId="0" applyFont="1" applyFill="1" applyBorder="1" applyAlignment="1">
      <alignment vertical="center" wrapText="1"/>
    </xf>
    <xf numFmtId="2" fontId="9" fillId="3" borderId="11" xfId="0" applyNumberFormat="1" applyFont="1" applyFill="1" applyBorder="1" applyAlignment="1">
      <alignment vertical="center" wrapText="1"/>
    </xf>
    <xf numFmtId="2" fontId="12" fillId="3" borderId="8" xfId="0" applyNumberFormat="1" applyFont="1" applyFill="1" applyBorder="1" applyAlignment="1">
      <alignment horizontal="center"/>
    </xf>
    <xf numFmtId="0" fontId="10" fillId="3" borderId="17" xfId="0" applyFont="1" applyFill="1" applyBorder="1" applyAlignment="1">
      <alignment vertical="center" wrapText="1"/>
    </xf>
    <xf numFmtId="0" fontId="9" fillId="3" borderId="8" xfId="0" applyFont="1" applyFill="1" applyBorder="1" applyAlignment="1">
      <alignment vertical="center" wrapText="1"/>
    </xf>
    <xf numFmtId="2" fontId="9" fillId="3" borderId="8" xfId="0" applyNumberFormat="1" applyFont="1" applyFill="1" applyBorder="1" applyAlignment="1">
      <alignment vertical="center" wrapText="1"/>
    </xf>
    <xf numFmtId="2" fontId="9" fillId="3" borderId="8" xfId="0" applyNumberFormat="1" applyFont="1" applyFill="1" applyBorder="1" applyAlignment="1">
      <alignment horizontal="right" vertical="center" wrapText="1"/>
    </xf>
    <xf numFmtId="2" fontId="12" fillId="0" borderId="8" xfId="0" applyNumberFormat="1" applyFont="1" applyBorder="1" applyAlignment="1">
      <alignment horizontal="center"/>
    </xf>
    <xf numFmtId="2" fontId="12" fillId="0" borderId="8" xfId="0" applyNumberFormat="1" applyFont="1" applyBorder="1"/>
    <xf numFmtId="2" fontId="12" fillId="3" borderId="10" xfId="0" applyNumberFormat="1" applyFont="1" applyFill="1" applyBorder="1" applyAlignment="1">
      <alignment horizontal="center"/>
    </xf>
    <xf numFmtId="2" fontId="12" fillId="3" borderId="8" xfId="0" applyNumberFormat="1" applyFont="1" applyFill="1" applyBorder="1" applyAlignment="1">
      <alignment horizontal="center" vertical="center"/>
    </xf>
    <xf numFmtId="2" fontId="12" fillId="0" borderId="10" xfId="0" applyNumberFormat="1" applyFont="1" applyBorder="1" applyAlignment="1">
      <alignment horizontal="center" vertical="center"/>
    </xf>
    <xf numFmtId="2" fontId="12" fillId="0" borderId="10" xfId="0" applyNumberFormat="1" applyFont="1" applyBorder="1"/>
    <xf numFmtId="0" fontId="10" fillId="3" borderId="19" xfId="0" applyFont="1" applyFill="1" applyBorder="1" applyAlignment="1">
      <alignment vertical="center" wrapText="1"/>
    </xf>
    <xf numFmtId="0" fontId="11" fillId="3" borderId="9" xfId="0" applyFont="1" applyFill="1" applyBorder="1" applyAlignment="1">
      <alignment horizontal="right"/>
    </xf>
    <xf numFmtId="0" fontId="10" fillId="3" borderId="9" xfId="0" applyFont="1" applyFill="1" applyBorder="1" applyAlignment="1">
      <alignment vertical="center" wrapText="1"/>
    </xf>
    <xf numFmtId="0" fontId="11" fillId="3" borderId="0" xfId="0" applyFont="1" applyFill="1" applyAlignment="1">
      <alignment horizontal="right"/>
    </xf>
    <xf numFmtId="0" fontId="9" fillId="3" borderId="14" xfId="0" applyFont="1" applyFill="1" applyBorder="1" applyAlignment="1">
      <alignment vertical="center" wrapText="1"/>
    </xf>
    <xf numFmtId="2" fontId="9" fillId="3" borderId="14" xfId="0" applyNumberFormat="1" applyFont="1" applyFill="1" applyBorder="1" applyAlignment="1">
      <alignment vertical="center" wrapText="1"/>
    </xf>
    <xf numFmtId="2" fontId="9" fillId="3" borderId="14" xfId="0" applyNumberFormat="1" applyFont="1" applyFill="1" applyBorder="1" applyAlignment="1">
      <alignment horizontal="right" vertical="center" wrapText="1"/>
    </xf>
    <xf numFmtId="2" fontId="9" fillId="3" borderId="15" xfId="0" applyNumberFormat="1" applyFont="1" applyFill="1" applyBorder="1" applyAlignment="1">
      <alignment vertical="center" wrapText="1"/>
    </xf>
    <xf numFmtId="2" fontId="9" fillId="3" borderId="15" xfId="0" applyNumberFormat="1" applyFont="1" applyFill="1" applyBorder="1" applyAlignment="1">
      <alignment horizontal="right" vertical="center" wrapText="1"/>
    </xf>
    <xf numFmtId="0" fontId="9" fillId="3" borderId="13" xfId="0" applyFont="1" applyFill="1" applyBorder="1" applyAlignment="1">
      <alignment vertical="center" wrapText="1"/>
    </xf>
    <xf numFmtId="2" fontId="12" fillId="3" borderId="13" xfId="0" applyNumberFormat="1" applyFont="1" applyFill="1" applyBorder="1" applyAlignment="1">
      <alignment horizontal="center" vertical="center"/>
    </xf>
    <xf numFmtId="2" fontId="12" fillId="3" borderId="10" xfId="0" applyNumberFormat="1" applyFont="1" applyFill="1" applyBorder="1" applyAlignment="1">
      <alignment horizontal="center" vertical="center"/>
    </xf>
    <xf numFmtId="2" fontId="12" fillId="3" borderId="0" xfId="0" applyNumberFormat="1" applyFont="1" applyFill="1"/>
    <xf numFmtId="164" fontId="12" fillId="3" borderId="13" xfId="0" applyNumberFormat="1" applyFont="1" applyFill="1" applyBorder="1" applyAlignment="1">
      <alignment horizontal="center" vertical="center"/>
    </xf>
    <xf numFmtId="0" fontId="5" fillId="4" borderId="3" xfId="0" applyFont="1" applyFill="1" applyBorder="1" applyAlignment="1">
      <alignment horizontal="centerContinuous"/>
    </xf>
    <xf numFmtId="0" fontId="5" fillId="4" borderId="5" xfId="0" applyFont="1" applyFill="1" applyBorder="1" applyAlignment="1" applyProtection="1">
      <alignment horizontal="centerContinuous" vertical="center"/>
      <protection locked="0"/>
    </xf>
    <xf numFmtId="2" fontId="9" fillId="6" borderId="18" xfId="0" applyNumberFormat="1" applyFont="1" applyFill="1" applyBorder="1" applyAlignment="1">
      <alignment horizontal="center" vertical="center" wrapText="1"/>
    </xf>
    <xf numFmtId="2" fontId="9" fillId="3" borderId="18" xfId="0" applyNumberFormat="1" applyFont="1" applyFill="1" applyBorder="1" applyAlignment="1">
      <alignment vertical="center" wrapText="1"/>
    </xf>
    <xf numFmtId="2" fontId="9" fillId="6" borderId="11" xfId="0" applyNumberFormat="1" applyFont="1" applyFill="1" applyBorder="1" applyAlignment="1">
      <alignment horizontal="center" vertical="center" wrapText="1"/>
    </xf>
    <xf numFmtId="164" fontId="12" fillId="3" borderId="8" xfId="0" applyNumberFormat="1" applyFont="1" applyFill="1" applyBorder="1" applyAlignment="1">
      <alignment horizontal="center"/>
    </xf>
    <xf numFmtId="164" fontId="12" fillId="0" borderId="8" xfId="0" applyNumberFormat="1" applyFont="1" applyBorder="1" applyAlignment="1">
      <alignment horizontal="center"/>
    </xf>
    <xf numFmtId="0" fontId="12" fillId="3" borderId="8" xfId="0" applyFont="1" applyFill="1" applyBorder="1" applyAlignment="1">
      <alignment horizontal="center"/>
    </xf>
    <xf numFmtId="0" fontId="10" fillId="3" borderId="29" xfId="0" applyFont="1" applyFill="1" applyBorder="1" applyAlignment="1">
      <alignment vertical="center" wrapText="1"/>
    </xf>
    <xf numFmtId="0" fontId="11" fillId="3" borderId="29" xfId="0" applyFont="1" applyFill="1" applyBorder="1" applyAlignment="1">
      <alignment horizontal="right"/>
    </xf>
    <xf numFmtId="0" fontId="11" fillId="3" borderId="29" xfId="0" applyFont="1" applyFill="1" applyBorder="1" applyAlignment="1">
      <alignment horizontal="center"/>
    </xf>
    <xf numFmtId="0" fontId="12" fillId="3" borderId="29" xfId="0" applyFont="1" applyFill="1" applyBorder="1" applyAlignment="1">
      <alignment horizontal="center"/>
    </xf>
    <xf numFmtId="0" fontId="12" fillId="3" borderId="29" xfId="0" applyFont="1" applyFill="1" applyBorder="1"/>
    <xf numFmtId="2" fontId="12" fillId="5" borderId="29" xfId="0" applyNumberFormat="1" applyFont="1" applyFill="1" applyBorder="1" applyAlignment="1" applyProtection="1">
      <alignment horizontal="center"/>
    </xf>
    <xf numFmtId="0" fontId="9" fillId="3" borderId="30" xfId="0" applyFont="1" applyFill="1" applyBorder="1" applyAlignment="1">
      <alignment vertical="center" wrapText="1"/>
    </xf>
    <xf numFmtId="0" fontId="9" fillId="3" borderId="30" xfId="0" applyFont="1" applyFill="1" applyBorder="1" applyAlignment="1">
      <alignment horizontal="center" vertical="center" wrapText="1"/>
    </xf>
    <xf numFmtId="164" fontId="9" fillId="6" borderId="30" xfId="0" applyNumberFormat="1" applyFont="1" applyFill="1" applyBorder="1" applyAlignment="1">
      <alignment horizontal="center" vertical="center" wrapText="1"/>
    </xf>
    <xf numFmtId="2" fontId="9" fillId="3" borderId="30" xfId="0" applyNumberFormat="1" applyFont="1" applyFill="1" applyBorder="1" applyAlignment="1">
      <alignment horizontal="right" vertical="center" wrapText="1"/>
    </xf>
    <xf numFmtId="2" fontId="9" fillId="3" borderId="30" xfId="0" applyNumberFormat="1" applyFont="1" applyFill="1" applyBorder="1" applyAlignment="1" applyProtection="1">
      <alignment horizontal="center" vertical="center"/>
      <protection locked="0"/>
    </xf>
    <xf numFmtId="0" fontId="0" fillId="3" borderId="0" xfId="0" applyFill="1" applyAlignment="1">
      <alignment horizontal="center"/>
    </xf>
    <xf numFmtId="2" fontId="0" fillId="3" borderId="0" xfId="0" applyNumberFormat="1" applyFill="1" applyAlignment="1" applyProtection="1">
      <alignment horizontal="center"/>
      <protection locked="0"/>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91335</xdr:colOff>
      <xdr:row>0</xdr:row>
      <xdr:rowOff>78288</xdr:rowOff>
    </xdr:from>
    <xdr:to>
      <xdr:col>12</xdr:col>
      <xdr:colOff>104384</xdr:colOff>
      <xdr:row>0</xdr:row>
      <xdr:rowOff>508870</xdr:rowOff>
    </xdr:to>
    <xdr:sp macro="[1]!Choix" textlink="">
      <xdr:nvSpPr>
        <xdr:cNvPr id="2" name="Rectangle à coins arrondis 1"/>
        <xdr:cNvSpPr/>
      </xdr:nvSpPr>
      <xdr:spPr>
        <a:xfrm>
          <a:off x="14664585" y="78288"/>
          <a:ext cx="1537049" cy="430582"/>
        </a:xfrm>
        <a:prstGeom prst="roundRect">
          <a:avLst/>
        </a:prstGeom>
        <a:solidFill>
          <a:srgbClr val="C00000"/>
        </a:solidFill>
        <a:ln>
          <a:solidFill>
            <a:srgbClr val="C00000"/>
          </a:solidFill>
        </a:ln>
        <a:effectLst>
          <a:outerShdw blurRad="50800" dist="38100" dir="2700000" algn="tl" rotWithShape="0">
            <a:prstClr val="black">
              <a:alpha val="40000"/>
            </a:prstClr>
          </a:outerShdw>
        </a:effectLst>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Sélectionner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vcfprdciti01\Groupes\CITINEA_DR\08_EDP\11_Partage\STAGIAIRES\Sydney%20BONNET\Chiffrage%20CES\ChiffrageCES%20-%20Copie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Stheorique"/>
      <sheetName val="BMO"/>
      <sheetName val="Metre Op"/>
      <sheetName val="DSreel"/>
      <sheetName val="Base de donnees"/>
      <sheetName val="K peinture"/>
      <sheetName val="K carrelage"/>
      <sheetName val="K cloison"/>
      <sheetName val="Choix"/>
    </sheetNames>
    <definedNames>
      <definedName name="Choix"/>
    </definedNames>
    <sheetDataSet>
      <sheetData sheetId="0">
        <row r="9">
          <cell r="B9" t="str">
            <v>cloison</v>
          </cell>
        </row>
        <row r="10">
          <cell r="B10" t="str">
            <v>ITE Polystyrène expansé Calé/Chevillé ép.100 mm</v>
          </cell>
        </row>
        <row r="11">
          <cell r="B11" t="str">
            <v xml:space="preserve">Collage isolant </v>
          </cell>
        </row>
        <row r="12">
          <cell r="B12" t="str">
            <v xml:space="preserve">Isolant, Polystyrène expansé, ép. 100mm </v>
          </cell>
        </row>
        <row r="13">
          <cell r="B13" t="str">
            <v>Fixation</v>
          </cell>
        </row>
        <row r="14">
          <cell r="B14" t="str">
            <v>Enduit de marouflage</v>
          </cell>
        </row>
        <row r="15">
          <cell r="B15" t="str">
            <v>Treills d'armature</v>
          </cell>
        </row>
        <row r="16">
          <cell r="B16" t="str">
            <v>Enduit de finition</v>
          </cell>
        </row>
        <row r="17">
          <cell r="B17" t="str">
            <v>Façon de joints</v>
          </cell>
        </row>
        <row r="18">
          <cell r="B18" t="str">
            <v>Bande à joints</v>
          </cell>
        </row>
        <row r="19">
          <cell r="B19" t="str">
            <v>Enduit en poudre</v>
          </cell>
        </row>
        <row r="20">
          <cell r="B20" t="str">
            <v>jj</v>
          </cell>
        </row>
        <row r="21">
          <cell r="B21" t="str">
            <v>Façon de joints</v>
          </cell>
        </row>
        <row r="22">
          <cell r="B22" t="str">
            <v>Bande à joints</v>
          </cell>
        </row>
        <row r="23">
          <cell r="B23" t="str">
            <v>Enduit en poudre</v>
          </cell>
        </row>
        <row r="24">
          <cell r="B24" t="str">
            <v>Dépose et évacuations des équipements sanitaires, compris EF, ECS, EU, EV</v>
          </cell>
        </row>
        <row r="25">
          <cell r="B25" t="str">
            <v>Dépose et évacuations des équipements sanitaires, compris EF, ECS, EU, EV</v>
          </cell>
        </row>
      </sheetData>
      <sheetData sheetId="1"/>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outlinePr summaryBelow="0" summaryRight="0"/>
    <pageSetUpPr fitToPage="1"/>
  </sheetPr>
  <dimension ref="A1:AMG516"/>
  <sheetViews>
    <sheetView tabSelected="1" zoomScale="70" zoomScaleNormal="70" zoomScaleSheetLayoutView="78" workbookViewId="0">
      <pane ySplit="1" topLeftCell="A2" activePane="bottomLeft" state="frozen"/>
      <selection pane="bottomLeft" activeCell="J286" sqref="J286"/>
    </sheetView>
  </sheetViews>
  <sheetFormatPr baseColWidth="10" defaultRowHeight="15" outlineLevelRow="2" x14ac:dyDescent="0.25"/>
  <cols>
    <col min="1" max="1" width="21.85546875" style="123" customWidth="1"/>
    <col min="2" max="2" width="42.5703125" style="123" customWidth="1"/>
    <col min="3" max="3" width="34.140625" style="123" customWidth="1"/>
    <col min="4" max="4" width="62.7109375" style="123" customWidth="1"/>
    <col min="5" max="5" width="11.42578125" style="271"/>
    <col min="6" max="6" width="10.5703125" style="123" customWidth="1"/>
    <col min="7" max="7" width="11.42578125" style="123"/>
    <col min="8" max="8" width="7.42578125" style="123" customWidth="1"/>
    <col min="9" max="9" width="9.28515625" style="123" bestFit="1" customWidth="1"/>
    <col min="10" max="10" width="7.140625" style="272" customWidth="1"/>
    <col min="11" max="16384" width="11.42578125" style="123"/>
  </cols>
  <sheetData>
    <row r="1" spans="1:14" s="3" customFormat="1" ht="55.5" customHeight="1" thickBot="1" x14ac:dyDescent="0.4">
      <c r="A1" s="1" t="s">
        <v>0</v>
      </c>
      <c r="B1" s="1" t="s">
        <v>1</v>
      </c>
      <c r="C1" s="1" t="s">
        <v>2</v>
      </c>
      <c r="D1" s="1" t="s">
        <v>3</v>
      </c>
      <c r="E1" s="1" t="s">
        <v>4</v>
      </c>
      <c r="F1" s="1" t="s">
        <v>5</v>
      </c>
      <c r="G1" s="1" t="s">
        <v>6</v>
      </c>
      <c r="H1" s="1" t="s">
        <v>7</v>
      </c>
      <c r="I1" s="1" t="s">
        <v>8</v>
      </c>
      <c r="J1" s="2" t="s">
        <v>9</v>
      </c>
    </row>
    <row r="2" spans="1:14" s="10" customFormat="1" ht="25.5" customHeight="1" collapsed="1" thickBot="1" x14ac:dyDescent="0.3">
      <c r="A2" s="4" t="s">
        <v>10</v>
      </c>
      <c r="B2" s="5"/>
      <c r="C2" s="6"/>
      <c r="D2" s="7"/>
      <c r="E2" s="8"/>
      <c r="F2" s="8"/>
      <c r="G2" s="8"/>
      <c r="H2" s="8"/>
      <c r="I2" s="8"/>
      <c r="J2" s="9"/>
      <c r="N2" s="10" t="s">
        <v>9</v>
      </c>
    </row>
    <row r="3" spans="1:14" s="17" customFormat="1" ht="15.75" hidden="1" outlineLevel="1" thickBot="1" x14ac:dyDescent="0.3">
      <c r="A3" s="11" t="s">
        <v>11</v>
      </c>
      <c r="B3" s="11" t="s">
        <v>12</v>
      </c>
      <c r="C3" s="11" t="s">
        <v>13</v>
      </c>
      <c r="D3" s="12" t="s">
        <v>14</v>
      </c>
      <c r="E3" s="13" t="s">
        <v>15</v>
      </c>
      <c r="F3" s="14">
        <v>0.42</v>
      </c>
      <c r="G3" s="14"/>
      <c r="H3" s="14"/>
      <c r="I3" s="15">
        <f>SUM(I4:I11)</f>
        <v>13.134600000000001</v>
      </c>
      <c r="J3" s="16"/>
    </row>
    <row r="4" spans="1:14" s="24" customFormat="1" ht="13.5" hidden="1" outlineLevel="2" thickBot="1" x14ac:dyDescent="0.25">
      <c r="A4" s="18" t="s">
        <v>11</v>
      </c>
      <c r="B4" s="18" t="s">
        <v>12</v>
      </c>
      <c r="C4" s="18" t="s">
        <v>13</v>
      </c>
      <c r="D4" s="19" t="s">
        <v>16</v>
      </c>
      <c r="E4" s="20" t="s">
        <v>15</v>
      </c>
      <c r="F4" s="21"/>
      <c r="G4" s="22">
        <v>1.05</v>
      </c>
      <c r="H4" s="21">
        <v>10.48</v>
      </c>
      <c r="I4" s="22">
        <f>G4*H4</f>
        <v>11.004000000000001</v>
      </c>
      <c r="J4" s="23" t="str">
        <f t="shared" ref="J4:J11" si="0">IF($J$3="OK","OK","")</f>
        <v/>
      </c>
    </row>
    <row r="5" spans="1:14" s="24" customFormat="1" ht="13.5" hidden="1" outlineLevel="2" thickBot="1" x14ac:dyDescent="0.25">
      <c r="A5" s="18" t="s">
        <v>11</v>
      </c>
      <c r="B5" s="18" t="s">
        <v>12</v>
      </c>
      <c r="C5" s="18" t="s">
        <v>13</v>
      </c>
      <c r="D5" s="19" t="s">
        <v>17</v>
      </c>
      <c r="E5" s="20" t="s">
        <v>18</v>
      </c>
      <c r="F5" s="21"/>
      <c r="G5" s="22">
        <v>0.42</v>
      </c>
      <c r="H5" s="21">
        <v>0.67</v>
      </c>
      <c r="I5" s="22">
        <f t="shared" ref="I5:I11" si="1">G5*H5</f>
        <v>0.28139999999999998</v>
      </c>
      <c r="J5" s="23" t="str">
        <f t="shared" si="0"/>
        <v/>
      </c>
    </row>
    <row r="6" spans="1:14" s="24" customFormat="1" ht="13.5" hidden="1" outlineLevel="2" thickBot="1" x14ac:dyDescent="0.25">
      <c r="A6" s="18" t="s">
        <v>11</v>
      </c>
      <c r="B6" s="18" t="s">
        <v>12</v>
      </c>
      <c r="C6" s="18" t="s">
        <v>13</v>
      </c>
      <c r="D6" s="19" t="s">
        <v>19</v>
      </c>
      <c r="E6" s="20" t="s">
        <v>18</v>
      </c>
      <c r="F6" s="21"/>
      <c r="G6" s="22">
        <v>0.68</v>
      </c>
      <c r="H6" s="21">
        <v>0.35</v>
      </c>
      <c r="I6" s="22">
        <f t="shared" si="1"/>
        <v>0.23799999999999999</v>
      </c>
      <c r="J6" s="23" t="str">
        <f t="shared" si="0"/>
        <v/>
      </c>
    </row>
    <row r="7" spans="1:14" s="24" customFormat="1" ht="13.5" hidden="1" outlineLevel="2" thickBot="1" x14ac:dyDescent="0.25">
      <c r="A7" s="18" t="s">
        <v>11</v>
      </c>
      <c r="B7" s="18" t="s">
        <v>12</v>
      </c>
      <c r="C7" s="18" t="s">
        <v>13</v>
      </c>
      <c r="D7" s="19" t="s">
        <v>20</v>
      </c>
      <c r="E7" s="20" t="s">
        <v>21</v>
      </c>
      <c r="F7" s="21"/>
      <c r="G7" s="22">
        <v>2</v>
      </c>
      <c r="H7" s="21">
        <v>0.32</v>
      </c>
      <c r="I7" s="22">
        <f t="shared" si="1"/>
        <v>0.64</v>
      </c>
      <c r="J7" s="23" t="str">
        <f t="shared" si="0"/>
        <v/>
      </c>
    </row>
    <row r="8" spans="1:14" s="24" customFormat="1" ht="13.5" hidden="1" outlineLevel="2" thickBot="1" x14ac:dyDescent="0.25">
      <c r="A8" s="18" t="s">
        <v>11</v>
      </c>
      <c r="B8" s="18" t="s">
        <v>12</v>
      </c>
      <c r="C8" s="18" t="s">
        <v>13</v>
      </c>
      <c r="D8" s="19" t="s">
        <v>22</v>
      </c>
      <c r="E8" s="20" t="s">
        <v>21</v>
      </c>
      <c r="F8" s="21"/>
      <c r="G8" s="22">
        <v>8</v>
      </c>
      <c r="H8" s="21">
        <v>0.01</v>
      </c>
      <c r="I8" s="22">
        <f t="shared" si="1"/>
        <v>0.08</v>
      </c>
      <c r="J8" s="23" t="str">
        <f t="shared" si="0"/>
        <v/>
      </c>
    </row>
    <row r="9" spans="1:14" s="24" customFormat="1" ht="13.5" hidden="1" outlineLevel="2" thickBot="1" x14ac:dyDescent="0.25">
      <c r="A9" s="18" t="s">
        <v>11</v>
      </c>
      <c r="B9" s="18" t="s">
        <v>12</v>
      </c>
      <c r="C9" s="18" t="s">
        <v>13</v>
      </c>
      <c r="D9" s="19" t="s">
        <v>23</v>
      </c>
      <c r="E9" s="20" t="s">
        <v>21</v>
      </c>
      <c r="F9" s="21"/>
      <c r="G9" s="22">
        <v>1</v>
      </c>
      <c r="H9" s="21">
        <v>0.04</v>
      </c>
      <c r="I9" s="22">
        <f t="shared" si="1"/>
        <v>0.04</v>
      </c>
      <c r="J9" s="23" t="str">
        <f t="shared" si="0"/>
        <v/>
      </c>
    </row>
    <row r="10" spans="1:14" s="24" customFormat="1" ht="13.5" hidden="1" outlineLevel="2" thickBot="1" x14ac:dyDescent="0.25">
      <c r="A10" s="18" t="s">
        <v>11</v>
      </c>
      <c r="B10" s="18" t="s">
        <v>12</v>
      </c>
      <c r="C10" s="18" t="s">
        <v>13</v>
      </c>
      <c r="D10" s="19" t="s">
        <v>24</v>
      </c>
      <c r="E10" s="20" t="s">
        <v>18</v>
      </c>
      <c r="F10" s="21"/>
      <c r="G10" s="22">
        <v>2.8</v>
      </c>
      <c r="H10" s="21">
        <v>0.04</v>
      </c>
      <c r="I10" s="22">
        <f t="shared" si="1"/>
        <v>0.11199999999999999</v>
      </c>
      <c r="J10" s="23" t="str">
        <f t="shared" si="0"/>
        <v/>
      </c>
    </row>
    <row r="11" spans="1:14" s="24" customFormat="1" ht="13.5" hidden="1" outlineLevel="2" thickBot="1" x14ac:dyDescent="0.25">
      <c r="A11" s="18" t="s">
        <v>11</v>
      </c>
      <c r="B11" s="18" t="s">
        <v>12</v>
      </c>
      <c r="C11" s="18" t="s">
        <v>13</v>
      </c>
      <c r="D11" s="19" t="s">
        <v>25</v>
      </c>
      <c r="E11" s="25" t="s">
        <v>26</v>
      </c>
      <c r="F11" s="26"/>
      <c r="G11" s="27">
        <v>0.66</v>
      </c>
      <c r="H11" s="26">
        <v>1.1200000000000001</v>
      </c>
      <c r="I11" s="27">
        <f t="shared" si="1"/>
        <v>0.73920000000000008</v>
      </c>
      <c r="J11" s="23" t="str">
        <f t="shared" si="0"/>
        <v/>
      </c>
    </row>
    <row r="12" spans="1:14" s="17" customFormat="1" ht="15.75" hidden="1" outlineLevel="1" thickBot="1" x14ac:dyDescent="0.3">
      <c r="A12" s="28" t="s">
        <v>27</v>
      </c>
      <c r="B12" s="28" t="s">
        <v>12</v>
      </c>
      <c r="C12" s="28" t="s">
        <v>13</v>
      </c>
      <c r="D12" s="29" t="s">
        <v>28</v>
      </c>
      <c r="E12" s="30" t="s">
        <v>15</v>
      </c>
      <c r="F12" s="29"/>
      <c r="G12" s="31"/>
      <c r="H12" s="29"/>
      <c r="I12" s="31">
        <f>SUM(I13+I14)</f>
        <v>2.9294999999999991</v>
      </c>
      <c r="J12" s="32"/>
    </row>
    <row r="13" spans="1:14" s="24" customFormat="1" ht="13.5" hidden="1" outlineLevel="2" thickBot="1" x14ac:dyDescent="0.25">
      <c r="A13" s="18" t="s">
        <v>27</v>
      </c>
      <c r="B13" s="18" t="s">
        <v>12</v>
      </c>
      <c r="C13" s="18" t="s">
        <v>13</v>
      </c>
      <c r="D13" s="33" t="s">
        <v>29</v>
      </c>
      <c r="E13" s="20" t="s">
        <v>15</v>
      </c>
      <c r="F13" s="21"/>
      <c r="G13" s="22">
        <v>1.05</v>
      </c>
      <c r="H13" s="21">
        <v>13.27</v>
      </c>
      <c r="I13" s="22">
        <f>G13*H13</f>
        <v>13.9335</v>
      </c>
      <c r="J13" s="34" t="str">
        <f>IF($J$12="OK","OK","")</f>
        <v/>
      </c>
    </row>
    <row r="14" spans="1:14" s="24" customFormat="1" ht="13.5" hidden="1" outlineLevel="2" thickBot="1" x14ac:dyDescent="0.25">
      <c r="A14" s="18" t="s">
        <v>11</v>
      </c>
      <c r="B14" s="18" t="s">
        <v>12</v>
      </c>
      <c r="C14" s="18" t="s">
        <v>13</v>
      </c>
      <c r="D14" s="33" t="s">
        <v>16</v>
      </c>
      <c r="E14" s="20" t="s">
        <v>15</v>
      </c>
      <c r="F14" s="21"/>
      <c r="G14" s="22">
        <v>-1.05</v>
      </c>
      <c r="H14" s="21">
        <v>10.48</v>
      </c>
      <c r="I14" s="22">
        <f>G14*H14</f>
        <v>-11.004000000000001</v>
      </c>
      <c r="J14" s="34" t="str">
        <f>IF($J$12="OK","OK","")</f>
        <v/>
      </c>
    </row>
    <row r="15" spans="1:14" s="17" customFormat="1" ht="15.75" hidden="1" outlineLevel="1" thickBot="1" x14ac:dyDescent="0.3">
      <c r="A15" s="28" t="s">
        <v>11</v>
      </c>
      <c r="B15" s="28" t="s">
        <v>12</v>
      </c>
      <c r="C15" s="28" t="s">
        <v>12</v>
      </c>
      <c r="D15" s="35" t="s">
        <v>30</v>
      </c>
      <c r="E15" s="36" t="s">
        <v>15</v>
      </c>
      <c r="F15" s="35"/>
      <c r="G15" s="37"/>
      <c r="H15" s="35"/>
      <c r="I15" s="37">
        <f>SUM(I16+I17)</f>
        <v>1.9109999999999996</v>
      </c>
      <c r="J15" s="38"/>
    </row>
    <row r="16" spans="1:14" s="24" customFormat="1" ht="13.5" hidden="1" outlineLevel="2" thickBot="1" x14ac:dyDescent="0.25">
      <c r="A16" s="39" t="s">
        <v>11</v>
      </c>
      <c r="B16" s="39" t="s">
        <v>12</v>
      </c>
      <c r="C16" s="39" t="s">
        <v>12</v>
      </c>
      <c r="D16" s="33" t="s">
        <v>31</v>
      </c>
      <c r="E16" s="20" t="s">
        <v>15</v>
      </c>
      <c r="F16" s="21"/>
      <c r="G16" s="22">
        <v>1.05</v>
      </c>
      <c r="H16" s="21">
        <v>12.3</v>
      </c>
      <c r="I16" s="22">
        <f>G16*H16</f>
        <v>12.915000000000001</v>
      </c>
      <c r="J16" s="40" t="str">
        <f>IF($J$15="OK","OK","")</f>
        <v/>
      </c>
    </row>
    <row r="17" spans="1:10" s="24" customFormat="1" ht="13.5" hidden="1" outlineLevel="2" thickBot="1" x14ac:dyDescent="0.25">
      <c r="A17" s="41" t="s">
        <v>11</v>
      </c>
      <c r="B17" s="41" t="s">
        <v>12</v>
      </c>
      <c r="C17" s="41" t="s">
        <v>12</v>
      </c>
      <c r="D17" s="42" t="s">
        <v>16</v>
      </c>
      <c r="E17" s="25" t="s">
        <v>15</v>
      </c>
      <c r="F17" s="26"/>
      <c r="G17" s="27">
        <v>-1.05</v>
      </c>
      <c r="H17" s="26">
        <v>10.48</v>
      </c>
      <c r="I17" s="27">
        <f>G17*H17</f>
        <v>-11.004000000000001</v>
      </c>
      <c r="J17" s="43" t="str">
        <f>IF($J$15="OK","OK","")</f>
        <v/>
      </c>
    </row>
    <row r="18" spans="1:10" s="17" customFormat="1" ht="18" hidden="1" customHeight="1" outlineLevel="1" x14ac:dyDescent="0.25">
      <c r="A18" s="28" t="s">
        <v>11</v>
      </c>
      <c r="B18" s="28" t="s">
        <v>12</v>
      </c>
      <c r="C18" s="28" t="s">
        <v>12</v>
      </c>
      <c r="D18" s="44" t="s">
        <v>32</v>
      </c>
      <c r="E18" s="28" t="s">
        <v>15</v>
      </c>
      <c r="F18" s="45"/>
      <c r="G18" s="46"/>
      <c r="H18" s="45"/>
      <c r="I18" s="46">
        <f>SUM(I19+I20)</f>
        <v>8.3580000000000005</v>
      </c>
      <c r="J18" s="32"/>
    </row>
    <row r="19" spans="1:10" s="24" customFormat="1" ht="15" hidden="1" customHeight="1" outlineLevel="2" x14ac:dyDescent="0.2">
      <c r="A19" s="47" t="s">
        <v>11</v>
      </c>
      <c r="B19" s="47" t="s">
        <v>12</v>
      </c>
      <c r="C19" s="47" t="s">
        <v>12</v>
      </c>
      <c r="D19" s="48" t="s">
        <v>33</v>
      </c>
      <c r="E19" s="49" t="s">
        <v>15</v>
      </c>
      <c r="F19" s="50"/>
      <c r="G19" s="51">
        <v>1.05</v>
      </c>
      <c r="H19" s="50">
        <v>18.440000000000001</v>
      </c>
      <c r="I19" s="51">
        <f>G19*H19</f>
        <v>19.362000000000002</v>
      </c>
      <c r="J19" s="40" t="str">
        <f>IF($J$18="OK","OK","")</f>
        <v/>
      </c>
    </row>
    <row r="20" spans="1:10" s="24" customFormat="1" ht="12" hidden="1" customHeight="1" outlineLevel="2" x14ac:dyDescent="0.2">
      <c r="A20" s="41" t="s">
        <v>11</v>
      </c>
      <c r="B20" s="41" t="s">
        <v>12</v>
      </c>
      <c r="C20" s="41" t="s">
        <v>12</v>
      </c>
      <c r="D20" s="42" t="s">
        <v>16</v>
      </c>
      <c r="E20" s="25" t="s">
        <v>15</v>
      </c>
      <c r="F20" s="26"/>
      <c r="G20" s="27">
        <v>-1.05</v>
      </c>
      <c r="H20" s="26">
        <v>10.48</v>
      </c>
      <c r="I20" s="27">
        <f>G20*H20</f>
        <v>-11.004000000000001</v>
      </c>
      <c r="J20" s="43" t="str">
        <f>IF($J$18="OK","OK","")</f>
        <v/>
      </c>
    </row>
    <row r="21" spans="1:10" s="17" customFormat="1" ht="15" hidden="1" customHeight="1" outlineLevel="1" x14ac:dyDescent="0.25">
      <c r="A21" s="28" t="s">
        <v>11</v>
      </c>
      <c r="B21" s="28" t="s">
        <v>12</v>
      </c>
      <c r="C21" s="28" t="s">
        <v>12</v>
      </c>
      <c r="D21" s="44" t="s">
        <v>34</v>
      </c>
      <c r="E21" s="28" t="s">
        <v>15</v>
      </c>
      <c r="F21" s="28"/>
      <c r="G21" s="52"/>
      <c r="H21" s="28"/>
      <c r="I21" s="53">
        <f>I22</f>
        <v>0.2646</v>
      </c>
      <c r="J21" s="32"/>
    </row>
    <row r="22" spans="1:10" s="24" customFormat="1" ht="13.5" hidden="1" outlineLevel="2" thickBot="1" x14ac:dyDescent="0.25">
      <c r="A22" s="39" t="s">
        <v>11</v>
      </c>
      <c r="B22" s="39" t="s">
        <v>12</v>
      </c>
      <c r="C22" s="39" t="s">
        <v>12</v>
      </c>
      <c r="D22" s="54" t="s">
        <v>35</v>
      </c>
      <c r="E22" s="55" t="s">
        <v>18</v>
      </c>
      <c r="F22" s="56"/>
      <c r="G22" s="57">
        <v>0.42</v>
      </c>
      <c r="H22" s="56">
        <v>0.63</v>
      </c>
      <c r="I22" s="57">
        <f>G22*H22</f>
        <v>0.2646</v>
      </c>
      <c r="J22" s="58" t="str">
        <f>IF($J$21="OK","OK","")</f>
        <v/>
      </c>
    </row>
    <row r="23" spans="1:10" s="17" customFormat="1" ht="15.75" hidden="1" outlineLevel="1" thickBot="1" x14ac:dyDescent="0.3">
      <c r="A23" s="28" t="s">
        <v>11</v>
      </c>
      <c r="B23" s="28" t="s">
        <v>12</v>
      </c>
      <c r="C23" s="28" t="s">
        <v>12</v>
      </c>
      <c r="D23" s="44" t="s">
        <v>36</v>
      </c>
      <c r="E23" s="28" t="s">
        <v>15</v>
      </c>
      <c r="F23" s="28"/>
      <c r="G23" s="52"/>
      <c r="H23" s="28"/>
      <c r="I23" s="52">
        <f>SUM(I24+I25)</f>
        <v>1.218</v>
      </c>
      <c r="J23" s="32"/>
    </row>
    <row r="24" spans="1:10" s="24" customFormat="1" ht="13.5" hidden="1" outlineLevel="2" thickBot="1" x14ac:dyDescent="0.25">
      <c r="A24" s="47" t="s">
        <v>11</v>
      </c>
      <c r="B24" s="47" t="s">
        <v>12</v>
      </c>
      <c r="C24" s="47" t="s">
        <v>12</v>
      </c>
      <c r="D24" s="33" t="s">
        <v>37</v>
      </c>
      <c r="E24" s="20" t="s">
        <v>18</v>
      </c>
      <c r="F24" s="21"/>
      <c r="G24" s="22">
        <v>0.42</v>
      </c>
      <c r="H24" s="21">
        <v>1.18</v>
      </c>
      <c r="I24" s="22">
        <f>G24*H24</f>
        <v>0.49559999999999993</v>
      </c>
      <c r="J24" s="59" t="str">
        <f>IF($J$23="OK","OK","")</f>
        <v/>
      </c>
    </row>
    <row r="25" spans="1:10" s="24" customFormat="1" ht="13.5" hidden="1" outlineLevel="2" thickBot="1" x14ac:dyDescent="0.25">
      <c r="A25" s="41" t="s">
        <v>11</v>
      </c>
      <c r="B25" s="41" t="s">
        <v>12</v>
      </c>
      <c r="C25" s="41" t="s">
        <v>12</v>
      </c>
      <c r="D25" s="42" t="s">
        <v>38</v>
      </c>
      <c r="E25" s="25" t="s">
        <v>18</v>
      </c>
      <c r="F25" s="26"/>
      <c r="G25" s="27">
        <v>0.84</v>
      </c>
      <c r="H25" s="26">
        <v>0.86</v>
      </c>
      <c r="I25" s="27">
        <f>G25*H25</f>
        <v>0.72239999999999993</v>
      </c>
      <c r="J25" s="60" t="str">
        <f>IF($J$23="OK","OK","")</f>
        <v/>
      </c>
    </row>
    <row r="26" spans="1:10" s="17" customFormat="1" ht="15.75" hidden="1" outlineLevel="1" thickBot="1" x14ac:dyDescent="0.3">
      <c r="A26" s="28" t="s">
        <v>11</v>
      </c>
      <c r="B26" s="28" t="s">
        <v>12</v>
      </c>
      <c r="C26" s="28" t="s">
        <v>12</v>
      </c>
      <c r="D26" s="44" t="s">
        <v>39</v>
      </c>
      <c r="E26" s="28" t="s">
        <v>15</v>
      </c>
      <c r="F26" s="28"/>
      <c r="G26" s="52"/>
      <c r="H26" s="28"/>
      <c r="I26" s="52">
        <f>SUM(I27+I28)</f>
        <v>9.7080000000000002</v>
      </c>
      <c r="J26" s="32"/>
    </row>
    <row r="27" spans="1:10" s="24" customFormat="1" ht="13.5" hidden="1" outlineLevel="2" thickBot="1" x14ac:dyDescent="0.25">
      <c r="A27" s="18" t="s">
        <v>11</v>
      </c>
      <c r="B27" s="18" t="s">
        <v>12</v>
      </c>
      <c r="C27" s="18" t="s">
        <v>12</v>
      </c>
      <c r="D27" s="33" t="s">
        <v>40</v>
      </c>
      <c r="E27" s="20" t="s">
        <v>18</v>
      </c>
      <c r="F27" s="21"/>
      <c r="G27" s="22">
        <v>5.2</v>
      </c>
      <c r="H27" s="21">
        <v>1.79</v>
      </c>
      <c r="I27" s="22">
        <f>G27*H27</f>
        <v>9.3079999999999998</v>
      </c>
      <c r="J27" s="34" t="str">
        <f>IF($J26="OK","OK","")</f>
        <v/>
      </c>
    </row>
    <row r="28" spans="1:10" s="24" customFormat="1" ht="13.5" hidden="1" outlineLevel="2" thickBot="1" x14ac:dyDescent="0.25">
      <c r="A28" s="61" t="s">
        <v>11</v>
      </c>
      <c r="B28" s="61" t="s">
        <v>12</v>
      </c>
      <c r="C28" s="61" t="s">
        <v>12</v>
      </c>
      <c r="D28" s="42" t="s">
        <v>23</v>
      </c>
      <c r="E28" s="25" t="s">
        <v>21</v>
      </c>
      <c r="F28" s="26"/>
      <c r="G28" s="27">
        <v>10</v>
      </c>
      <c r="H28" s="26">
        <v>0.04</v>
      </c>
      <c r="I28" s="27">
        <f>G28*H28</f>
        <v>0.4</v>
      </c>
      <c r="J28" s="34" t="str">
        <f>IF($J$26="OK","OK","")</f>
        <v/>
      </c>
    </row>
    <row r="29" spans="1:10" s="17" customFormat="1" ht="15.75" hidden="1" customHeight="1" outlineLevel="1" x14ac:dyDescent="0.25">
      <c r="A29" s="28" t="s">
        <v>11</v>
      </c>
      <c r="B29" s="28" t="s">
        <v>12</v>
      </c>
      <c r="C29" s="28" t="s">
        <v>12</v>
      </c>
      <c r="D29" s="44" t="s">
        <v>41</v>
      </c>
      <c r="E29" s="28" t="s">
        <v>15</v>
      </c>
      <c r="F29" s="28"/>
      <c r="G29" s="52"/>
      <c r="H29" s="28"/>
      <c r="I29" s="52">
        <f>SUM(I30+I31)</f>
        <v>11.22</v>
      </c>
      <c r="J29" s="32"/>
    </row>
    <row r="30" spans="1:10" s="24" customFormat="1" ht="13.5" hidden="1" outlineLevel="2" thickBot="1" x14ac:dyDescent="0.25">
      <c r="A30" s="18" t="s">
        <v>11</v>
      </c>
      <c r="B30" s="18" t="s">
        <v>12</v>
      </c>
      <c r="C30" s="18" t="s">
        <v>12</v>
      </c>
      <c r="D30" s="33" t="s">
        <v>40</v>
      </c>
      <c r="E30" s="20" t="s">
        <v>18</v>
      </c>
      <c r="F30" s="21"/>
      <c r="G30" s="22">
        <v>6</v>
      </c>
      <c r="H30" s="21">
        <v>1.79</v>
      </c>
      <c r="I30" s="22">
        <f>G30*H30</f>
        <v>10.74</v>
      </c>
      <c r="J30" s="34" t="str">
        <f>IF($J$29="OK","OK","")</f>
        <v/>
      </c>
    </row>
    <row r="31" spans="1:10" s="24" customFormat="1" ht="13.5" hidden="1" outlineLevel="2" thickBot="1" x14ac:dyDescent="0.25">
      <c r="A31" s="61" t="s">
        <v>11</v>
      </c>
      <c r="B31" s="61" t="s">
        <v>12</v>
      </c>
      <c r="C31" s="61" t="s">
        <v>12</v>
      </c>
      <c r="D31" s="42" t="s">
        <v>23</v>
      </c>
      <c r="E31" s="25" t="s">
        <v>21</v>
      </c>
      <c r="F31" s="26"/>
      <c r="G31" s="27">
        <v>12</v>
      </c>
      <c r="H31" s="26">
        <v>0.04</v>
      </c>
      <c r="I31" s="27">
        <f>G31*H31</f>
        <v>0.48</v>
      </c>
      <c r="J31" s="34" t="str">
        <f>IF($J$29="OK","OK","")</f>
        <v/>
      </c>
    </row>
    <row r="32" spans="1:10" s="17" customFormat="1" ht="15.75" hidden="1" customHeight="1" outlineLevel="1" x14ac:dyDescent="0.25">
      <c r="A32" s="28" t="s">
        <v>11</v>
      </c>
      <c r="B32" s="28" t="s">
        <v>12</v>
      </c>
      <c r="C32" s="28" t="s">
        <v>12</v>
      </c>
      <c r="D32" s="44" t="s">
        <v>42</v>
      </c>
      <c r="E32" s="28" t="s">
        <v>15</v>
      </c>
      <c r="F32" s="28"/>
      <c r="G32" s="52"/>
      <c r="H32" s="28"/>
      <c r="I32" s="52">
        <f>SUM(I33+I35)+I34</f>
        <v>1.1832</v>
      </c>
      <c r="J32" s="32"/>
    </row>
    <row r="33" spans="1:10" s="24" customFormat="1" ht="13.5" hidden="1" outlineLevel="2" thickBot="1" x14ac:dyDescent="0.25">
      <c r="A33" s="18" t="s">
        <v>11</v>
      </c>
      <c r="B33" s="18" t="s">
        <v>12</v>
      </c>
      <c r="C33" s="18" t="s">
        <v>12</v>
      </c>
      <c r="D33" s="33" t="s">
        <v>43</v>
      </c>
      <c r="E33" s="20" t="s">
        <v>18</v>
      </c>
      <c r="F33" s="21"/>
      <c r="G33" s="22">
        <v>1.2</v>
      </c>
      <c r="H33" s="21">
        <v>0.61</v>
      </c>
      <c r="I33" s="22">
        <f>G33*H33</f>
        <v>0.73199999999999998</v>
      </c>
      <c r="J33" s="59" t="str">
        <f>IF($J$32="OK","OK","")</f>
        <v/>
      </c>
    </row>
    <row r="34" spans="1:10" s="24" customFormat="1" ht="13.5" hidden="1" outlineLevel="2" thickBot="1" x14ac:dyDescent="0.25">
      <c r="A34" s="18" t="s">
        <v>11</v>
      </c>
      <c r="B34" s="18" t="s">
        <v>12</v>
      </c>
      <c r="C34" s="18" t="s">
        <v>12</v>
      </c>
      <c r="D34" s="33" t="s">
        <v>24</v>
      </c>
      <c r="E34" s="20" t="s">
        <v>18</v>
      </c>
      <c r="F34" s="21"/>
      <c r="G34" s="22">
        <v>1.2</v>
      </c>
      <c r="H34" s="21">
        <v>0.04</v>
      </c>
      <c r="I34" s="22">
        <f>G34*H34</f>
        <v>4.8000000000000001E-2</v>
      </c>
      <c r="J34" s="34" t="str">
        <f t="shared" ref="J34:J35" si="2">IF($J$32="OK","OK","")</f>
        <v/>
      </c>
    </row>
    <row r="35" spans="1:10" s="24" customFormat="1" ht="13.5" hidden="1" outlineLevel="2" thickBot="1" x14ac:dyDescent="0.25">
      <c r="A35" s="61" t="s">
        <v>11</v>
      </c>
      <c r="B35" s="61" t="s">
        <v>12</v>
      </c>
      <c r="C35" s="61" t="s">
        <v>12</v>
      </c>
      <c r="D35" s="42" t="s">
        <v>25</v>
      </c>
      <c r="E35" s="25" t="s">
        <v>26</v>
      </c>
      <c r="F35" s="26"/>
      <c r="G35" s="27">
        <v>0.36</v>
      </c>
      <c r="H35" s="26">
        <v>1.1200000000000001</v>
      </c>
      <c r="I35" s="27">
        <f>G35*H35</f>
        <v>0.4032</v>
      </c>
      <c r="J35" s="60" t="str">
        <f t="shared" si="2"/>
        <v/>
      </c>
    </row>
    <row r="36" spans="1:10" s="17" customFormat="1" ht="30.75" hidden="1" outlineLevel="1" thickBot="1" x14ac:dyDescent="0.3">
      <c r="A36" s="62" t="s">
        <v>11</v>
      </c>
      <c r="B36" s="63" t="s">
        <v>44</v>
      </c>
      <c r="C36" s="64" t="s">
        <v>45</v>
      </c>
      <c r="D36" s="64" t="s">
        <v>46</v>
      </c>
      <c r="E36" s="28" t="s">
        <v>15</v>
      </c>
      <c r="F36" s="65">
        <f>0.6+0.15</f>
        <v>0.75</v>
      </c>
      <c r="G36" s="66"/>
      <c r="H36" s="67"/>
      <c r="I36" s="53">
        <f>SUM(I37:I44)</f>
        <v>14.113700000000001</v>
      </c>
      <c r="J36" s="32"/>
    </row>
    <row r="37" spans="1:10" s="24" customFormat="1" ht="13.5" hidden="1" outlineLevel="2" thickBot="1" x14ac:dyDescent="0.25">
      <c r="A37" s="18" t="s">
        <v>11</v>
      </c>
      <c r="B37" s="68" t="s">
        <v>44</v>
      </c>
      <c r="C37" s="69"/>
      <c r="D37" s="33" t="s">
        <v>47</v>
      </c>
      <c r="E37" s="20" t="s">
        <v>15</v>
      </c>
      <c r="F37" s="70"/>
      <c r="G37" s="22">
        <v>2.1</v>
      </c>
      <c r="H37" s="21">
        <v>3.26</v>
      </c>
      <c r="I37" s="22">
        <f>H37*G37</f>
        <v>6.8460000000000001</v>
      </c>
      <c r="J37" s="34" t="str">
        <f t="shared" ref="J37:J44" si="3">IF($J$36="OK","OK","")</f>
        <v/>
      </c>
    </row>
    <row r="38" spans="1:10" s="24" customFormat="1" ht="13.5" hidden="1" outlineLevel="2" thickBot="1" x14ac:dyDescent="0.25">
      <c r="A38" s="18" t="s">
        <v>11</v>
      </c>
      <c r="B38" s="69" t="s">
        <v>44</v>
      </c>
      <c r="C38" s="69"/>
      <c r="D38" s="33" t="s">
        <v>48</v>
      </c>
      <c r="E38" s="20" t="s">
        <v>18</v>
      </c>
      <c r="F38" s="70"/>
      <c r="G38" s="22">
        <v>0.9</v>
      </c>
      <c r="H38" s="21">
        <v>1.3</v>
      </c>
      <c r="I38" s="22">
        <f t="shared" ref="I38:I43" si="4">H38*G38</f>
        <v>1.1700000000000002</v>
      </c>
      <c r="J38" s="34" t="str">
        <f t="shared" si="3"/>
        <v/>
      </c>
    </row>
    <row r="39" spans="1:10" s="24" customFormat="1" ht="13.5" hidden="1" outlineLevel="2" thickBot="1" x14ac:dyDescent="0.25">
      <c r="A39" s="18" t="s">
        <v>11</v>
      </c>
      <c r="B39" s="69" t="s">
        <v>44</v>
      </c>
      <c r="C39" s="69"/>
      <c r="D39" s="33" t="s">
        <v>49</v>
      </c>
      <c r="E39" s="20" t="s">
        <v>18</v>
      </c>
      <c r="F39" s="70"/>
      <c r="G39" s="22">
        <v>2.1</v>
      </c>
      <c r="H39" s="21">
        <v>1.53</v>
      </c>
      <c r="I39" s="22">
        <f t="shared" si="4"/>
        <v>3.2130000000000001</v>
      </c>
      <c r="J39" s="34" t="str">
        <f t="shared" si="3"/>
        <v/>
      </c>
    </row>
    <row r="40" spans="1:10" s="24" customFormat="1" ht="13.5" hidden="1" outlineLevel="2" thickBot="1" x14ac:dyDescent="0.25">
      <c r="A40" s="18" t="s">
        <v>11</v>
      </c>
      <c r="B40" s="69" t="s">
        <v>44</v>
      </c>
      <c r="C40" s="69"/>
      <c r="D40" s="33" t="s">
        <v>22</v>
      </c>
      <c r="E40" s="20" t="s">
        <v>21</v>
      </c>
      <c r="F40" s="70"/>
      <c r="G40" s="22">
        <v>22</v>
      </c>
      <c r="H40" s="21">
        <v>0.01</v>
      </c>
      <c r="I40" s="22">
        <f t="shared" si="4"/>
        <v>0.22</v>
      </c>
      <c r="J40" s="34" t="str">
        <f t="shared" si="3"/>
        <v/>
      </c>
    </row>
    <row r="41" spans="1:10" s="24" customFormat="1" ht="13.5" hidden="1" outlineLevel="2" thickBot="1" x14ac:dyDescent="0.25">
      <c r="A41" s="18" t="s">
        <v>11</v>
      </c>
      <c r="B41" s="69" t="s">
        <v>44</v>
      </c>
      <c r="C41" s="69"/>
      <c r="D41" s="33" t="s">
        <v>50</v>
      </c>
      <c r="E41" s="20" t="s">
        <v>21</v>
      </c>
      <c r="F41" s="70"/>
      <c r="G41" s="22">
        <v>2</v>
      </c>
      <c r="H41" s="21">
        <v>0.03</v>
      </c>
      <c r="I41" s="22">
        <f t="shared" si="4"/>
        <v>0.06</v>
      </c>
      <c r="J41" s="34" t="str">
        <f t="shared" si="3"/>
        <v/>
      </c>
    </row>
    <row r="42" spans="1:10" s="24" customFormat="1" ht="13.5" hidden="1" outlineLevel="2" thickBot="1" x14ac:dyDescent="0.25">
      <c r="A42" s="18" t="s">
        <v>11</v>
      </c>
      <c r="B42" s="69" t="s">
        <v>44</v>
      </c>
      <c r="C42" s="69"/>
      <c r="D42" s="33" t="s">
        <v>24</v>
      </c>
      <c r="E42" s="20" t="s">
        <v>18</v>
      </c>
      <c r="F42" s="70"/>
      <c r="G42" s="22">
        <v>2.8</v>
      </c>
      <c r="H42" s="21">
        <v>0.04</v>
      </c>
      <c r="I42" s="22">
        <f t="shared" si="4"/>
        <v>0.11199999999999999</v>
      </c>
      <c r="J42" s="34" t="str">
        <f t="shared" si="3"/>
        <v/>
      </c>
    </row>
    <row r="43" spans="1:10" s="24" customFormat="1" ht="13.5" hidden="1" outlineLevel="2" thickBot="1" x14ac:dyDescent="0.25">
      <c r="A43" s="18" t="s">
        <v>11</v>
      </c>
      <c r="B43" s="69" t="s">
        <v>44</v>
      </c>
      <c r="C43" s="69"/>
      <c r="D43" s="33" t="s">
        <v>25</v>
      </c>
      <c r="E43" s="20" t="s">
        <v>26</v>
      </c>
      <c r="F43" s="70"/>
      <c r="G43" s="22">
        <v>0.66</v>
      </c>
      <c r="H43" s="21">
        <v>1.1200000000000001</v>
      </c>
      <c r="I43" s="22">
        <f t="shared" si="4"/>
        <v>0.73920000000000008</v>
      </c>
      <c r="J43" s="34" t="str">
        <f t="shared" si="3"/>
        <v/>
      </c>
    </row>
    <row r="44" spans="1:10" s="24" customFormat="1" ht="13.5" hidden="1" outlineLevel="2" thickBot="1" x14ac:dyDescent="0.25">
      <c r="A44" s="18" t="s">
        <v>11</v>
      </c>
      <c r="B44" s="71" t="s">
        <v>44</v>
      </c>
      <c r="C44" s="71"/>
      <c r="D44" s="42" t="s">
        <v>51</v>
      </c>
      <c r="E44" s="25" t="s">
        <v>15</v>
      </c>
      <c r="F44" s="72"/>
      <c r="G44" s="27">
        <v>1.05</v>
      </c>
      <c r="H44" s="26">
        <v>1.67</v>
      </c>
      <c r="I44" s="27">
        <f>H44*G44</f>
        <v>1.7535000000000001</v>
      </c>
      <c r="J44" s="60" t="str">
        <f t="shared" si="3"/>
        <v/>
      </c>
    </row>
    <row r="45" spans="1:10" s="17" customFormat="1" ht="30.75" hidden="1" outlineLevel="1" thickBot="1" x14ac:dyDescent="0.3">
      <c r="A45" s="62" t="s">
        <v>11</v>
      </c>
      <c r="B45" s="63" t="s">
        <v>44</v>
      </c>
      <c r="C45" s="64" t="s">
        <v>45</v>
      </c>
      <c r="D45" s="64" t="s">
        <v>52</v>
      </c>
      <c r="E45" s="28" t="s">
        <v>15</v>
      </c>
      <c r="F45" s="65">
        <f>0.68+0.15</f>
        <v>0.83000000000000007</v>
      </c>
      <c r="G45" s="66"/>
      <c r="H45" s="67"/>
      <c r="I45" s="53">
        <f>SUM(I46:I53)</f>
        <v>15.570700000000002</v>
      </c>
      <c r="J45" s="32"/>
    </row>
    <row r="46" spans="1:10" s="24" customFormat="1" ht="13.5" hidden="1" outlineLevel="2" thickBot="1" x14ac:dyDescent="0.25">
      <c r="A46" s="18" t="s">
        <v>11</v>
      </c>
      <c r="B46" s="69" t="s">
        <v>44</v>
      </c>
      <c r="C46" s="18"/>
      <c r="D46" s="33" t="s">
        <v>47</v>
      </c>
      <c r="E46" s="20" t="s">
        <v>15</v>
      </c>
      <c r="F46" s="70"/>
      <c r="G46" s="22">
        <v>2.1</v>
      </c>
      <c r="H46" s="21">
        <v>3.26</v>
      </c>
      <c r="I46" s="22">
        <f>H46*G46</f>
        <v>6.8460000000000001</v>
      </c>
      <c r="J46" s="34" t="str">
        <f>IF($J$45="OK","OK","")</f>
        <v/>
      </c>
    </row>
    <row r="47" spans="1:10" s="24" customFormat="1" ht="13.5" hidden="1" outlineLevel="2" thickBot="1" x14ac:dyDescent="0.25">
      <c r="A47" s="18" t="s">
        <v>11</v>
      </c>
      <c r="B47" s="69" t="s">
        <v>44</v>
      </c>
      <c r="C47" s="18"/>
      <c r="D47" s="33" t="s">
        <v>48</v>
      </c>
      <c r="E47" s="20" t="s">
        <v>18</v>
      </c>
      <c r="F47" s="70"/>
      <c r="G47" s="22">
        <v>0.9</v>
      </c>
      <c r="H47" s="21">
        <v>1.3</v>
      </c>
      <c r="I47" s="22">
        <f t="shared" ref="I47:I52" si="5">H47*G47</f>
        <v>1.1700000000000002</v>
      </c>
      <c r="J47" s="34" t="str">
        <f t="shared" ref="J47:J53" si="6">IF($J$45="OK","OK","")</f>
        <v/>
      </c>
    </row>
    <row r="48" spans="1:10" s="24" customFormat="1" ht="13.5" hidden="1" outlineLevel="2" thickBot="1" x14ac:dyDescent="0.25">
      <c r="A48" s="18" t="s">
        <v>11</v>
      </c>
      <c r="B48" s="69" t="s">
        <v>44</v>
      </c>
      <c r="C48" s="18"/>
      <c r="D48" s="33" t="s">
        <v>49</v>
      </c>
      <c r="E48" s="20" t="s">
        <v>18</v>
      </c>
      <c r="F48" s="70"/>
      <c r="G48" s="22">
        <v>3</v>
      </c>
      <c r="H48" s="21">
        <v>1.53</v>
      </c>
      <c r="I48" s="22">
        <f t="shared" si="5"/>
        <v>4.59</v>
      </c>
      <c r="J48" s="34" t="str">
        <f t="shared" si="6"/>
        <v/>
      </c>
    </row>
    <row r="49" spans="1:10" s="24" customFormat="1" ht="13.5" hidden="1" outlineLevel="2" thickBot="1" x14ac:dyDescent="0.25">
      <c r="A49" s="18" t="s">
        <v>11</v>
      </c>
      <c r="B49" s="69" t="s">
        <v>44</v>
      </c>
      <c r="C49" s="18"/>
      <c r="D49" s="33" t="s">
        <v>22</v>
      </c>
      <c r="E49" s="20" t="s">
        <v>21</v>
      </c>
      <c r="F49" s="70"/>
      <c r="G49" s="22">
        <v>30</v>
      </c>
      <c r="H49" s="21">
        <v>0.01</v>
      </c>
      <c r="I49" s="22">
        <f t="shared" si="5"/>
        <v>0.3</v>
      </c>
      <c r="J49" s="34" t="str">
        <f t="shared" si="6"/>
        <v/>
      </c>
    </row>
    <row r="50" spans="1:10" s="24" customFormat="1" ht="13.5" hidden="1" outlineLevel="2" thickBot="1" x14ac:dyDescent="0.25">
      <c r="A50" s="18" t="s">
        <v>11</v>
      </c>
      <c r="B50" s="69" t="s">
        <v>44</v>
      </c>
      <c r="C50" s="18"/>
      <c r="D50" s="33" t="s">
        <v>50</v>
      </c>
      <c r="E50" s="20" t="s">
        <v>21</v>
      </c>
      <c r="F50" s="70"/>
      <c r="G50" s="22">
        <v>2</v>
      </c>
      <c r="H50" s="21">
        <v>0.03</v>
      </c>
      <c r="I50" s="22">
        <f t="shared" si="5"/>
        <v>0.06</v>
      </c>
      <c r="J50" s="34" t="str">
        <f t="shared" si="6"/>
        <v/>
      </c>
    </row>
    <row r="51" spans="1:10" s="24" customFormat="1" ht="13.5" hidden="1" outlineLevel="2" thickBot="1" x14ac:dyDescent="0.25">
      <c r="A51" s="18" t="s">
        <v>11</v>
      </c>
      <c r="B51" s="69" t="s">
        <v>44</v>
      </c>
      <c r="C51" s="18"/>
      <c r="D51" s="33" t="s">
        <v>24</v>
      </c>
      <c r="E51" s="20" t="s">
        <v>18</v>
      </c>
      <c r="F51" s="70"/>
      <c r="G51" s="22">
        <v>2.8</v>
      </c>
      <c r="H51" s="21">
        <v>0.04</v>
      </c>
      <c r="I51" s="22">
        <f t="shared" si="5"/>
        <v>0.11199999999999999</v>
      </c>
      <c r="J51" s="34" t="str">
        <f t="shared" si="6"/>
        <v/>
      </c>
    </row>
    <row r="52" spans="1:10" s="24" customFormat="1" ht="13.5" hidden="1" outlineLevel="2" thickBot="1" x14ac:dyDescent="0.25">
      <c r="A52" s="18" t="s">
        <v>11</v>
      </c>
      <c r="B52" s="69" t="s">
        <v>44</v>
      </c>
      <c r="C52" s="18"/>
      <c r="D52" s="33" t="s">
        <v>25</v>
      </c>
      <c r="E52" s="20" t="s">
        <v>26</v>
      </c>
      <c r="F52" s="70"/>
      <c r="G52" s="22">
        <v>0.66</v>
      </c>
      <c r="H52" s="21">
        <v>1.1200000000000001</v>
      </c>
      <c r="I52" s="22">
        <f t="shared" si="5"/>
        <v>0.73920000000000008</v>
      </c>
      <c r="J52" s="34" t="str">
        <f t="shared" si="6"/>
        <v/>
      </c>
    </row>
    <row r="53" spans="1:10" s="24" customFormat="1" ht="13.5" hidden="1" outlineLevel="2" thickBot="1" x14ac:dyDescent="0.25">
      <c r="A53" s="18" t="s">
        <v>11</v>
      </c>
      <c r="B53" s="71" t="s">
        <v>44</v>
      </c>
      <c r="C53" s="61"/>
      <c r="D53" s="42" t="s">
        <v>51</v>
      </c>
      <c r="E53" s="25" t="s">
        <v>15</v>
      </c>
      <c r="F53" s="72"/>
      <c r="G53" s="27">
        <v>1.05</v>
      </c>
      <c r="H53" s="26">
        <v>1.67</v>
      </c>
      <c r="I53" s="27">
        <f>H53*G53</f>
        <v>1.7535000000000001</v>
      </c>
      <c r="J53" s="34" t="str">
        <f t="shared" si="6"/>
        <v/>
      </c>
    </row>
    <row r="54" spans="1:10" s="17" customFormat="1" ht="30.75" hidden="1" outlineLevel="1" thickBot="1" x14ac:dyDescent="0.3">
      <c r="A54" s="62" t="s">
        <v>11</v>
      </c>
      <c r="B54" s="63" t="s">
        <v>44</v>
      </c>
      <c r="C54" s="64" t="s">
        <v>45</v>
      </c>
      <c r="D54" s="64" t="s">
        <v>53</v>
      </c>
      <c r="E54" s="28" t="s">
        <v>15</v>
      </c>
      <c r="F54" s="65">
        <f>F55+F62</f>
        <v>0.83000000000000007</v>
      </c>
      <c r="G54" s="66"/>
      <c r="H54" s="67"/>
      <c r="I54" s="53">
        <f>SUM(I55:I62)</f>
        <v>16.681699999999999</v>
      </c>
      <c r="J54" s="73"/>
    </row>
    <row r="55" spans="1:10" s="24" customFormat="1" ht="13.5" hidden="1" outlineLevel="2" thickBot="1" x14ac:dyDescent="0.25">
      <c r="A55" s="18" t="s">
        <v>11</v>
      </c>
      <c r="B55" s="69" t="s">
        <v>44</v>
      </c>
      <c r="C55" s="18"/>
      <c r="D55" s="33" t="s">
        <v>47</v>
      </c>
      <c r="E55" s="20" t="s">
        <v>15</v>
      </c>
      <c r="F55" s="70">
        <v>0.5</v>
      </c>
      <c r="G55" s="22">
        <v>2.1</v>
      </c>
      <c r="H55" s="21">
        <v>3.26</v>
      </c>
      <c r="I55" s="22">
        <f>H55*G55</f>
        <v>6.8460000000000001</v>
      </c>
      <c r="J55" s="34" t="str">
        <f>IF($J$54="OK","OK","")</f>
        <v/>
      </c>
    </row>
    <row r="56" spans="1:10" s="24" customFormat="1" ht="13.5" hidden="1" outlineLevel="2" thickBot="1" x14ac:dyDescent="0.25">
      <c r="A56" s="18" t="s">
        <v>11</v>
      </c>
      <c r="B56" s="69" t="s">
        <v>44</v>
      </c>
      <c r="C56" s="18"/>
      <c r="D56" s="33" t="s">
        <v>48</v>
      </c>
      <c r="E56" s="20" t="s">
        <v>18</v>
      </c>
      <c r="F56" s="70"/>
      <c r="G56" s="22">
        <v>0.9</v>
      </c>
      <c r="H56" s="21">
        <v>1.3</v>
      </c>
      <c r="I56" s="22">
        <f t="shared" ref="I56:I61" si="7">H56*G56</f>
        <v>1.1700000000000002</v>
      </c>
      <c r="J56" s="34" t="str">
        <f t="shared" ref="J56:J62" si="8">IF($J$54="OK","OK","")</f>
        <v/>
      </c>
    </row>
    <row r="57" spans="1:10" s="24" customFormat="1" ht="13.5" hidden="1" outlineLevel="2" thickBot="1" x14ac:dyDescent="0.25">
      <c r="A57" s="18" t="s">
        <v>11</v>
      </c>
      <c r="B57" s="69" t="s">
        <v>44</v>
      </c>
      <c r="C57" s="18"/>
      <c r="D57" s="33" t="s">
        <v>49</v>
      </c>
      <c r="E57" s="20" t="s">
        <v>18</v>
      </c>
      <c r="F57" s="70"/>
      <c r="G57" s="22">
        <v>3.7</v>
      </c>
      <c r="H57" s="21">
        <v>1.53</v>
      </c>
      <c r="I57" s="22">
        <f t="shared" si="7"/>
        <v>5.6610000000000005</v>
      </c>
      <c r="J57" s="34" t="str">
        <f t="shared" si="8"/>
        <v/>
      </c>
    </row>
    <row r="58" spans="1:10" s="24" customFormat="1" ht="13.5" hidden="1" outlineLevel="2" thickBot="1" x14ac:dyDescent="0.25">
      <c r="A58" s="18" t="s">
        <v>11</v>
      </c>
      <c r="B58" s="69" t="s">
        <v>44</v>
      </c>
      <c r="C58" s="18"/>
      <c r="D58" s="33" t="s">
        <v>22</v>
      </c>
      <c r="E58" s="20" t="s">
        <v>21</v>
      </c>
      <c r="F58" s="70"/>
      <c r="G58" s="22">
        <v>22</v>
      </c>
      <c r="H58" s="21">
        <v>0.01</v>
      </c>
      <c r="I58" s="22">
        <f t="shared" si="7"/>
        <v>0.22</v>
      </c>
      <c r="J58" s="34" t="str">
        <f t="shared" si="8"/>
        <v/>
      </c>
    </row>
    <row r="59" spans="1:10" s="24" customFormat="1" ht="13.5" hidden="1" outlineLevel="2" thickBot="1" x14ac:dyDescent="0.25">
      <c r="A59" s="18" t="s">
        <v>11</v>
      </c>
      <c r="B59" s="69" t="s">
        <v>44</v>
      </c>
      <c r="C59" s="18"/>
      <c r="D59" s="33" t="s">
        <v>50</v>
      </c>
      <c r="E59" s="20" t="s">
        <v>21</v>
      </c>
      <c r="F59" s="70"/>
      <c r="G59" s="22">
        <v>6</v>
      </c>
      <c r="H59" s="21">
        <v>0.03</v>
      </c>
      <c r="I59" s="22">
        <f t="shared" si="7"/>
        <v>0.18</v>
      </c>
      <c r="J59" s="34" t="str">
        <f t="shared" si="8"/>
        <v/>
      </c>
    </row>
    <row r="60" spans="1:10" s="24" customFormat="1" ht="13.5" hidden="1" outlineLevel="2" thickBot="1" x14ac:dyDescent="0.25">
      <c r="A60" s="18" t="s">
        <v>11</v>
      </c>
      <c r="B60" s="69" t="s">
        <v>44</v>
      </c>
      <c r="C60" s="18"/>
      <c r="D60" s="33" t="s">
        <v>24</v>
      </c>
      <c r="E60" s="20" t="s">
        <v>18</v>
      </c>
      <c r="F60" s="70"/>
      <c r="G60" s="22">
        <v>2.8</v>
      </c>
      <c r="H60" s="21">
        <v>0.04</v>
      </c>
      <c r="I60" s="22">
        <f t="shared" si="7"/>
        <v>0.11199999999999999</v>
      </c>
      <c r="J60" s="34" t="str">
        <f t="shared" si="8"/>
        <v/>
      </c>
    </row>
    <row r="61" spans="1:10" s="24" customFormat="1" ht="13.5" hidden="1" outlineLevel="2" thickBot="1" x14ac:dyDescent="0.25">
      <c r="A61" s="18" t="s">
        <v>11</v>
      </c>
      <c r="B61" s="69" t="s">
        <v>44</v>
      </c>
      <c r="C61" s="18"/>
      <c r="D61" s="33" t="s">
        <v>25</v>
      </c>
      <c r="E61" s="20" t="s">
        <v>26</v>
      </c>
      <c r="F61" s="70"/>
      <c r="G61" s="22">
        <v>0.66</v>
      </c>
      <c r="H61" s="21">
        <v>1.1200000000000001</v>
      </c>
      <c r="I61" s="22">
        <f t="shared" si="7"/>
        <v>0.73920000000000008</v>
      </c>
      <c r="J61" s="34" t="str">
        <f t="shared" si="8"/>
        <v/>
      </c>
    </row>
    <row r="62" spans="1:10" s="24" customFormat="1" ht="13.5" hidden="1" outlineLevel="2" thickBot="1" x14ac:dyDescent="0.25">
      <c r="A62" s="61" t="s">
        <v>11</v>
      </c>
      <c r="B62" s="71" t="s">
        <v>44</v>
      </c>
      <c r="C62" s="61"/>
      <c r="D62" s="42" t="s">
        <v>51</v>
      </c>
      <c r="E62" s="25" t="s">
        <v>15</v>
      </c>
      <c r="F62" s="72">
        <v>0.33</v>
      </c>
      <c r="G62" s="27">
        <v>1.05</v>
      </c>
      <c r="H62" s="26">
        <v>1.67</v>
      </c>
      <c r="I62" s="27">
        <f>H62*G62</f>
        <v>1.7535000000000001</v>
      </c>
      <c r="J62" s="34" t="str">
        <f t="shared" si="8"/>
        <v/>
      </c>
    </row>
    <row r="63" spans="1:10" s="17" customFormat="1" ht="30.75" hidden="1" outlineLevel="1" thickBot="1" x14ac:dyDescent="0.3">
      <c r="A63" s="62" t="s">
        <v>11</v>
      </c>
      <c r="B63" s="64" t="s">
        <v>44</v>
      </c>
      <c r="C63" s="64" t="s">
        <v>54</v>
      </c>
      <c r="D63" s="64" t="s">
        <v>55</v>
      </c>
      <c r="E63" s="74" t="s">
        <v>15</v>
      </c>
      <c r="F63" s="75">
        <f>0.83+0.15</f>
        <v>0.98</v>
      </c>
      <c r="G63" s="76"/>
      <c r="H63" s="77"/>
      <c r="I63" s="78">
        <f>SUM(I64:I73)</f>
        <v>18.644072886</v>
      </c>
      <c r="J63" s="73"/>
    </row>
    <row r="64" spans="1:10" s="24" customFormat="1" ht="13.5" hidden="1" outlineLevel="2" thickBot="1" x14ac:dyDescent="0.25">
      <c r="A64" s="18" t="s">
        <v>11</v>
      </c>
      <c r="B64" s="69" t="s">
        <v>44</v>
      </c>
      <c r="C64" s="18"/>
      <c r="D64" s="33" t="s">
        <v>47</v>
      </c>
      <c r="E64" s="20" t="s">
        <v>15</v>
      </c>
      <c r="F64" s="21"/>
      <c r="G64" s="22">
        <v>4.2</v>
      </c>
      <c r="H64" s="22">
        <f>3.26*0.86738</f>
        <v>2.8276588</v>
      </c>
      <c r="I64" s="22">
        <f>H64*G64</f>
        <v>11.876166960000001</v>
      </c>
      <c r="J64" s="59" t="str">
        <f>IF($J$63="OK","OK","")</f>
        <v/>
      </c>
    </row>
    <row r="65" spans="1:10" s="24" customFormat="1" ht="13.5" hidden="1" outlineLevel="2" thickBot="1" x14ac:dyDescent="0.25">
      <c r="A65" s="18" t="s">
        <v>11</v>
      </c>
      <c r="B65" s="69" t="s">
        <v>44</v>
      </c>
      <c r="C65" s="18"/>
      <c r="D65" s="33" t="s">
        <v>48</v>
      </c>
      <c r="E65" s="20" t="s">
        <v>18</v>
      </c>
      <c r="F65" s="21"/>
      <c r="G65" s="22">
        <v>0.9</v>
      </c>
      <c r="H65" s="22">
        <f>1.3*0.86738</f>
        <v>1.127594</v>
      </c>
      <c r="I65" s="22">
        <f t="shared" ref="I65:I72" si="9">H65*G65</f>
        <v>1.0148345999999999</v>
      </c>
      <c r="J65" s="34" t="str">
        <f t="shared" ref="J65:J73" si="10">IF($J$63="OK","OK","")</f>
        <v/>
      </c>
    </row>
    <row r="66" spans="1:10" s="24" customFormat="1" ht="13.5" hidden="1" outlineLevel="2" thickBot="1" x14ac:dyDescent="0.25">
      <c r="A66" s="18" t="s">
        <v>11</v>
      </c>
      <c r="B66" s="69" t="s">
        <v>44</v>
      </c>
      <c r="C66" s="18"/>
      <c r="D66" s="33" t="s">
        <v>49</v>
      </c>
      <c r="E66" s="20" t="s">
        <v>18</v>
      </c>
      <c r="F66" s="21"/>
      <c r="G66" s="22">
        <v>2.1</v>
      </c>
      <c r="H66" s="22">
        <f>1.53*0.86738</f>
        <v>1.3270914</v>
      </c>
      <c r="I66" s="22">
        <f t="shared" si="9"/>
        <v>2.7868919400000003</v>
      </c>
      <c r="J66" s="34" t="str">
        <f t="shared" si="10"/>
        <v/>
      </c>
    </row>
    <row r="67" spans="1:10" s="24" customFormat="1" ht="13.5" hidden="1" outlineLevel="2" thickBot="1" x14ac:dyDescent="0.25">
      <c r="A67" s="18" t="s">
        <v>11</v>
      </c>
      <c r="B67" s="69" t="s">
        <v>44</v>
      </c>
      <c r="C67" s="18"/>
      <c r="D67" s="33" t="s">
        <v>22</v>
      </c>
      <c r="E67" s="20" t="s">
        <v>21</v>
      </c>
      <c r="F67" s="21"/>
      <c r="G67" s="22">
        <v>6</v>
      </c>
      <c r="H67" s="22">
        <f>0.01*0.86738</f>
        <v>8.6738000000000006E-3</v>
      </c>
      <c r="I67" s="22">
        <f t="shared" si="9"/>
        <v>5.20428E-2</v>
      </c>
      <c r="J67" s="34" t="str">
        <f t="shared" si="10"/>
        <v/>
      </c>
    </row>
    <row r="68" spans="1:10" s="24" customFormat="1" ht="13.5" hidden="1" outlineLevel="2" thickBot="1" x14ac:dyDescent="0.25">
      <c r="A68" s="18" t="s">
        <v>11</v>
      </c>
      <c r="B68" s="69" t="s">
        <v>44</v>
      </c>
      <c r="C68" s="18"/>
      <c r="D68" s="33" t="s">
        <v>56</v>
      </c>
      <c r="E68" s="20" t="s">
        <v>21</v>
      </c>
      <c r="F68" s="21"/>
      <c r="G68" s="22">
        <v>22</v>
      </c>
      <c r="H68" s="22">
        <f>0.03*0.86738</f>
        <v>2.60214E-2</v>
      </c>
      <c r="I68" s="22">
        <f t="shared" si="9"/>
        <v>0.57247080000000006</v>
      </c>
      <c r="J68" s="34" t="str">
        <f t="shared" si="10"/>
        <v/>
      </c>
    </row>
    <row r="69" spans="1:10" s="24" customFormat="1" ht="13.5" hidden="1" outlineLevel="2" thickBot="1" x14ac:dyDescent="0.25">
      <c r="A69" s="18" t="s">
        <v>11</v>
      </c>
      <c r="B69" s="69" t="s">
        <v>44</v>
      </c>
      <c r="C69" s="18"/>
      <c r="D69" s="33" t="s">
        <v>50</v>
      </c>
      <c r="E69" s="20" t="s">
        <v>21</v>
      </c>
      <c r="F69" s="21"/>
      <c r="G69" s="22">
        <v>2</v>
      </c>
      <c r="H69" s="22">
        <f>0.03*0.86738</f>
        <v>2.60214E-2</v>
      </c>
      <c r="I69" s="22">
        <f t="shared" si="9"/>
        <v>5.20428E-2</v>
      </c>
      <c r="J69" s="34" t="str">
        <f t="shared" si="10"/>
        <v/>
      </c>
    </row>
    <row r="70" spans="1:10" s="24" customFormat="1" ht="13.5" hidden="1" outlineLevel="2" thickBot="1" x14ac:dyDescent="0.25">
      <c r="A70" s="18" t="s">
        <v>11</v>
      </c>
      <c r="B70" s="69" t="s">
        <v>44</v>
      </c>
      <c r="C70" s="18"/>
      <c r="D70" s="33" t="s">
        <v>24</v>
      </c>
      <c r="E70" s="20" t="s">
        <v>18</v>
      </c>
      <c r="F70" s="21"/>
      <c r="G70" s="22">
        <v>2.8</v>
      </c>
      <c r="H70" s="22">
        <f>0.04*0.86738</f>
        <v>3.4695200000000002E-2</v>
      </c>
      <c r="I70" s="22">
        <f t="shared" si="9"/>
        <v>9.7146560000000007E-2</v>
      </c>
      <c r="J70" s="34" t="str">
        <f t="shared" si="10"/>
        <v/>
      </c>
    </row>
    <row r="71" spans="1:10" s="24" customFormat="1" ht="13.5" hidden="1" outlineLevel="2" thickBot="1" x14ac:dyDescent="0.25">
      <c r="A71" s="18" t="s">
        <v>11</v>
      </c>
      <c r="B71" s="69" t="s">
        <v>44</v>
      </c>
      <c r="C71" s="18"/>
      <c r="D71" s="33" t="s">
        <v>25</v>
      </c>
      <c r="E71" s="20" t="s">
        <v>26</v>
      </c>
      <c r="F71" s="21"/>
      <c r="G71" s="22">
        <v>0.66</v>
      </c>
      <c r="H71" s="22">
        <f>1.12*0.86738</f>
        <v>0.97146560000000015</v>
      </c>
      <c r="I71" s="22">
        <f t="shared" si="9"/>
        <v>0.64116729600000011</v>
      </c>
      <c r="J71" s="34" t="str">
        <f t="shared" si="10"/>
        <v/>
      </c>
    </row>
    <row r="72" spans="1:10" s="24" customFormat="1" ht="13.5" hidden="1" outlineLevel="2" thickBot="1" x14ac:dyDescent="0.25">
      <c r="A72" s="18" t="s">
        <v>11</v>
      </c>
      <c r="B72" s="69" t="s">
        <v>44</v>
      </c>
      <c r="C72" s="18"/>
      <c r="D72" s="33" t="s">
        <v>57</v>
      </c>
      <c r="E72" s="20" t="s">
        <v>26</v>
      </c>
      <c r="F72" s="21"/>
      <c r="G72" s="22">
        <v>0.1</v>
      </c>
      <c r="H72" s="22">
        <f>0.35*0.86738</f>
        <v>0.30358299999999999</v>
      </c>
      <c r="I72" s="22">
        <f t="shared" si="9"/>
        <v>3.0358300000000001E-2</v>
      </c>
      <c r="J72" s="34" t="str">
        <f t="shared" si="10"/>
        <v/>
      </c>
    </row>
    <row r="73" spans="1:10" s="24" customFormat="1" ht="13.5" hidden="1" outlineLevel="2" thickBot="1" x14ac:dyDescent="0.25">
      <c r="A73" s="18" t="s">
        <v>11</v>
      </c>
      <c r="B73" s="71" t="s">
        <v>44</v>
      </c>
      <c r="C73" s="61"/>
      <c r="D73" s="42" t="s">
        <v>51</v>
      </c>
      <c r="E73" s="25" t="s">
        <v>15</v>
      </c>
      <c r="F73" s="26"/>
      <c r="G73" s="27">
        <v>1.05</v>
      </c>
      <c r="H73" s="27">
        <f>1.67*0.86738</f>
        <v>1.4485246000000001</v>
      </c>
      <c r="I73" s="27">
        <f>G73*H73</f>
        <v>1.5209508300000001</v>
      </c>
      <c r="J73" s="60" t="str">
        <f t="shared" si="10"/>
        <v/>
      </c>
    </row>
    <row r="74" spans="1:10" s="17" customFormat="1" ht="45.75" hidden="1" outlineLevel="1" thickBot="1" x14ac:dyDescent="0.3">
      <c r="A74" s="62" t="s">
        <v>11</v>
      </c>
      <c r="B74" s="64" t="s">
        <v>44</v>
      </c>
      <c r="C74" s="64" t="s">
        <v>58</v>
      </c>
      <c r="D74" s="64" t="s">
        <v>59</v>
      </c>
      <c r="E74" s="74" t="s">
        <v>15</v>
      </c>
      <c r="F74" s="75">
        <v>1.08</v>
      </c>
      <c r="G74" s="79"/>
      <c r="H74" s="77"/>
      <c r="I74" s="78">
        <f>SUM(I75:I86)</f>
        <v>36.005199999999995</v>
      </c>
      <c r="J74" s="73"/>
    </row>
    <row r="75" spans="1:10" s="24" customFormat="1" ht="15.75" hidden="1" customHeight="1" outlineLevel="2" x14ac:dyDescent="0.2">
      <c r="A75" s="18" t="s">
        <v>11</v>
      </c>
      <c r="B75" s="69" t="s">
        <v>44</v>
      </c>
      <c r="C75" s="18"/>
      <c r="D75" s="33" t="s">
        <v>47</v>
      </c>
      <c r="E75" s="20" t="s">
        <v>15</v>
      </c>
      <c r="F75" s="21"/>
      <c r="G75" s="22">
        <v>4.2</v>
      </c>
      <c r="H75" s="21">
        <v>3.26</v>
      </c>
      <c r="I75" s="22">
        <f>H75*G75</f>
        <v>13.692</v>
      </c>
      <c r="J75" s="34" t="str">
        <f>IF($J$74="OK","OK","")</f>
        <v/>
      </c>
    </row>
    <row r="76" spans="1:10" s="24" customFormat="1" ht="13.5" hidden="1" outlineLevel="2" thickBot="1" x14ac:dyDescent="0.25">
      <c r="A76" s="18" t="s">
        <v>11</v>
      </c>
      <c r="B76" s="69" t="s">
        <v>44</v>
      </c>
      <c r="C76" s="18"/>
      <c r="D76" s="33" t="s">
        <v>48</v>
      </c>
      <c r="E76" s="20" t="s">
        <v>18</v>
      </c>
      <c r="F76" s="21"/>
      <c r="G76" s="22">
        <v>1.1499999999999999</v>
      </c>
      <c r="H76" s="21">
        <v>2.11</v>
      </c>
      <c r="I76" s="22">
        <f t="shared" ref="I76:I77" si="11">H76*G76</f>
        <v>2.4264999999999999</v>
      </c>
      <c r="J76" s="34" t="str">
        <f t="shared" ref="J76:J86" si="12">IF($J$74="OK","OK","")</f>
        <v/>
      </c>
    </row>
    <row r="77" spans="1:10" s="24" customFormat="1" ht="13.5" hidden="1" outlineLevel="2" thickBot="1" x14ac:dyDescent="0.25">
      <c r="A77" s="18" t="s">
        <v>11</v>
      </c>
      <c r="B77" s="69" t="s">
        <v>44</v>
      </c>
      <c r="C77" s="18"/>
      <c r="D77" s="33" t="s">
        <v>49</v>
      </c>
      <c r="E77" s="20" t="s">
        <v>18</v>
      </c>
      <c r="F77" s="21"/>
      <c r="G77" s="22">
        <v>7</v>
      </c>
      <c r="H77" s="21">
        <v>1.53</v>
      </c>
      <c r="I77" s="22">
        <f t="shared" si="11"/>
        <v>10.71</v>
      </c>
      <c r="J77" s="34" t="str">
        <f t="shared" si="12"/>
        <v/>
      </c>
    </row>
    <row r="78" spans="1:10" s="24" customFormat="1" ht="13.5" hidden="1" outlineLevel="2" thickBot="1" x14ac:dyDescent="0.25">
      <c r="A78" s="18" t="s">
        <v>11</v>
      </c>
      <c r="B78" s="69" t="s">
        <v>44</v>
      </c>
      <c r="C78" s="18"/>
      <c r="D78" s="33" t="s">
        <v>60</v>
      </c>
      <c r="E78" s="20" t="s">
        <v>15</v>
      </c>
      <c r="F78" s="21"/>
      <c r="G78" s="22">
        <v>1.05</v>
      </c>
      <c r="H78" s="21">
        <v>4.7699999999999996</v>
      </c>
      <c r="I78" s="22">
        <f>+H78*G78</f>
        <v>5.0084999999999997</v>
      </c>
      <c r="J78" s="34" t="str">
        <f t="shared" si="12"/>
        <v/>
      </c>
    </row>
    <row r="79" spans="1:10" s="24" customFormat="1" ht="13.5" hidden="1" outlineLevel="2" thickBot="1" x14ac:dyDescent="0.25">
      <c r="A79" s="18" t="s">
        <v>11</v>
      </c>
      <c r="B79" s="69" t="s">
        <v>44</v>
      </c>
      <c r="C79" s="18"/>
      <c r="D79" s="33" t="s">
        <v>61</v>
      </c>
      <c r="E79" s="20" t="s">
        <v>21</v>
      </c>
      <c r="F79" s="21"/>
      <c r="G79" s="22">
        <v>6</v>
      </c>
      <c r="H79" s="21">
        <v>0.01</v>
      </c>
      <c r="I79" s="22">
        <f t="shared" ref="I79:I85" si="13">H79*G79</f>
        <v>0.06</v>
      </c>
      <c r="J79" s="34" t="str">
        <f t="shared" si="12"/>
        <v/>
      </c>
    </row>
    <row r="80" spans="1:10" s="24" customFormat="1" ht="13.5" hidden="1" outlineLevel="2" thickBot="1" x14ac:dyDescent="0.25">
      <c r="A80" s="18" t="s">
        <v>11</v>
      </c>
      <c r="B80" s="69" t="s">
        <v>44</v>
      </c>
      <c r="C80" s="18"/>
      <c r="D80" s="33" t="s">
        <v>22</v>
      </c>
      <c r="E80" s="20" t="s">
        <v>21</v>
      </c>
      <c r="F80" s="21"/>
      <c r="G80" s="22">
        <v>20</v>
      </c>
      <c r="H80" s="21">
        <v>0.01</v>
      </c>
      <c r="I80" s="22">
        <f t="shared" si="13"/>
        <v>0.2</v>
      </c>
      <c r="J80" s="34" t="str">
        <f t="shared" si="12"/>
        <v/>
      </c>
    </row>
    <row r="81" spans="1:10" s="24" customFormat="1" ht="13.5" hidden="1" outlineLevel="2" thickBot="1" x14ac:dyDescent="0.25">
      <c r="A81" s="18" t="s">
        <v>11</v>
      </c>
      <c r="B81" s="69" t="s">
        <v>44</v>
      </c>
      <c r="C81" s="18"/>
      <c r="D81" s="33" t="s">
        <v>62</v>
      </c>
      <c r="E81" s="20" t="s">
        <v>21</v>
      </c>
      <c r="F81" s="21"/>
      <c r="G81" s="22">
        <v>10</v>
      </c>
      <c r="H81" s="21">
        <v>0.03</v>
      </c>
      <c r="I81" s="22">
        <f t="shared" si="13"/>
        <v>0.3</v>
      </c>
      <c r="J81" s="34" t="str">
        <f t="shared" si="12"/>
        <v/>
      </c>
    </row>
    <row r="82" spans="1:10" s="24" customFormat="1" ht="13.5" hidden="1" outlineLevel="2" thickBot="1" x14ac:dyDescent="0.25">
      <c r="A82" s="18" t="s">
        <v>11</v>
      </c>
      <c r="B82" s="69" t="s">
        <v>44</v>
      </c>
      <c r="C82" s="18"/>
      <c r="D82" s="33" t="s">
        <v>35</v>
      </c>
      <c r="E82" s="20" t="s">
        <v>18</v>
      </c>
      <c r="F82" s="21"/>
      <c r="G82" s="22">
        <v>0.8</v>
      </c>
      <c r="H82" s="21">
        <v>0.93</v>
      </c>
      <c r="I82" s="22">
        <f t="shared" si="13"/>
        <v>0.74400000000000011</v>
      </c>
      <c r="J82" s="34" t="str">
        <f t="shared" si="12"/>
        <v/>
      </c>
    </row>
    <row r="83" spans="1:10" s="24" customFormat="1" ht="13.5" hidden="1" outlineLevel="2" thickBot="1" x14ac:dyDescent="0.25">
      <c r="A83" s="18" t="s">
        <v>11</v>
      </c>
      <c r="B83" s="69" t="s">
        <v>44</v>
      </c>
      <c r="C83" s="18"/>
      <c r="D83" s="33" t="s">
        <v>24</v>
      </c>
      <c r="E83" s="20" t="s">
        <v>18</v>
      </c>
      <c r="F83" s="21"/>
      <c r="G83" s="22">
        <v>2.8</v>
      </c>
      <c r="H83" s="21">
        <v>0.04</v>
      </c>
      <c r="I83" s="22">
        <f t="shared" si="13"/>
        <v>0.11199999999999999</v>
      </c>
      <c r="J83" s="34" t="str">
        <f t="shared" si="12"/>
        <v/>
      </c>
    </row>
    <row r="84" spans="1:10" s="24" customFormat="1" ht="13.5" hidden="1" outlineLevel="2" thickBot="1" x14ac:dyDescent="0.25">
      <c r="A84" s="18" t="s">
        <v>11</v>
      </c>
      <c r="B84" s="69" t="s">
        <v>44</v>
      </c>
      <c r="C84" s="18"/>
      <c r="D84" s="33" t="s">
        <v>25</v>
      </c>
      <c r="E84" s="20" t="s">
        <v>26</v>
      </c>
      <c r="F84" s="21"/>
      <c r="G84" s="22">
        <v>0.66</v>
      </c>
      <c r="H84" s="21">
        <v>1.1200000000000001</v>
      </c>
      <c r="I84" s="22">
        <f t="shared" si="13"/>
        <v>0.73920000000000008</v>
      </c>
      <c r="J84" s="34" t="str">
        <f t="shared" si="12"/>
        <v/>
      </c>
    </row>
    <row r="85" spans="1:10" s="24" customFormat="1" ht="13.5" hidden="1" outlineLevel="2" thickBot="1" x14ac:dyDescent="0.25">
      <c r="A85" s="18" t="s">
        <v>11</v>
      </c>
      <c r="B85" s="69" t="s">
        <v>44</v>
      </c>
      <c r="C85" s="18"/>
      <c r="D85" s="33" t="s">
        <v>57</v>
      </c>
      <c r="E85" s="20" t="s">
        <v>26</v>
      </c>
      <c r="F85" s="21"/>
      <c r="G85" s="22">
        <v>0.1</v>
      </c>
      <c r="H85" s="21">
        <v>0.35</v>
      </c>
      <c r="I85" s="22">
        <f t="shared" si="13"/>
        <v>3.4999999999999996E-2</v>
      </c>
      <c r="J85" s="34" t="str">
        <f t="shared" si="12"/>
        <v/>
      </c>
    </row>
    <row r="86" spans="1:10" s="24" customFormat="1" ht="13.5" hidden="1" outlineLevel="2" thickBot="1" x14ac:dyDescent="0.25">
      <c r="A86" s="18" t="s">
        <v>11</v>
      </c>
      <c r="B86" s="69" t="s">
        <v>44</v>
      </c>
      <c r="C86" s="61"/>
      <c r="D86" s="42" t="s">
        <v>38</v>
      </c>
      <c r="E86" s="25" t="s">
        <v>15</v>
      </c>
      <c r="F86" s="26"/>
      <c r="G86" s="27">
        <v>2.2999999999999998</v>
      </c>
      <c r="H86" s="26">
        <v>0.86</v>
      </c>
      <c r="I86" s="27">
        <f>G86*H86</f>
        <v>1.9779999999999998</v>
      </c>
      <c r="J86" s="34" t="str">
        <f t="shared" si="12"/>
        <v/>
      </c>
    </row>
    <row r="87" spans="1:10" s="17" customFormat="1" ht="45.75" hidden="1" outlineLevel="1" thickBot="1" x14ac:dyDescent="0.3">
      <c r="A87" s="62" t="s">
        <v>11</v>
      </c>
      <c r="B87" s="64" t="s">
        <v>44</v>
      </c>
      <c r="C87" s="64" t="s">
        <v>58</v>
      </c>
      <c r="D87" s="64" t="s">
        <v>63</v>
      </c>
      <c r="E87" s="74" t="s">
        <v>15</v>
      </c>
      <c r="F87" s="75">
        <v>1.1599999999999999</v>
      </c>
      <c r="G87" s="79"/>
      <c r="H87" s="77"/>
      <c r="I87" s="78">
        <f>SUM(I88:I99)</f>
        <v>41.420199999999994</v>
      </c>
      <c r="J87" s="73"/>
    </row>
    <row r="88" spans="1:10" s="24" customFormat="1" ht="13.5" hidden="1" outlineLevel="2" thickBot="1" x14ac:dyDescent="0.25">
      <c r="A88" s="18" t="s">
        <v>11</v>
      </c>
      <c r="B88" s="69" t="s">
        <v>44</v>
      </c>
      <c r="C88" s="18"/>
      <c r="D88" s="33" t="s">
        <v>47</v>
      </c>
      <c r="E88" s="20" t="s">
        <v>15</v>
      </c>
      <c r="F88" s="21"/>
      <c r="G88" s="22">
        <v>4.2</v>
      </c>
      <c r="H88" s="21">
        <v>3.26</v>
      </c>
      <c r="I88" s="22">
        <f>H88*G88</f>
        <v>13.692</v>
      </c>
      <c r="J88" s="34" t="str">
        <f>IF($J$87="OK","OK","")</f>
        <v/>
      </c>
    </row>
    <row r="89" spans="1:10" s="24" customFormat="1" ht="13.5" hidden="1" outlineLevel="2" thickBot="1" x14ac:dyDescent="0.25">
      <c r="A89" s="18" t="s">
        <v>11</v>
      </c>
      <c r="B89" s="69" t="s">
        <v>44</v>
      </c>
      <c r="C89" s="18"/>
      <c r="D89" s="33" t="s">
        <v>48</v>
      </c>
      <c r="E89" s="20" t="s">
        <v>18</v>
      </c>
      <c r="F89" s="21"/>
      <c r="G89" s="22">
        <v>1.1499999999999999</v>
      </c>
      <c r="H89" s="21">
        <v>2.11</v>
      </c>
      <c r="I89" s="22">
        <f t="shared" ref="I89:I90" si="14">H89*G89</f>
        <v>2.4264999999999999</v>
      </c>
      <c r="J89" s="34" t="str">
        <f t="shared" ref="J89:J99" si="15">IF($J$87="OK","OK","")</f>
        <v/>
      </c>
    </row>
    <row r="90" spans="1:10" s="24" customFormat="1" ht="13.5" hidden="1" outlineLevel="2" thickBot="1" x14ac:dyDescent="0.25">
      <c r="A90" s="18" t="s">
        <v>11</v>
      </c>
      <c r="B90" s="69" t="s">
        <v>44</v>
      </c>
      <c r="C90" s="18"/>
      <c r="D90" s="33" t="s">
        <v>49</v>
      </c>
      <c r="E90" s="20" t="s">
        <v>18</v>
      </c>
      <c r="F90" s="21"/>
      <c r="G90" s="22">
        <v>10.5</v>
      </c>
      <c r="H90" s="21">
        <v>1.53</v>
      </c>
      <c r="I90" s="22">
        <f t="shared" si="14"/>
        <v>16.065000000000001</v>
      </c>
      <c r="J90" s="34" t="str">
        <f t="shared" si="15"/>
        <v/>
      </c>
    </row>
    <row r="91" spans="1:10" s="24" customFormat="1" ht="13.5" hidden="1" outlineLevel="2" thickBot="1" x14ac:dyDescent="0.25">
      <c r="A91" s="18" t="s">
        <v>11</v>
      </c>
      <c r="B91" s="69" t="s">
        <v>44</v>
      </c>
      <c r="C91" s="18"/>
      <c r="D91" s="33" t="s">
        <v>60</v>
      </c>
      <c r="E91" s="20" t="s">
        <v>15</v>
      </c>
      <c r="F91" s="21"/>
      <c r="G91" s="22">
        <v>1.05</v>
      </c>
      <c r="H91" s="21">
        <v>4.7699999999999996</v>
      </c>
      <c r="I91" s="22">
        <f>+H91*G91</f>
        <v>5.0084999999999997</v>
      </c>
      <c r="J91" s="34" t="str">
        <f t="shared" si="15"/>
        <v/>
      </c>
    </row>
    <row r="92" spans="1:10" s="24" customFormat="1" ht="13.5" hidden="1" outlineLevel="2" thickBot="1" x14ac:dyDescent="0.25">
      <c r="A92" s="18" t="s">
        <v>11</v>
      </c>
      <c r="B92" s="69" t="s">
        <v>44</v>
      </c>
      <c r="C92" s="18"/>
      <c r="D92" s="33" t="s">
        <v>61</v>
      </c>
      <c r="E92" s="20" t="s">
        <v>21</v>
      </c>
      <c r="F92" s="21"/>
      <c r="G92" s="22">
        <v>12</v>
      </c>
      <c r="H92" s="21">
        <v>0.01</v>
      </c>
      <c r="I92" s="22">
        <f t="shared" ref="I92:I98" si="16">H92*G92</f>
        <v>0.12</v>
      </c>
      <c r="J92" s="34" t="str">
        <f t="shared" si="15"/>
        <v/>
      </c>
    </row>
    <row r="93" spans="1:10" s="24" customFormat="1" ht="13.5" hidden="1" outlineLevel="2" thickBot="1" x14ac:dyDescent="0.25">
      <c r="A93" s="18" t="s">
        <v>11</v>
      </c>
      <c r="B93" s="69" t="s">
        <v>44</v>
      </c>
      <c r="C93" s="18"/>
      <c r="D93" s="33" t="s">
        <v>22</v>
      </c>
      <c r="E93" s="20" t="s">
        <v>21</v>
      </c>
      <c r="F93" s="21"/>
      <c r="G93" s="22">
        <v>20</v>
      </c>
      <c r="H93" s="21">
        <v>0.01</v>
      </c>
      <c r="I93" s="22">
        <f t="shared" si="16"/>
        <v>0.2</v>
      </c>
      <c r="J93" s="34" t="str">
        <f t="shared" si="15"/>
        <v/>
      </c>
    </row>
    <row r="94" spans="1:10" s="24" customFormat="1" ht="13.5" hidden="1" outlineLevel="2" thickBot="1" x14ac:dyDescent="0.25">
      <c r="A94" s="18" t="s">
        <v>11</v>
      </c>
      <c r="B94" s="69" t="s">
        <v>44</v>
      </c>
      <c r="C94" s="18"/>
      <c r="D94" s="33" t="s">
        <v>62</v>
      </c>
      <c r="E94" s="20" t="s">
        <v>21</v>
      </c>
      <c r="F94" s="21"/>
      <c r="G94" s="22">
        <v>10</v>
      </c>
      <c r="H94" s="21">
        <v>0.03</v>
      </c>
      <c r="I94" s="22">
        <f t="shared" si="16"/>
        <v>0.3</v>
      </c>
      <c r="J94" s="34" t="str">
        <f t="shared" si="15"/>
        <v/>
      </c>
    </row>
    <row r="95" spans="1:10" s="24" customFormat="1" ht="13.5" hidden="1" outlineLevel="2" thickBot="1" x14ac:dyDescent="0.25">
      <c r="A95" s="18" t="s">
        <v>11</v>
      </c>
      <c r="B95" s="69" t="s">
        <v>44</v>
      </c>
      <c r="C95" s="18"/>
      <c r="D95" s="33" t="s">
        <v>35</v>
      </c>
      <c r="E95" s="20" t="s">
        <v>18</v>
      </c>
      <c r="F95" s="21"/>
      <c r="G95" s="22">
        <v>0.8</v>
      </c>
      <c r="H95" s="21">
        <v>0.93</v>
      </c>
      <c r="I95" s="22">
        <f t="shared" si="16"/>
        <v>0.74400000000000011</v>
      </c>
      <c r="J95" s="34" t="str">
        <f t="shared" si="15"/>
        <v/>
      </c>
    </row>
    <row r="96" spans="1:10" s="24" customFormat="1" ht="13.5" hidden="1" outlineLevel="2" thickBot="1" x14ac:dyDescent="0.25">
      <c r="A96" s="18" t="s">
        <v>11</v>
      </c>
      <c r="B96" s="69" t="s">
        <v>44</v>
      </c>
      <c r="C96" s="18"/>
      <c r="D96" s="33" t="s">
        <v>24</v>
      </c>
      <c r="E96" s="20" t="s">
        <v>18</v>
      </c>
      <c r="F96" s="21"/>
      <c r="G96" s="22">
        <v>2.8</v>
      </c>
      <c r="H96" s="21">
        <v>0.04</v>
      </c>
      <c r="I96" s="22">
        <f t="shared" si="16"/>
        <v>0.11199999999999999</v>
      </c>
      <c r="J96" s="34" t="str">
        <f t="shared" si="15"/>
        <v/>
      </c>
    </row>
    <row r="97" spans="1:10" s="24" customFormat="1" ht="13.5" hidden="1" outlineLevel="2" thickBot="1" x14ac:dyDescent="0.25">
      <c r="A97" s="18" t="s">
        <v>11</v>
      </c>
      <c r="B97" s="69" t="s">
        <v>44</v>
      </c>
      <c r="C97" s="18"/>
      <c r="D97" s="33" t="s">
        <v>25</v>
      </c>
      <c r="E97" s="20" t="s">
        <v>26</v>
      </c>
      <c r="F97" s="21"/>
      <c r="G97" s="22">
        <v>0.66</v>
      </c>
      <c r="H97" s="21">
        <v>1.1200000000000001</v>
      </c>
      <c r="I97" s="22">
        <f t="shared" si="16"/>
        <v>0.73920000000000008</v>
      </c>
      <c r="J97" s="34" t="str">
        <f t="shared" si="15"/>
        <v/>
      </c>
    </row>
    <row r="98" spans="1:10" s="24" customFormat="1" ht="13.5" hidden="1" outlineLevel="2" thickBot="1" x14ac:dyDescent="0.25">
      <c r="A98" s="18" t="s">
        <v>11</v>
      </c>
      <c r="B98" s="69" t="s">
        <v>44</v>
      </c>
      <c r="C98" s="18"/>
      <c r="D98" s="33" t="s">
        <v>57</v>
      </c>
      <c r="E98" s="20" t="s">
        <v>26</v>
      </c>
      <c r="F98" s="21"/>
      <c r="G98" s="22">
        <v>0.1</v>
      </c>
      <c r="H98" s="21">
        <v>0.35</v>
      </c>
      <c r="I98" s="22">
        <f t="shared" si="16"/>
        <v>3.4999999999999996E-2</v>
      </c>
      <c r="J98" s="34" t="str">
        <f t="shared" si="15"/>
        <v/>
      </c>
    </row>
    <row r="99" spans="1:10" s="24" customFormat="1" ht="13.5" hidden="1" outlineLevel="2" thickBot="1" x14ac:dyDescent="0.25">
      <c r="A99" s="18" t="s">
        <v>11</v>
      </c>
      <c r="B99" s="69" t="s">
        <v>44</v>
      </c>
      <c r="C99" s="61"/>
      <c r="D99" s="42" t="s">
        <v>38</v>
      </c>
      <c r="E99" s="25" t="s">
        <v>15</v>
      </c>
      <c r="F99" s="26"/>
      <c r="G99" s="27">
        <v>2.2999999999999998</v>
      </c>
      <c r="H99" s="26">
        <v>0.86</v>
      </c>
      <c r="I99" s="27">
        <f>G99*H99</f>
        <v>1.9779999999999998</v>
      </c>
      <c r="J99" s="34" t="str">
        <f t="shared" si="15"/>
        <v/>
      </c>
    </row>
    <row r="100" spans="1:10" s="17" customFormat="1" ht="45.75" hidden="1" outlineLevel="1" thickBot="1" x14ac:dyDescent="0.3">
      <c r="A100" s="62" t="s">
        <v>11</v>
      </c>
      <c r="B100" s="64" t="s">
        <v>44</v>
      </c>
      <c r="C100" s="64" t="s">
        <v>58</v>
      </c>
      <c r="D100" s="64" t="s">
        <v>64</v>
      </c>
      <c r="E100" s="74" t="s">
        <v>15</v>
      </c>
      <c r="F100" s="75">
        <v>1.32</v>
      </c>
      <c r="G100" s="76"/>
      <c r="H100" s="77"/>
      <c r="I100" s="78">
        <f>SUM(I101:I112)</f>
        <v>46.873199999999997</v>
      </c>
      <c r="J100" s="73"/>
    </row>
    <row r="101" spans="1:10" s="24" customFormat="1" ht="13.5" hidden="1" outlineLevel="2" thickBot="1" x14ac:dyDescent="0.25">
      <c r="A101" s="18" t="s">
        <v>11</v>
      </c>
      <c r="B101" s="69" t="s">
        <v>44</v>
      </c>
      <c r="C101" s="18"/>
      <c r="D101" s="33" t="s">
        <v>47</v>
      </c>
      <c r="E101" s="20" t="s">
        <v>15</v>
      </c>
      <c r="F101" s="21"/>
      <c r="G101" s="22">
        <v>4.2</v>
      </c>
      <c r="H101" s="21">
        <v>3.26</v>
      </c>
      <c r="I101" s="22">
        <f>H101*G101</f>
        <v>13.692</v>
      </c>
      <c r="J101" s="34" t="str">
        <f>IF($J$100="OK","OK","")</f>
        <v/>
      </c>
    </row>
    <row r="102" spans="1:10" s="24" customFormat="1" ht="13.5" hidden="1" outlineLevel="2" thickBot="1" x14ac:dyDescent="0.25">
      <c r="A102" s="18" t="s">
        <v>11</v>
      </c>
      <c r="B102" s="69" t="s">
        <v>44</v>
      </c>
      <c r="C102" s="18"/>
      <c r="D102" s="33" t="s">
        <v>48</v>
      </c>
      <c r="E102" s="20" t="s">
        <v>18</v>
      </c>
      <c r="F102" s="21"/>
      <c r="G102" s="22">
        <v>1.6</v>
      </c>
      <c r="H102" s="21">
        <v>2.56</v>
      </c>
      <c r="I102" s="22">
        <f t="shared" ref="I102:I111" si="17">H102*G102</f>
        <v>4.0960000000000001</v>
      </c>
      <c r="J102" s="34" t="str">
        <f t="shared" ref="J102:J112" si="18">IF($J$100="OK","OK","")</f>
        <v/>
      </c>
    </row>
    <row r="103" spans="1:10" s="24" customFormat="1" ht="13.5" hidden="1" outlineLevel="2" thickBot="1" x14ac:dyDescent="0.25">
      <c r="A103" s="18" t="s">
        <v>11</v>
      </c>
      <c r="B103" s="69" t="s">
        <v>44</v>
      </c>
      <c r="C103" s="18"/>
      <c r="D103" s="33" t="s">
        <v>49</v>
      </c>
      <c r="E103" s="20" t="s">
        <v>18</v>
      </c>
      <c r="F103" s="21"/>
      <c r="G103" s="22">
        <v>7</v>
      </c>
      <c r="H103" s="21">
        <v>1.53</v>
      </c>
      <c r="I103" s="22">
        <f t="shared" si="17"/>
        <v>10.71</v>
      </c>
      <c r="J103" s="34" t="str">
        <f t="shared" si="18"/>
        <v/>
      </c>
    </row>
    <row r="104" spans="1:10" s="24" customFormat="1" ht="13.5" hidden="1" outlineLevel="2" thickBot="1" x14ac:dyDescent="0.25">
      <c r="A104" s="18" t="s">
        <v>11</v>
      </c>
      <c r="B104" s="69" t="s">
        <v>44</v>
      </c>
      <c r="C104" s="18"/>
      <c r="D104" s="33" t="s">
        <v>60</v>
      </c>
      <c r="E104" s="20" t="s">
        <v>15</v>
      </c>
      <c r="F104" s="21"/>
      <c r="G104" s="22">
        <v>2.1</v>
      </c>
      <c r="H104" s="21">
        <v>4.7699999999999996</v>
      </c>
      <c r="I104" s="22">
        <f>+H104*G104</f>
        <v>10.016999999999999</v>
      </c>
      <c r="J104" s="34" t="str">
        <f t="shared" si="18"/>
        <v/>
      </c>
    </row>
    <row r="105" spans="1:10" s="24" customFormat="1" ht="13.5" hidden="1" outlineLevel="2" thickBot="1" x14ac:dyDescent="0.25">
      <c r="A105" s="18" t="s">
        <v>11</v>
      </c>
      <c r="B105" s="69" t="s">
        <v>44</v>
      </c>
      <c r="C105" s="18"/>
      <c r="D105" s="33" t="s">
        <v>61</v>
      </c>
      <c r="E105" s="20" t="s">
        <v>21</v>
      </c>
      <c r="F105" s="21"/>
      <c r="G105" s="22">
        <v>6</v>
      </c>
      <c r="H105" s="21">
        <v>0.01</v>
      </c>
      <c r="I105" s="22">
        <f t="shared" si="17"/>
        <v>0.06</v>
      </c>
      <c r="J105" s="34" t="str">
        <f t="shared" si="18"/>
        <v/>
      </c>
    </row>
    <row r="106" spans="1:10" s="24" customFormat="1" ht="13.5" hidden="1" outlineLevel="2" thickBot="1" x14ac:dyDescent="0.25">
      <c r="A106" s="18" t="s">
        <v>11</v>
      </c>
      <c r="B106" s="69" t="s">
        <v>44</v>
      </c>
      <c r="C106" s="18"/>
      <c r="D106" s="33" t="s">
        <v>22</v>
      </c>
      <c r="E106" s="20" t="s">
        <v>21</v>
      </c>
      <c r="F106" s="21"/>
      <c r="G106" s="22">
        <v>20</v>
      </c>
      <c r="H106" s="21">
        <v>0.01</v>
      </c>
      <c r="I106" s="22">
        <f t="shared" si="17"/>
        <v>0.2</v>
      </c>
      <c r="J106" s="34" t="str">
        <f t="shared" si="18"/>
        <v/>
      </c>
    </row>
    <row r="107" spans="1:10" s="24" customFormat="1" ht="13.5" hidden="1" outlineLevel="2" thickBot="1" x14ac:dyDescent="0.25">
      <c r="A107" s="18" t="s">
        <v>11</v>
      </c>
      <c r="B107" s="69" t="s">
        <v>44</v>
      </c>
      <c r="C107" s="18"/>
      <c r="D107" s="33" t="s">
        <v>50</v>
      </c>
      <c r="E107" s="20" t="s">
        <v>21</v>
      </c>
      <c r="F107" s="21"/>
      <c r="G107" s="22">
        <v>10</v>
      </c>
      <c r="H107" s="21">
        <v>0.03</v>
      </c>
      <c r="I107" s="22">
        <f t="shared" si="17"/>
        <v>0.3</v>
      </c>
      <c r="J107" s="34" t="str">
        <f t="shared" si="18"/>
        <v/>
      </c>
    </row>
    <row r="108" spans="1:10" s="24" customFormat="1" ht="13.5" hidden="1" outlineLevel="2" thickBot="1" x14ac:dyDescent="0.25">
      <c r="A108" s="18" t="s">
        <v>11</v>
      </c>
      <c r="B108" s="69" t="s">
        <v>44</v>
      </c>
      <c r="C108" s="18"/>
      <c r="D108" s="33" t="s">
        <v>35</v>
      </c>
      <c r="E108" s="20" t="s">
        <v>18</v>
      </c>
      <c r="F108" s="21"/>
      <c r="G108" s="22">
        <v>3.2</v>
      </c>
      <c r="H108" s="21">
        <v>1.3</v>
      </c>
      <c r="I108" s="22">
        <f t="shared" si="17"/>
        <v>4.16</v>
      </c>
      <c r="J108" s="34" t="str">
        <f t="shared" si="18"/>
        <v/>
      </c>
    </row>
    <row r="109" spans="1:10" s="24" customFormat="1" ht="13.5" hidden="1" outlineLevel="2" thickBot="1" x14ac:dyDescent="0.25">
      <c r="A109" s="18" t="s">
        <v>11</v>
      </c>
      <c r="B109" s="69" t="s">
        <v>44</v>
      </c>
      <c r="C109" s="18"/>
      <c r="D109" s="33" t="s">
        <v>24</v>
      </c>
      <c r="E109" s="20" t="s">
        <v>18</v>
      </c>
      <c r="F109" s="21"/>
      <c r="G109" s="22">
        <v>2.8</v>
      </c>
      <c r="H109" s="21">
        <v>0.04</v>
      </c>
      <c r="I109" s="22">
        <f t="shared" si="17"/>
        <v>0.11199999999999999</v>
      </c>
      <c r="J109" s="34" t="str">
        <f t="shared" si="18"/>
        <v/>
      </c>
    </row>
    <row r="110" spans="1:10" s="24" customFormat="1" ht="13.5" hidden="1" outlineLevel="2" thickBot="1" x14ac:dyDescent="0.25">
      <c r="A110" s="18" t="s">
        <v>11</v>
      </c>
      <c r="B110" s="69" t="s">
        <v>44</v>
      </c>
      <c r="C110" s="18"/>
      <c r="D110" s="33" t="s">
        <v>25</v>
      </c>
      <c r="E110" s="20" t="s">
        <v>26</v>
      </c>
      <c r="F110" s="21"/>
      <c r="G110" s="22">
        <v>0.66</v>
      </c>
      <c r="H110" s="21">
        <v>1.1200000000000001</v>
      </c>
      <c r="I110" s="22">
        <f t="shared" si="17"/>
        <v>0.73920000000000008</v>
      </c>
      <c r="J110" s="34" t="str">
        <f t="shared" si="18"/>
        <v/>
      </c>
    </row>
    <row r="111" spans="1:10" s="24" customFormat="1" ht="13.5" hidden="1" outlineLevel="2" thickBot="1" x14ac:dyDescent="0.25">
      <c r="A111" s="18" t="s">
        <v>11</v>
      </c>
      <c r="B111" s="69" t="s">
        <v>44</v>
      </c>
      <c r="C111" s="18"/>
      <c r="D111" s="33" t="s">
        <v>57</v>
      </c>
      <c r="E111" s="20" t="s">
        <v>26</v>
      </c>
      <c r="F111" s="21"/>
      <c r="G111" s="22">
        <v>0.1</v>
      </c>
      <c r="H111" s="21">
        <v>0.35</v>
      </c>
      <c r="I111" s="22">
        <f t="shared" si="17"/>
        <v>3.4999999999999996E-2</v>
      </c>
      <c r="J111" s="34" t="str">
        <f t="shared" si="18"/>
        <v/>
      </c>
    </row>
    <row r="112" spans="1:10" s="24" customFormat="1" ht="13.5" hidden="1" outlineLevel="2" thickBot="1" x14ac:dyDescent="0.25">
      <c r="A112" s="18" t="s">
        <v>11</v>
      </c>
      <c r="B112" s="69" t="s">
        <v>44</v>
      </c>
      <c r="C112" s="61"/>
      <c r="D112" s="42" t="s">
        <v>38</v>
      </c>
      <c r="E112" s="25" t="s">
        <v>15</v>
      </c>
      <c r="F112" s="26"/>
      <c r="G112" s="27">
        <v>3.2</v>
      </c>
      <c r="H112" s="26">
        <v>0.86</v>
      </c>
      <c r="I112" s="27">
        <f>G112*H112</f>
        <v>2.7520000000000002</v>
      </c>
      <c r="J112" s="34" t="str">
        <f t="shared" si="18"/>
        <v/>
      </c>
    </row>
    <row r="113" spans="1:10" s="17" customFormat="1" ht="45.75" hidden="1" outlineLevel="1" thickBot="1" x14ac:dyDescent="0.3">
      <c r="A113" s="62" t="s">
        <v>11</v>
      </c>
      <c r="B113" s="64" t="s">
        <v>44</v>
      </c>
      <c r="C113" s="64" t="s">
        <v>58</v>
      </c>
      <c r="D113" s="64" t="s">
        <v>65</v>
      </c>
      <c r="E113" s="74" t="s">
        <v>15</v>
      </c>
      <c r="F113" s="75">
        <v>1.1599999999999999</v>
      </c>
      <c r="G113" s="79"/>
      <c r="H113" s="77"/>
      <c r="I113" s="78">
        <f>SUM(I114:I125)</f>
        <v>52.228200000000001</v>
      </c>
      <c r="J113" s="73"/>
    </row>
    <row r="114" spans="1:10" s="24" customFormat="1" ht="13.5" hidden="1" outlineLevel="2" thickBot="1" x14ac:dyDescent="0.25">
      <c r="A114" s="18" t="s">
        <v>11</v>
      </c>
      <c r="B114" s="69" t="s">
        <v>44</v>
      </c>
      <c r="C114" s="18"/>
      <c r="D114" s="33" t="s">
        <v>47</v>
      </c>
      <c r="E114" s="20" t="s">
        <v>15</v>
      </c>
      <c r="F114" s="21"/>
      <c r="G114" s="22">
        <v>4.2</v>
      </c>
      <c r="H114" s="21">
        <v>3.26</v>
      </c>
      <c r="I114" s="22">
        <f>H114*G114</f>
        <v>13.692</v>
      </c>
      <c r="J114" s="34" t="str">
        <f>IF($J$113="OK","OK","")</f>
        <v/>
      </c>
    </row>
    <row r="115" spans="1:10" s="24" customFormat="1" ht="13.5" hidden="1" outlineLevel="2" thickBot="1" x14ac:dyDescent="0.25">
      <c r="A115" s="18" t="s">
        <v>11</v>
      </c>
      <c r="B115" s="69" t="s">
        <v>44</v>
      </c>
      <c r="C115" s="18"/>
      <c r="D115" s="33" t="s">
        <v>48</v>
      </c>
      <c r="E115" s="20" t="s">
        <v>18</v>
      </c>
      <c r="F115" s="21"/>
      <c r="G115" s="22">
        <v>1.6</v>
      </c>
      <c r="H115" s="21">
        <v>2.56</v>
      </c>
      <c r="I115" s="22">
        <f t="shared" ref="I115:I116" si="19">H115*G115</f>
        <v>4.0960000000000001</v>
      </c>
      <c r="J115" s="34" t="str">
        <f t="shared" ref="J115:J125" si="20">IF($J$113="OK","OK","")</f>
        <v/>
      </c>
    </row>
    <row r="116" spans="1:10" s="24" customFormat="1" ht="13.5" hidden="1" outlineLevel="2" thickBot="1" x14ac:dyDescent="0.25">
      <c r="A116" s="18" t="s">
        <v>11</v>
      </c>
      <c r="B116" s="69" t="s">
        <v>44</v>
      </c>
      <c r="C116" s="18"/>
      <c r="D116" s="33" t="s">
        <v>49</v>
      </c>
      <c r="E116" s="20" t="s">
        <v>18</v>
      </c>
      <c r="F116" s="21"/>
      <c r="G116" s="22">
        <v>10.5</v>
      </c>
      <c r="H116" s="21">
        <v>1.53</v>
      </c>
      <c r="I116" s="22">
        <f t="shared" si="19"/>
        <v>16.065000000000001</v>
      </c>
      <c r="J116" s="34" t="str">
        <f t="shared" si="20"/>
        <v/>
      </c>
    </row>
    <row r="117" spans="1:10" s="24" customFormat="1" ht="13.5" hidden="1" outlineLevel="2" thickBot="1" x14ac:dyDescent="0.25">
      <c r="A117" s="18" t="s">
        <v>11</v>
      </c>
      <c r="B117" s="69" t="s">
        <v>44</v>
      </c>
      <c r="C117" s="18"/>
      <c r="D117" s="33" t="s">
        <v>60</v>
      </c>
      <c r="E117" s="20" t="s">
        <v>15</v>
      </c>
      <c r="F117" s="21"/>
      <c r="G117" s="22">
        <v>2.1</v>
      </c>
      <c r="H117" s="21">
        <v>4.7699999999999996</v>
      </c>
      <c r="I117" s="22">
        <f>+H117*G117</f>
        <v>10.016999999999999</v>
      </c>
      <c r="J117" s="34" t="str">
        <f t="shared" si="20"/>
        <v/>
      </c>
    </row>
    <row r="118" spans="1:10" s="24" customFormat="1" ht="13.5" hidden="1" outlineLevel="2" thickBot="1" x14ac:dyDescent="0.25">
      <c r="A118" s="18" t="s">
        <v>11</v>
      </c>
      <c r="B118" s="69" t="s">
        <v>44</v>
      </c>
      <c r="C118" s="18"/>
      <c r="D118" s="33" t="s">
        <v>61</v>
      </c>
      <c r="E118" s="20" t="s">
        <v>21</v>
      </c>
      <c r="F118" s="21"/>
      <c r="G118" s="22">
        <v>6</v>
      </c>
      <c r="H118" s="21">
        <v>0.01</v>
      </c>
      <c r="I118" s="22">
        <f t="shared" ref="I118:I124" si="21">H118*G118</f>
        <v>0.06</v>
      </c>
      <c r="J118" s="34" t="str">
        <f t="shared" si="20"/>
        <v/>
      </c>
    </row>
    <row r="119" spans="1:10" s="24" customFormat="1" ht="13.5" hidden="1" outlineLevel="2" thickBot="1" x14ac:dyDescent="0.25">
      <c r="A119" s="18" t="s">
        <v>11</v>
      </c>
      <c r="B119" s="69" t="s">
        <v>44</v>
      </c>
      <c r="C119" s="18"/>
      <c r="D119" s="33" t="s">
        <v>22</v>
      </c>
      <c r="E119" s="20" t="s">
        <v>21</v>
      </c>
      <c r="F119" s="21"/>
      <c r="G119" s="22">
        <v>20</v>
      </c>
      <c r="H119" s="21">
        <v>0.01</v>
      </c>
      <c r="I119" s="22">
        <f t="shared" si="21"/>
        <v>0.2</v>
      </c>
      <c r="J119" s="34" t="str">
        <f t="shared" si="20"/>
        <v/>
      </c>
    </row>
    <row r="120" spans="1:10" s="24" customFormat="1" ht="13.5" hidden="1" outlineLevel="2" thickBot="1" x14ac:dyDescent="0.25">
      <c r="A120" s="18" t="s">
        <v>11</v>
      </c>
      <c r="B120" s="69" t="s">
        <v>44</v>
      </c>
      <c r="C120" s="18"/>
      <c r="D120" s="33" t="s">
        <v>50</v>
      </c>
      <c r="E120" s="20" t="s">
        <v>21</v>
      </c>
      <c r="F120" s="21"/>
      <c r="G120" s="22">
        <v>10</v>
      </c>
      <c r="H120" s="21">
        <v>0.03</v>
      </c>
      <c r="I120" s="22">
        <f t="shared" si="21"/>
        <v>0.3</v>
      </c>
      <c r="J120" s="34" t="str">
        <f t="shared" si="20"/>
        <v/>
      </c>
    </row>
    <row r="121" spans="1:10" s="24" customFormat="1" ht="13.5" hidden="1" outlineLevel="2" thickBot="1" x14ac:dyDescent="0.25">
      <c r="A121" s="18" t="s">
        <v>11</v>
      </c>
      <c r="B121" s="69" t="s">
        <v>44</v>
      </c>
      <c r="C121" s="18"/>
      <c r="D121" s="33" t="s">
        <v>35</v>
      </c>
      <c r="E121" s="20" t="s">
        <v>18</v>
      </c>
      <c r="F121" s="21"/>
      <c r="G121" s="22">
        <v>3.2</v>
      </c>
      <c r="H121" s="21">
        <v>1.3</v>
      </c>
      <c r="I121" s="22">
        <f t="shared" si="21"/>
        <v>4.16</v>
      </c>
      <c r="J121" s="34" t="str">
        <f t="shared" si="20"/>
        <v/>
      </c>
    </row>
    <row r="122" spans="1:10" s="24" customFormat="1" ht="13.5" hidden="1" outlineLevel="2" thickBot="1" x14ac:dyDescent="0.25">
      <c r="A122" s="18" t="s">
        <v>11</v>
      </c>
      <c r="B122" s="69" t="s">
        <v>44</v>
      </c>
      <c r="C122" s="18"/>
      <c r="D122" s="33" t="s">
        <v>24</v>
      </c>
      <c r="E122" s="20" t="s">
        <v>18</v>
      </c>
      <c r="F122" s="21"/>
      <c r="G122" s="22">
        <v>2.8</v>
      </c>
      <c r="H122" s="21">
        <v>0.04</v>
      </c>
      <c r="I122" s="22">
        <f t="shared" si="21"/>
        <v>0.11199999999999999</v>
      </c>
      <c r="J122" s="34" t="str">
        <f t="shared" si="20"/>
        <v/>
      </c>
    </row>
    <row r="123" spans="1:10" s="24" customFormat="1" ht="13.5" hidden="1" outlineLevel="2" thickBot="1" x14ac:dyDescent="0.25">
      <c r="A123" s="18" t="s">
        <v>11</v>
      </c>
      <c r="B123" s="69" t="s">
        <v>44</v>
      </c>
      <c r="C123" s="39"/>
      <c r="D123" s="33" t="s">
        <v>25</v>
      </c>
      <c r="E123" s="20" t="s">
        <v>26</v>
      </c>
      <c r="F123" s="21"/>
      <c r="G123" s="22">
        <v>0.66</v>
      </c>
      <c r="H123" s="21">
        <v>1.1200000000000001</v>
      </c>
      <c r="I123" s="22">
        <f t="shared" si="21"/>
        <v>0.73920000000000008</v>
      </c>
      <c r="J123" s="34" t="str">
        <f t="shared" si="20"/>
        <v/>
      </c>
    </row>
    <row r="124" spans="1:10" s="24" customFormat="1" ht="13.5" hidden="1" outlineLevel="2" thickBot="1" x14ac:dyDescent="0.25">
      <c r="A124" s="18" t="s">
        <v>11</v>
      </c>
      <c r="B124" s="69" t="s">
        <v>44</v>
      </c>
      <c r="C124" s="18"/>
      <c r="D124" s="33" t="s">
        <v>57</v>
      </c>
      <c r="E124" s="20" t="s">
        <v>26</v>
      </c>
      <c r="F124" s="21"/>
      <c r="G124" s="22">
        <v>0.1</v>
      </c>
      <c r="H124" s="21">
        <v>0.35</v>
      </c>
      <c r="I124" s="22">
        <f t="shared" si="21"/>
        <v>3.4999999999999996E-2</v>
      </c>
      <c r="J124" s="34" t="str">
        <f t="shared" si="20"/>
        <v/>
      </c>
    </row>
    <row r="125" spans="1:10" s="24" customFormat="1" ht="13.5" hidden="1" outlineLevel="2" thickBot="1" x14ac:dyDescent="0.25">
      <c r="A125" s="18" t="s">
        <v>11</v>
      </c>
      <c r="B125" s="69" t="s">
        <v>44</v>
      </c>
      <c r="C125" s="61"/>
      <c r="D125" s="42" t="s">
        <v>38</v>
      </c>
      <c r="E125" s="25" t="s">
        <v>15</v>
      </c>
      <c r="F125" s="26"/>
      <c r="G125" s="27">
        <v>3.2</v>
      </c>
      <c r="H125" s="26">
        <v>0.86</v>
      </c>
      <c r="I125" s="27">
        <f>G125*H125</f>
        <v>2.7520000000000002</v>
      </c>
      <c r="J125" s="34" t="str">
        <f t="shared" si="20"/>
        <v/>
      </c>
    </row>
    <row r="126" spans="1:10" s="17" customFormat="1" ht="45.75" hidden="1" outlineLevel="1" thickBot="1" x14ac:dyDescent="0.3">
      <c r="A126" s="62" t="s">
        <v>11</v>
      </c>
      <c r="B126" s="64" t="s">
        <v>44</v>
      </c>
      <c r="C126" s="64" t="s">
        <v>58</v>
      </c>
      <c r="D126" s="64" t="s">
        <v>66</v>
      </c>
      <c r="E126" s="80" t="s">
        <v>15</v>
      </c>
      <c r="F126" s="81">
        <v>1.7</v>
      </c>
      <c r="G126" s="82"/>
      <c r="H126" s="83"/>
      <c r="I126" s="84">
        <f>SUM(I127:I139)</f>
        <v>43.999699999999997</v>
      </c>
      <c r="J126" s="73"/>
    </row>
    <row r="127" spans="1:10" s="24" customFormat="1" ht="13.5" hidden="1" outlineLevel="2" thickBot="1" x14ac:dyDescent="0.25">
      <c r="A127" s="18" t="s">
        <v>11</v>
      </c>
      <c r="B127" s="69" t="s">
        <v>44</v>
      </c>
      <c r="C127" s="85"/>
      <c r="D127" s="33" t="s">
        <v>47</v>
      </c>
      <c r="E127" s="20" t="s">
        <v>15</v>
      </c>
      <c r="F127" s="21"/>
      <c r="G127" s="22">
        <v>5.25</v>
      </c>
      <c r="H127" s="21">
        <v>3.26</v>
      </c>
      <c r="I127" s="22">
        <f>H127*G127</f>
        <v>17.114999999999998</v>
      </c>
      <c r="J127" s="34" t="str">
        <f>IF($J$126="OK","OK","")</f>
        <v/>
      </c>
    </row>
    <row r="128" spans="1:10" s="24" customFormat="1" ht="13.5" hidden="1" outlineLevel="2" thickBot="1" x14ac:dyDescent="0.25">
      <c r="A128" s="18" t="s">
        <v>11</v>
      </c>
      <c r="B128" s="69" t="s">
        <v>44</v>
      </c>
      <c r="C128" s="18"/>
      <c r="D128" s="33" t="s">
        <v>48</v>
      </c>
      <c r="E128" s="20" t="s">
        <v>18</v>
      </c>
      <c r="F128" s="21"/>
      <c r="G128" s="22">
        <v>1.6</v>
      </c>
      <c r="H128" s="21">
        <v>1.3</v>
      </c>
      <c r="I128" s="22">
        <f t="shared" ref="I128:I129" si="22">H128*G128</f>
        <v>2.08</v>
      </c>
      <c r="J128" s="34" t="str">
        <f t="shared" ref="J128:J139" si="23">IF($J$126="OK","OK","")</f>
        <v/>
      </c>
    </row>
    <row r="129" spans="1:10" s="24" customFormat="1" ht="13.5" hidden="1" outlineLevel="2" thickBot="1" x14ac:dyDescent="0.25">
      <c r="A129" s="18" t="s">
        <v>11</v>
      </c>
      <c r="B129" s="69" t="s">
        <v>44</v>
      </c>
      <c r="C129" s="18"/>
      <c r="D129" s="33" t="s">
        <v>49</v>
      </c>
      <c r="E129" s="20" t="s">
        <v>18</v>
      </c>
      <c r="F129" s="21"/>
      <c r="G129" s="22">
        <v>7</v>
      </c>
      <c r="H129" s="21">
        <v>1.53</v>
      </c>
      <c r="I129" s="22">
        <f t="shared" si="22"/>
        <v>10.71</v>
      </c>
      <c r="J129" s="34" t="str">
        <f t="shared" si="23"/>
        <v/>
      </c>
    </row>
    <row r="130" spans="1:10" s="24" customFormat="1" ht="13.5" hidden="1" outlineLevel="2" thickBot="1" x14ac:dyDescent="0.25">
      <c r="A130" s="18" t="s">
        <v>11</v>
      </c>
      <c r="B130" s="69" t="s">
        <v>44</v>
      </c>
      <c r="C130" s="18"/>
      <c r="D130" s="33" t="s">
        <v>60</v>
      </c>
      <c r="E130" s="20" t="s">
        <v>15</v>
      </c>
      <c r="F130" s="21"/>
      <c r="G130" s="22">
        <v>2.1</v>
      </c>
      <c r="H130" s="21">
        <v>4.7699999999999996</v>
      </c>
      <c r="I130" s="22">
        <f>+H130*G130</f>
        <v>10.016999999999999</v>
      </c>
      <c r="J130" s="34" t="str">
        <f t="shared" si="23"/>
        <v/>
      </c>
    </row>
    <row r="131" spans="1:10" s="24" customFormat="1" ht="13.5" hidden="1" outlineLevel="2" thickBot="1" x14ac:dyDescent="0.25">
      <c r="A131" s="18" t="s">
        <v>11</v>
      </c>
      <c r="B131" s="69" t="s">
        <v>44</v>
      </c>
      <c r="C131" s="18"/>
      <c r="D131" s="33" t="s">
        <v>61</v>
      </c>
      <c r="E131" s="20" t="s">
        <v>21</v>
      </c>
      <c r="F131" s="21"/>
      <c r="G131" s="22">
        <v>6</v>
      </c>
      <c r="H131" s="21">
        <v>0.01</v>
      </c>
      <c r="I131" s="22">
        <f t="shared" ref="I131:I138" si="24">H131*G131</f>
        <v>0.06</v>
      </c>
      <c r="J131" s="34" t="str">
        <f t="shared" si="23"/>
        <v/>
      </c>
    </row>
    <row r="132" spans="1:10" s="24" customFormat="1" ht="13.5" hidden="1" outlineLevel="2" thickBot="1" x14ac:dyDescent="0.25">
      <c r="A132" s="18" t="s">
        <v>11</v>
      </c>
      <c r="B132" s="69" t="s">
        <v>44</v>
      </c>
      <c r="C132" s="18"/>
      <c r="D132" s="33" t="s">
        <v>22</v>
      </c>
      <c r="E132" s="20" t="s">
        <v>21</v>
      </c>
      <c r="F132" s="21"/>
      <c r="G132" s="22">
        <v>13</v>
      </c>
      <c r="H132" s="21">
        <v>0.01</v>
      </c>
      <c r="I132" s="22">
        <f t="shared" si="24"/>
        <v>0.13</v>
      </c>
      <c r="J132" s="34" t="str">
        <f t="shared" si="23"/>
        <v/>
      </c>
    </row>
    <row r="133" spans="1:10" s="24" customFormat="1" ht="13.5" hidden="1" outlineLevel="2" thickBot="1" x14ac:dyDescent="0.25">
      <c r="A133" s="18" t="s">
        <v>11</v>
      </c>
      <c r="B133" s="69" t="s">
        <v>44</v>
      </c>
      <c r="C133" s="18"/>
      <c r="D133" s="33" t="s">
        <v>67</v>
      </c>
      <c r="E133" s="20" t="s">
        <v>21</v>
      </c>
      <c r="F133" s="21"/>
      <c r="G133" s="22">
        <v>10</v>
      </c>
      <c r="H133" s="21">
        <v>0.03</v>
      </c>
      <c r="I133" s="22">
        <f t="shared" si="24"/>
        <v>0.3</v>
      </c>
      <c r="J133" s="34" t="str">
        <f t="shared" si="23"/>
        <v/>
      </c>
    </row>
    <row r="134" spans="1:10" s="24" customFormat="1" ht="13.5" hidden="1" outlineLevel="2" thickBot="1" x14ac:dyDescent="0.25">
      <c r="A134" s="18" t="s">
        <v>11</v>
      </c>
      <c r="B134" s="69" t="s">
        <v>44</v>
      </c>
      <c r="C134" s="18"/>
      <c r="D134" s="33" t="s">
        <v>62</v>
      </c>
      <c r="E134" s="20" t="s">
        <v>21</v>
      </c>
      <c r="F134" s="21"/>
      <c r="G134" s="22">
        <v>10</v>
      </c>
      <c r="H134" s="21">
        <v>0.03</v>
      </c>
      <c r="I134" s="22">
        <f t="shared" si="24"/>
        <v>0.3</v>
      </c>
      <c r="J134" s="34" t="str">
        <f t="shared" si="23"/>
        <v/>
      </c>
    </row>
    <row r="135" spans="1:10" s="24" customFormat="1" ht="13.5" hidden="1" outlineLevel="2" thickBot="1" x14ac:dyDescent="0.25">
      <c r="A135" s="18" t="s">
        <v>11</v>
      </c>
      <c r="B135" s="69" t="s">
        <v>44</v>
      </c>
      <c r="C135" s="18"/>
      <c r="D135" s="33" t="s">
        <v>35</v>
      </c>
      <c r="E135" s="20" t="s">
        <v>18</v>
      </c>
      <c r="F135" s="21"/>
      <c r="G135" s="22">
        <v>1.6</v>
      </c>
      <c r="H135" s="21">
        <v>0.63</v>
      </c>
      <c r="I135" s="22">
        <f t="shared" si="24"/>
        <v>1.008</v>
      </c>
      <c r="J135" s="34" t="str">
        <f t="shared" si="23"/>
        <v/>
      </c>
    </row>
    <row r="136" spans="1:10" s="24" customFormat="1" ht="13.5" hidden="1" outlineLevel="2" thickBot="1" x14ac:dyDescent="0.25">
      <c r="A136" s="18" t="s">
        <v>11</v>
      </c>
      <c r="B136" s="69" t="s">
        <v>44</v>
      </c>
      <c r="C136" s="18"/>
      <c r="D136" s="33" t="s">
        <v>24</v>
      </c>
      <c r="E136" s="20" t="s">
        <v>18</v>
      </c>
      <c r="F136" s="21"/>
      <c r="G136" s="22">
        <v>2.8</v>
      </c>
      <c r="H136" s="21">
        <v>0.04</v>
      </c>
      <c r="I136" s="22">
        <f t="shared" si="24"/>
        <v>0.11199999999999999</v>
      </c>
      <c r="J136" s="34" t="str">
        <f t="shared" si="23"/>
        <v/>
      </c>
    </row>
    <row r="137" spans="1:10" s="24" customFormat="1" ht="13.5" hidden="1" outlineLevel="2" thickBot="1" x14ac:dyDescent="0.25">
      <c r="A137" s="18" t="s">
        <v>11</v>
      </c>
      <c r="B137" s="69" t="s">
        <v>44</v>
      </c>
      <c r="C137" s="18"/>
      <c r="D137" s="33" t="s">
        <v>25</v>
      </c>
      <c r="E137" s="20" t="s">
        <v>26</v>
      </c>
      <c r="F137" s="21"/>
      <c r="G137" s="22">
        <v>0.66</v>
      </c>
      <c r="H137" s="21">
        <v>1.1200000000000001</v>
      </c>
      <c r="I137" s="22">
        <f t="shared" si="24"/>
        <v>0.73920000000000008</v>
      </c>
      <c r="J137" s="34" t="str">
        <f t="shared" si="23"/>
        <v/>
      </c>
    </row>
    <row r="138" spans="1:10" s="24" customFormat="1" ht="13.5" hidden="1" outlineLevel="2" thickBot="1" x14ac:dyDescent="0.25">
      <c r="A138" s="18" t="s">
        <v>11</v>
      </c>
      <c r="B138" s="69" t="s">
        <v>44</v>
      </c>
      <c r="C138" s="18"/>
      <c r="D138" s="33" t="s">
        <v>57</v>
      </c>
      <c r="E138" s="20" t="s">
        <v>26</v>
      </c>
      <c r="F138" s="21"/>
      <c r="G138" s="22">
        <v>0.15</v>
      </c>
      <c r="H138" s="21">
        <v>0.35</v>
      </c>
      <c r="I138" s="22">
        <f t="shared" si="24"/>
        <v>5.2499999999999998E-2</v>
      </c>
      <c r="J138" s="34" t="str">
        <f t="shared" si="23"/>
        <v/>
      </c>
    </row>
    <row r="139" spans="1:10" s="24" customFormat="1" ht="13.5" hidden="1" outlineLevel="2" thickBot="1" x14ac:dyDescent="0.25">
      <c r="A139" s="18" t="s">
        <v>11</v>
      </c>
      <c r="B139" s="69" t="s">
        <v>44</v>
      </c>
      <c r="C139" s="61"/>
      <c r="D139" s="42" t="s">
        <v>38</v>
      </c>
      <c r="E139" s="25" t="s">
        <v>15</v>
      </c>
      <c r="F139" s="26"/>
      <c r="G139" s="27">
        <v>1.6</v>
      </c>
      <c r="H139" s="26">
        <v>0.86</v>
      </c>
      <c r="I139" s="27">
        <f>G139*H139</f>
        <v>1.3760000000000001</v>
      </c>
      <c r="J139" s="34" t="str">
        <f t="shared" si="23"/>
        <v/>
      </c>
    </row>
    <row r="140" spans="1:10" s="17" customFormat="1" ht="45.75" hidden="1" outlineLevel="1" thickBot="1" x14ac:dyDescent="0.3">
      <c r="A140" s="62" t="s">
        <v>11</v>
      </c>
      <c r="B140" s="64" t="s">
        <v>44</v>
      </c>
      <c r="C140" s="64" t="s">
        <v>58</v>
      </c>
      <c r="D140" s="64" t="s">
        <v>68</v>
      </c>
      <c r="E140" s="80" t="s">
        <v>15</v>
      </c>
      <c r="F140" s="81">
        <v>1.85</v>
      </c>
      <c r="G140" s="82"/>
      <c r="H140" s="83"/>
      <c r="I140" s="84">
        <f>SUM(I141:I153)</f>
        <v>49.354700000000001</v>
      </c>
      <c r="J140" s="73"/>
    </row>
    <row r="141" spans="1:10" s="24" customFormat="1" ht="13.5" hidden="1" outlineLevel="2" thickBot="1" x14ac:dyDescent="0.25">
      <c r="A141" s="18" t="s">
        <v>11</v>
      </c>
      <c r="B141" s="69" t="s">
        <v>44</v>
      </c>
      <c r="C141" s="85"/>
      <c r="D141" s="33" t="s">
        <v>47</v>
      </c>
      <c r="E141" s="20" t="s">
        <v>15</v>
      </c>
      <c r="F141" s="21"/>
      <c r="G141" s="22">
        <v>5.25</v>
      </c>
      <c r="H141" s="21">
        <v>3.26</v>
      </c>
      <c r="I141" s="22">
        <f>H141*G141</f>
        <v>17.114999999999998</v>
      </c>
      <c r="J141" s="34" t="str">
        <f>IF($J$140="OK","OK","")</f>
        <v/>
      </c>
    </row>
    <row r="142" spans="1:10" s="24" customFormat="1" ht="13.5" hidden="1" outlineLevel="2" thickBot="1" x14ac:dyDescent="0.25">
      <c r="A142" s="18" t="s">
        <v>11</v>
      </c>
      <c r="B142" s="69" t="s">
        <v>44</v>
      </c>
      <c r="C142" s="18"/>
      <c r="D142" s="33" t="s">
        <v>48</v>
      </c>
      <c r="E142" s="20" t="s">
        <v>18</v>
      </c>
      <c r="F142" s="21"/>
      <c r="G142" s="22">
        <v>1.6</v>
      </c>
      <c r="H142" s="21">
        <v>1.3</v>
      </c>
      <c r="I142" s="22">
        <f t="shared" ref="I142:I143" si="25">H142*G142</f>
        <v>2.08</v>
      </c>
      <c r="J142" s="34" t="str">
        <f t="shared" ref="J142:J153" si="26">IF($J$140="OK","OK","")</f>
        <v/>
      </c>
    </row>
    <row r="143" spans="1:10" s="24" customFormat="1" ht="13.5" hidden="1" outlineLevel="2" thickBot="1" x14ac:dyDescent="0.25">
      <c r="A143" s="18" t="s">
        <v>11</v>
      </c>
      <c r="B143" s="69" t="s">
        <v>44</v>
      </c>
      <c r="C143" s="18"/>
      <c r="D143" s="33" t="s">
        <v>49</v>
      </c>
      <c r="E143" s="20" t="s">
        <v>18</v>
      </c>
      <c r="F143" s="21"/>
      <c r="G143" s="22">
        <v>10.5</v>
      </c>
      <c r="H143" s="21">
        <v>1.53</v>
      </c>
      <c r="I143" s="22">
        <f t="shared" si="25"/>
        <v>16.065000000000001</v>
      </c>
      <c r="J143" s="34" t="str">
        <f t="shared" si="26"/>
        <v/>
      </c>
    </row>
    <row r="144" spans="1:10" s="24" customFormat="1" ht="13.5" hidden="1" outlineLevel="2" thickBot="1" x14ac:dyDescent="0.25">
      <c r="A144" s="18" t="s">
        <v>11</v>
      </c>
      <c r="B144" s="69" t="s">
        <v>44</v>
      </c>
      <c r="C144" s="18"/>
      <c r="D144" s="33" t="s">
        <v>60</v>
      </c>
      <c r="E144" s="20" t="s">
        <v>15</v>
      </c>
      <c r="F144" s="21"/>
      <c r="G144" s="22">
        <v>2.1</v>
      </c>
      <c r="H144" s="21">
        <v>4.7699999999999996</v>
      </c>
      <c r="I144" s="22">
        <f>+H144*G144</f>
        <v>10.016999999999999</v>
      </c>
      <c r="J144" s="34" t="str">
        <f t="shared" si="26"/>
        <v/>
      </c>
    </row>
    <row r="145" spans="1:10" s="24" customFormat="1" ht="13.5" hidden="1" outlineLevel="2" thickBot="1" x14ac:dyDescent="0.25">
      <c r="A145" s="18" t="s">
        <v>11</v>
      </c>
      <c r="B145" s="69" t="s">
        <v>44</v>
      </c>
      <c r="C145" s="18"/>
      <c r="D145" s="33" t="s">
        <v>61</v>
      </c>
      <c r="E145" s="20" t="s">
        <v>21</v>
      </c>
      <c r="F145" s="21"/>
      <c r="G145" s="22">
        <v>6</v>
      </c>
      <c r="H145" s="21">
        <v>0.01</v>
      </c>
      <c r="I145" s="22">
        <f t="shared" ref="I145:I152" si="27">H145*G145</f>
        <v>0.06</v>
      </c>
      <c r="J145" s="34" t="str">
        <f t="shared" si="26"/>
        <v/>
      </c>
    </row>
    <row r="146" spans="1:10" s="24" customFormat="1" ht="13.5" hidden="1" outlineLevel="2" thickBot="1" x14ac:dyDescent="0.25">
      <c r="A146" s="18" t="s">
        <v>11</v>
      </c>
      <c r="B146" s="69" t="s">
        <v>44</v>
      </c>
      <c r="C146" s="18"/>
      <c r="D146" s="33" t="s">
        <v>22</v>
      </c>
      <c r="E146" s="20" t="s">
        <v>21</v>
      </c>
      <c r="F146" s="21"/>
      <c r="G146" s="22">
        <v>13</v>
      </c>
      <c r="H146" s="21">
        <v>0.01</v>
      </c>
      <c r="I146" s="22">
        <f t="shared" si="27"/>
        <v>0.13</v>
      </c>
      <c r="J146" s="34" t="str">
        <f t="shared" si="26"/>
        <v/>
      </c>
    </row>
    <row r="147" spans="1:10" s="24" customFormat="1" ht="13.5" hidden="1" outlineLevel="2" thickBot="1" x14ac:dyDescent="0.25">
      <c r="A147" s="18" t="s">
        <v>11</v>
      </c>
      <c r="B147" s="69" t="s">
        <v>44</v>
      </c>
      <c r="C147" s="18"/>
      <c r="D147" s="33" t="s">
        <v>67</v>
      </c>
      <c r="E147" s="20" t="s">
        <v>21</v>
      </c>
      <c r="F147" s="21"/>
      <c r="G147" s="22">
        <v>10</v>
      </c>
      <c r="H147" s="21">
        <v>0.03</v>
      </c>
      <c r="I147" s="22">
        <f t="shared" si="27"/>
        <v>0.3</v>
      </c>
      <c r="J147" s="34" t="str">
        <f t="shared" si="26"/>
        <v/>
      </c>
    </row>
    <row r="148" spans="1:10" s="24" customFormat="1" ht="13.5" hidden="1" outlineLevel="2" thickBot="1" x14ac:dyDescent="0.25">
      <c r="A148" s="18" t="s">
        <v>11</v>
      </c>
      <c r="B148" s="69" t="s">
        <v>44</v>
      </c>
      <c r="C148" s="18"/>
      <c r="D148" s="33" t="s">
        <v>62</v>
      </c>
      <c r="E148" s="20" t="s">
        <v>21</v>
      </c>
      <c r="F148" s="21"/>
      <c r="G148" s="22">
        <v>10</v>
      </c>
      <c r="H148" s="21">
        <v>0.03</v>
      </c>
      <c r="I148" s="22">
        <f t="shared" si="27"/>
        <v>0.3</v>
      </c>
      <c r="J148" s="34" t="str">
        <f t="shared" si="26"/>
        <v/>
      </c>
    </row>
    <row r="149" spans="1:10" s="24" customFormat="1" ht="13.5" hidden="1" outlineLevel="2" thickBot="1" x14ac:dyDescent="0.25">
      <c r="A149" s="18" t="s">
        <v>11</v>
      </c>
      <c r="B149" s="69" t="s">
        <v>44</v>
      </c>
      <c r="C149" s="18"/>
      <c r="D149" s="33" t="s">
        <v>35</v>
      </c>
      <c r="E149" s="20" t="s">
        <v>18</v>
      </c>
      <c r="F149" s="21"/>
      <c r="G149" s="22">
        <v>1.6</v>
      </c>
      <c r="H149" s="21">
        <v>0.63</v>
      </c>
      <c r="I149" s="22">
        <f t="shared" si="27"/>
        <v>1.008</v>
      </c>
      <c r="J149" s="34" t="str">
        <f t="shared" si="26"/>
        <v/>
      </c>
    </row>
    <row r="150" spans="1:10" s="24" customFormat="1" ht="13.5" hidden="1" outlineLevel="2" thickBot="1" x14ac:dyDescent="0.25">
      <c r="A150" s="18" t="s">
        <v>11</v>
      </c>
      <c r="B150" s="69" t="s">
        <v>44</v>
      </c>
      <c r="C150" s="18"/>
      <c r="D150" s="33" t="s">
        <v>24</v>
      </c>
      <c r="E150" s="20" t="s">
        <v>18</v>
      </c>
      <c r="F150" s="21"/>
      <c r="G150" s="22">
        <v>2.8</v>
      </c>
      <c r="H150" s="21">
        <v>0.04</v>
      </c>
      <c r="I150" s="22">
        <f t="shared" si="27"/>
        <v>0.11199999999999999</v>
      </c>
      <c r="J150" s="34" t="str">
        <f t="shared" si="26"/>
        <v/>
      </c>
    </row>
    <row r="151" spans="1:10" s="24" customFormat="1" ht="13.5" hidden="1" outlineLevel="2" thickBot="1" x14ac:dyDescent="0.25">
      <c r="A151" s="18" t="s">
        <v>11</v>
      </c>
      <c r="B151" s="69" t="s">
        <v>44</v>
      </c>
      <c r="C151" s="18"/>
      <c r="D151" s="33" t="s">
        <v>25</v>
      </c>
      <c r="E151" s="20" t="s">
        <v>26</v>
      </c>
      <c r="F151" s="21"/>
      <c r="G151" s="22">
        <v>0.66</v>
      </c>
      <c r="H151" s="21">
        <v>1.1200000000000001</v>
      </c>
      <c r="I151" s="22">
        <f t="shared" si="27"/>
        <v>0.73920000000000008</v>
      </c>
      <c r="J151" s="34" t="str">
        <f t="shared" si="26"/>
        <v/>
      </c>
    </row>
    <row r="152" spans="1:10" s="24" customFormat="1" ht="13.5" hidden="1" outlineLevel="2" thickBot="1" x14ac:dyDescent="0.25">
      <c r="A152" s="18" t="s">
        <v>11</v>
      </c>
      <c r="B152" s="69" t="s">
        <v>44</v>
      </c>
      <c r="C152" s="18"/>
      <c r="D152" s="33" t="s">
        <v>57</v>
      </c>
      <c r="E152" s="20" t="s">
        <v>26</v>
      </c>
      <c r="F152" s="21"/>
      <c r="G152" s="22">
        <v>0.15</v>
      </c>
      <c r="H152" s="21">
        <v>0.35</v>
      </c>
      <c r="I152" s="22">
        <f t="shared" si="27"/>
        <v>5.2499999999999998E-2</v>
      </c>
      <c r="J152" s="34" t="str">
        <f t="shared" si="26"/>
        <v/>
      </c>
    </row>
    <row r="153" spans="1:10" s="24" customFormat="1" ht="13.5" hidden="1" outlineLevel="2" thickBot="1" x14ac:dyDescent="0.25">
      <c r="A153" s="18" t="s">
        <v>11</v>
      </c>
      <c r="B153" s="69" t="s">
        <v>44</v>
      </c>
      <c r="C153" s="61"/>
      <c r="D153" s="42" t="s">
        <v>38</v>
      </c>
      <c r="E153" s="25" t="s">
        <v>15</v>
      </c>
      <c r="F153" s="26"/>
      <c r="G153" s="27">
        <v>1.6</v>
      </c>
      <c r="H153" s="26">
        <v>0.86</v>
      </c>
      <c r="I153" s="27">
        <f>G153*H153</f>
        <v>1.3760000000000001</v>
      </c>
      <c r="J153" s="34" t="str">
        <f t="shared" si="26"/>
        <v/>
      </c>
    </row>
    <row r="154" spans="1:10" s="17" customFormat="1" ht="45.75" hidden="1" outlineLevel="1" thickBot="1" x14ac:dyDescent="0.3">
      <c r="A154" s="62" t="s">
        <v>11</v>
      </c>
      <c r="B154" s="64" t="s">
        <v>44</v>
      </c>
      <c r="C154" s="64" t="s">
        <v>58</v>
      </c>
      <c r="D154" s="64" t="s">
        <v>69</v>
      </c>
      <c r="E154" s="86" t="s">
        <v>15</v>
      </c>
      <c r="F154" s="87">
        <v>1.75</v>
      </c>
      <c r="G154" s="88"/>
      <c r="H154" s="89"/>
      <c r="I154" s="90">
        <f>SUM(I155:I167)</f>
        <v>43.999699999999997</v>
      </c>
      <c r="J154" s="73"/>
    </row>
    <row r="155" spans="1:10" s="24" customFormat="1" ht="13.5" hidden="1" outlineLevel="2" thickBot="1" x14ac:dyDescent="0.25">
      <c r="A155" s="18" t="s">
        <v>11</v>
      </c>
      <c r="B155" s="69" t="s">
        <v>44</v>
      </c>
      <c r="C155" s="85"/>
      <c r="D155" s="33" t="s">
        <v>47</v>
      </c>
      <c r="E155" s="20" t="s">
        <v>15</v>
      </c>
      <c r="F155" s="21"/>
      <c r="G155" s="22">
        <v>5.25</v>
      </c>
      <c r="H155" s="21">
        <v>3.26</v>
      </c>
      <c r="I155" s="22">
        <f>H155*G155</f>
        <v>17.114999999999998</v>
      </c>
      <c r="J155" s="34" t="str">
        <f>IF($J$154="OK","OK","")</f>
        <v/>
      </c>
    </row>
    <row r="156" spans="1:10" s="24" customFormat="1" ht="13.5" hidden="1" outlineLevel="2" thickBot="1" x14ac:dyDescent="0.25">
      <c r="A156" s="18" t="s">
        <v>11</v>
      </c>
      <c r="B156" s="69" t="s">
        <v>44</v>
      </c>
      <c r="C156" s="18"/>
      <c r="D156" s="33" t="s">
        <v>48</v>
      </c>
      <c r="E156" s="20" t="s">
        <v>18</v>
      </c>
      <c r="F156" s="21"/>
      <c r="G156" s="22">
        <v>1.6</v>
      </c>
      <c r="H156" s="21">
        <v>1.3</v>
      </c>
      <c r="I156" s="22">
        <f t="shared" ref="I156:I157" si="28">H156*G156</f>
        <v>2.08</v>
      </c>
      <c r="J156" s="34" t="str">
        <f t="shared" ref="J156:J167" si="29">IF($J$154="OK","OK","")</f>
        <v/>
      </c>
    </row>
    <row r="157" spans="1:10" s="24" customFormat="1" ht="13.5" hidden="1" outlineLevel="2" thickBot="1" x14ac:dyDescent="0.25">
      <c r="A157" s="18" t="s">
        <v>11</v>
      </c>
      <c r="B157" s="69" t="s">
        <v>44</v>
      </c>
      <c r="C157" s="18"/>
      <c r="D157" s="33" t="s">
        <v>49</v>
      </c>
      <c r="E157" s="20" t="s">
        <v>18</v>
      </c>
      <c r="F157" s="21"/>
      <c r="G157" s="22">
        <v>7</v>
      </c>
      <c r="H157" s="21">
        <v>1.53</v>
      </c>
      <c r="I157" s="22">
        <f t="shared" si="28"/>
        <v>10.71</v>
      </c>
      <c r="J157" s="34" t="str">
        <f t="shared" si="29"/>
        <v/>
      </c>
    </row>
    <row r="158" spans="1:10" s="24" customFormat="1" ht="13.5" hidden="1" outlineLevel="2" thickBot="1" x14ac:dyDescent="0.25">
      <c r="A158" s="18" t="s">
        <v>11</v>
      </c>
      <c r="B158" s="69" t="s">
        <v>44</v>
      </c>
      <c r="C158" s="18"/>
      <c r="D158" s="33" t="s">
        <v>60</v>
      </c>
      <c r="E158" s="20" t="s">
        <v>15</v>
      </c>
      <c r="F158" s="21"/>
      <c r="G158" s="22">
        <v>2.1</v>
      </c>
      <c r="H158" s="21">
        <v>4.7699999999999996</v>
      </c>
      <c r="I158" s="22">
        <f>+H158*G158</f>
        <v>10.016999999999999</v>
      </c>
      <c r="J158" s="34" t="str">
        <f t="shared" si="29"/>
        <v/>
      </c>
    </row>
    <row r="159" spans="1:10" s="24" customFormat="1" ht="13.5" hidden="1" outlineLevel="2" thickBot="1" x14ac:dyDescent="0.25">
      <c r="A159" s="18" t="s">
        <v>11</v>
      </c>
      <c r="B159" s="69" t="s">
        <v>44</v>
      </c>
      <c r="C159" s="18"/>
      <c r="D159" s="33" t="s">
        <v>61</v>
      </c>
      <c r="E159" s="20" t="s">
        <v>21</v>
      </c>
      <c r="F159" s="21"/>
      <c r="G159" s="22">
        <v>6</v>
      </c>
      <c r="H159" s="21">
        <v>0.01</v>
      </c>
      <c r="I159" s="22">
        <f t="shared" ref="I159:I166" si="30">H159*G159</f>
        <v>0.06</v>
      </c>
      <c r="J159" s="34" t="str">
        <f t="shared" si="29"/>
        <v/>
      </c>
    </row>
    <row r="160" spans="1:10" s="24" customFormat="1" ht="13.5" hidden="1" outlineLevel="2" thickBot="1" x14ac:dyDescent="0.25">
      <c r="A160" s="18" t="s">
        <v>11</v>
      </c>
      <c r="B160" s="69" t="s">
        <v>44</v>
      </c>
      <c r="C160" s="18"/>
      <c r="D160" s="33" t="s">
        <v>22</v>
      </c>
      <c r="E160" s="20" t="s">
        <v>21</v>
      </c>
      <c r="F160" s="21"/>
      <c r="G160" s="22">
        <v>13</v>
      </c>
      <c r="H160" s="21">
        <v>0.01</v>
      </c>
      <c r="I160" s="22">
        <f t="shared" si="30"/>
        <v>0.13</v>
      </c>
      <c r="J160" s="34" t="str">
        <f t="shared" si="29"/>
        <v/>
      </c>
    </row>
    <row r="161" spans="1:10" s="24" customFormat="1" ht="13.5" hidden="1" outlineLevel="2" thickBot="1" x14ac:dyDescent="0.25">
      <c r="A161" s="18" t="s">
        <v>11</v>
      </c>
      <c r="B161" s="69" t="s">
        <v>44</v>
      </c>
      <c r="C161" s="18"/>
      <c r="D161" s="33" t="s">
        <v>67</v>
      </c>
      <c r="E161" s="20" t="s">
        <v>21</v>
      </c>
      <c r="F161" s="21"/>
      <c r="G161" s="22">
        <v>10</v>
      </c>
      <c r="H161" s="21">
        <v>0.03</v>
      </c>
      <c r="I161" s="22">
        <f t="shared" si="30"/>
        <v>0.3</v>
      </c>
      <c r="J161" s="34" t="str">
        <f t="shared" si="29"/>
        <v/>
      </c>
    </row>
    <row r="162" spans="1:10" s="24" customFormat="1" ht="13.5" hidden="1" outlineLevel="2" thickBot="1" x14ac:dyDescent="0.25">
      <c r="A162" s="18" t="s">
        <v>11</v>
      </c>
      <c r="B162" s="69" t="s">
        <v>44</v>
      </c>
      <c r="C162" s="18"/>
      <c r="D162" s="33" t="s">
        <v>62</v>
      </c>
      <c r="E162" s="20" t="s">
        <v>21</v>
      </c>
      <c r="F162" s="21"/>
      <c r="G162" s="22">
        <v>10</v>
      </c>
      <c r="H162" s="21">
        <v>0.03</v>
      </c>
      <c r="I162" s="22">
        <f t="shared" si="30"/>
        <v>0.3</v>
      </c>
      <c r="J162" s="34" t="str">
        <f t="shared" si="29"/>
        <v/>
      </c>
    </row>
    <row r="163" spans="1:10" s="24" customFormat="1" ht="13.5" hidden="1" outlineLevel="2" thickBot="1" x14ac:dyDescent="0.25">
      <c r="A163" s="18" t="s">
        <v>11</v>
      </c>
      <c r="B163" s="69" t="s">
        <v>44</v>
      </c>
      <c r="C163" s="18"/>
      <c r="D163" s="33" t="s">
        <v>35</v>
      </c>
      <c r="E163" s="20" t="s">
        <v>18</v>
      </c>
      <c r="F163" s="21"/>
      <c r="G163" s="22">
        <v>1.6</v>
      </c>
      <c r="H163" s="21">
        <v>0.63</v>
      </c>
      <c r="I163" s="22">
        <f t="shared" si="30"/>
        <v>1.008</v>
      </c>
      <c r="J163" s="34" t="str">
        <f t="shared" si="29"/>
        <v/>
      </c>
    </row>
    <row r="164" spans="1:10" s="24" customFormat="1" ht="13.5" hidden="1" outlineLevel="2" thickBot="1" x14ac:dyDescent="0.25">
      <c r="A164" s="18" t="s">
        <v>11</v>
      </c>
      <c r="B164" s="69" t="s">
        <v>44</v>
      </c>
      <c r="C164" s="18"/>
      <c r="D164" s="33" t="s">
        <v>24</v>
      </c>
      <c r="E164" s="20" t="s">
        <v>18</v>
      </c>
      <c r="F164" s="21"/>
      <c r="G164" s="22">
        <v>2.8</v>
      </c>
      <c r="H164" s="21">
        <v>0.04</v>
      </c>
      <c r="I164" s="22">
        <f t="shared" si="30"/>
        <v>0.11199999999999999</v>
      </c>
      <c r="J164" s="34" t="str">
        <f t="shared" si="29"/>
        <v/>
      </c>
    </row>
    <row r="165" spans="1:10" s="24" customFormat="1" ht="13.5" hidden="1" outlineLevel="2" thickBot="1" x14ac:dyDescent="0.25">
      <c r="A165" s="18" t="s">
        <v>11</v>
      </c>
      <c r="B165" s="69" t="s">
        <v>44</v>
      </c>
      <c r="C165" s="18"/>
      <c r="D165" s="33" t="s">
        <v>25</v>
      </c>
      <c r="E165" s="20" t="s">
        <v>26</v>
      </c>
      <c r="F165" s="21"/>
      <c r="G165" s="22">
        <v>0.66</v>
      </c>
      <c r="H165" s="21">
        <v>1.1200000000000001</v>
      </c>
      <c r="I165" s="22">
        <f t="shared" si="30"/>
        <v>0.73920000000000008</v>
      </c>
      <c r="J165" s="34" t="str">
        <f t="shared" si="29"/>
        <v/>
      </c>
    </row>
    <row r="166" spans="1:10" s="24" customFormat="1" ht="13.5" hidden="1" outlineLevel="2" thickBot="1" x14ac:dyDescent="0.25">
      <c r="A166" s="18" t="s">
        <v>11</v>
      </c>
      <c r="B166" s="69" t="s">
        <v>44</v>
      </c>
      <c r="C166" s="18"/>
      <c r="D166" s="33" t="s">
        <v>57</v>
      </c>
      <c r="E166" s="20" t="s">
        <v>26</v>
      </c>
      <c r="F166" s="21"/>
      <c r="G166" s="22">
        <v>0.15</v>
      </c>
      <c r="H166" s="21">
        <v>0.35</v>
      </c>
      <c r="I166" s="22">
        <f t="shared" si="30"/>
        <v>5.2499999999999998E-2</v>
      </c>
      <c r="J166" s="34" t="str">
        <f t="shared" si="29"/>
        <v/>
      </c>
    </row>
    <row r="167" spans="1:10" s="24" customFormat="1" ht="13.5" hidden="1" outlineLevel="2" thickBot="1" x14ac:dyDescent="0.25">
      <c r="A167" s="18" t="s">
        <v>11</v>
      </c>
      <c r="B167" s="69" t="s">
        <v>44</v>
      </c>
      <c r="C167" s="61"/>
      <c r="D167" s="42" t="s">
        <v>38</v>
      </c>
      <c r="E167" s="25" t="s">
        <v>15</v>
      </c>
      <c r="F167" s="26"/>
      <c r="G167" s="27">
        <v>1.6</v>
      </c>
      <c r="H167" s="26">
        <v>0.86</v>
      </c>
      <c r="I167" s="27">
        <f>G167*H167</f>
        <v>1.3760000000000001</v>
      </c>
      <c r="J167" s="34" t="str">
        <f t="shared" si="29"/>
        <v/>
      </c>
    </row>
    <row r="168" spans="1:10" s="17" customFormat="1" ht="15.75" hidden="1" outlineLevel="1" thickBot="1" x14ac:dyDescent="0.3">
      <c r="A168" s="62" t="s">
        <v>11</v>
      </c>
      <c r="B168" s="62" t="s">
        <v>70</v>
      </c>
      <c r="C168" s="62" t="s">
        <v>70</v>
      </c>
      <c r="D168" s="62" t="s">
        <v>71</v>
      </c>
      <c r="E168" s="86" t="s">
        <v>21</v>
      </c>
      <c r="F168" s="87">
        <v>0.5</v>
      </c>
      <c r="G168" s="90"/>
      <c r="H168" s="87"/>
      <c r="I168" s="87"/>
      <c r="J168" s="73"/>
    </row>
    <row r="169" spans="1:10" s="17" customFormat="1" ht="15.75" hidden="1" outlineLevel="2" thickBot="1" x14ac:dyDescent="0.3">
      <c r="A169" s="91" t="s">
        <v>11</v>
      </c>
      <c r="B169" s="91" t="s">
        <v>70</v>
      </c>
      <c r="C169" s="92"/>
      <c r="D169" s="42" t="s">
        <v>71</v>
      </c>
      <c r="E169" s="25" t="s">
        <v>21</v>
      </c>
      <c r="F169" s="93">
        <v>0.5</v>
      </c>
      <c r="G169" s="94"/>
      <c r="H169" s="42"/>
      <c r="I169" s="42"/>
      <c r="J169" s="34" t="str">
        <f>IF($J$168="OK","OK","")</f>
        <v/>
      </c>
    </row>
    <row r="170" spans="1:10" s="17" customFormat="1" ht="26.25" hidden="1" customHeight="1" outlineLevel="1" x14ac:dyDescent="0.25">
      <c r="A170" s="62" t="s">
        <v>72</v>
      </c>
      <c r="B170" s="62" t="s">
        <v>73</v>
      </c>
      <c r="C170" s="62" t="s">
        <v>74</v>
      </c>
      <c r="D170" s="64" t="s">
        <v>75</v>
      </c>
      <c r="E170" s="86" t="s">
        <v>15</v>
      </c>
      <c r="F170" s="87">
        <v>0.6</v>
      </c>
      <c r="G170" s="88"/>
      <c r="H170" s="89"/>
      <c r="I170" s="90">
        <f>SUM(I171:I181)</f>
        <v>17.369299999999999</v>
      </c>
      <c r="J170" s="73"/>
    </row>
    <row r="171" spans="1:10" s="24" customFormat="1" ht="13.5" hidden="1" outlineLevel="2" thickBot="1" x14ac:dyDescent="0.25">
      <c r="A171" s="95" t="s">
        <v>72</v>
      </c>
      <c r="B171" s="18" t="s">
        <v>73</v>
      </c>
      <c r="C171" s="85"/>
      <c r="D171" s="33" t="s">
        <v>47</v>
      </c>
      <c r="E171" s="20" t="s">
        <v>15</v>
      </c>
      <c r="F171" s="21"/>
      <c r="G171" s="22">
        <v>2.1</v>
      </c>
      <c r="H171" s="21">
        <v>3.26</v>
      </c>
      <c r="I171" s="22">
        <f>H171*G171</f>
        <v>6.8460000000000001</v>
      </c>
      <c r="J171" s="59" t="str">
        <f>IF($J$170="OK","OK","")</f>
        <v/>
      </c>
    </row>
    <row r="172" spans="1:10" s="24" customFormat="1" ht="13.5" hidden="1" outlineLevel="2" thickBot="1" x14ac:dyDescent="0.25">
      <c r="A172" s="95" t="s">
        <v>72</v>
      </c>
      <c r="B172" s="18" t="s">
        <v>73</v>
      </c>
      <c r="C172" s="18"/>
      <c r="D172" s="33" t="s">
        <v>48</v>
      </c>
      <c r="E172" s="20" t="s">
        <v>18</v>
      </c>
      <c r="F172" s="21"/>
      <c r="G172" s="22">
        <v>0.9</v>
      </c>
      <c r="H172" s="21">
        <v>1.3</v>
      </c>
      <c r="I172" s="22">
        <f t="shared" ref="I172:I179" si="31">H172*G172</f>
        <v>1.1700000000000002</v>
      </c>
      <c r="J172" s="34" t="str">
        <f t="shared" ref="J172:J181" si="32">IF($J$170="OK","OK","")</f>
        <v/>
      </c>
    </row>
    <row r="173" spans="1:10" s="24" customFormat="1" ht="13.5" hidden="1" outlineLevel="2" thickBot="1" x14ac:dyDescent="0.25">
      <c r="A173" s="95" t="s">
        <v>72</v>
      </c>
      <c r="B173" s="18" t="s">
        <v>73</v>
      </c>
      <c r="C173" s="18"/>
      <c r="D173" s="33" t="s">
        <v>49</v>
      </c>
      <c r="E173" s="20" t="s">
        <v>18</v>
      </c>
      <c r="F173" s="21"/>
      <c r="G173" s="22">
        <v>2.2999999999999998</v>
      </c>
      <c r="H173" s="21">
        <v>2.5499999999999998</v>
      </c>
      <c r="I173" s="22">
        <f t="shared" si="31"/>
        <v>5.8649999999999993</v>
      </c>
      <c r="J173" s="34" t="str">
        <f t="shared" si="32"/>
        <v/>
      </c>
    </row>
    <row r="174" spans="1:10" s="24" customFormat="1" ht="13.5" hidden="1" outlineLevel="2" thickBot="1" x14ac:dyDescent="0.25">
      <c r="A174" s="95" t="s">
        <v>72</v>
      </c>
      <c r="B174" s="18" t="s">
        <v>73</v>
      </c>
      <c r="C174" s="18"/>
      <c r="D174" s="33" t="s">
        <v>22</v>
      </c>
      <c r="E174" s="20" t="s">
        <v>21</v>
      </c>
      <c r="F174" s="21"/>
      <c r="G174" s="22">
        <v>3</v>
      </c>
      <c r="H174" s="21">
        <v>0.01</v>
      </c>
      <c r="I174" s="22">
        <f t="shared" si="31"/>
        <v>0.03</v>
      </c>
      <c r="J174" s="34" t="str">
        <f t="shared" si="32"/>
        <v/>
      </c>
    </row>
    <row r="175" spans="1:10" s="24" customFormat="1" ht="13.5" hidden="1" outlineLevel="2" thickBot="1" x14ac:dyDescent="0.25">
      <c r="A175" s="95" t="s">
        <v>72</v>
      </c>
      <c r="B175" s="18" t="s">
        <v>73</v>
      </c>
      <c r="C175" s="18"/>
      <c r="D175" s="33" t="s">
        <v>56</v>
      </c>
      <c r="E175" s="20" t="s">
        <v>21</v>
      </c>
      <c r="F175" s="21"/>
      <c r="G175" s="22">
        <v>12</v>
      </c>
      <c r="H175" s="21">
        <v>0.03</v>
      </c>
      <c r="I175" s="22">
        <f t="shared" si="31"/>
        <v>0.36</v>
      </c>
      <c r="J175" s="34" t="str">
        <f t="shared" si="32"/>
        <v/>
      </c>
    </row>
    <row r="176" spans="1:10" s="24" customFormat="1" ht="13.5" hidden="1" outlineLevel="2" thickBot="1" x14ac:dyDescent="0.25">
      <c r="A176" s="95" t="s">
        <v>72</v>
      </c>
      <c r="B176" s="18" t="s">
        <v>73</v>
      </c>
      <c r="C176" s="18"/>
      <c r="D176" s="33" t="s">
        <v>62</v>
      </c>
      <c r="E176" s="20" t="s">
        <v>21</v>
      </c>
      <c r="F176" s="21"/>
      <c r="G176" s="22">
        <v>2</v>
      </c>
      <c r="H176" s="21">
        <v>0.03</v>
      </c>
      <c r="I176" s="22">
        <f t="shared" si="31"/>
        <v>0.06</v>
      </c>
      <c r="J176" s="34" t="str">
        <f t="shared" si="32"/>
        <v/>
      </c>
    </row>
    <row r="177" spans="1:10" s="24" customFormat="1" ht="13.5" hidden="1" outlineLevel="2" thickBot="1" x14ac:dyDescent="0.25">
      <c r="A177" s="95" t="s">
        <v>72</v>
      </c>
      <c r="B177" s="18" t="s">
        <v>73</v>
      </c>
      <c r="C177" s="18"/>
      <c r="D177" s="33" t="s">
        <v>57</v>
      </c>
      <c r="E177" s="20" t="s">
        <v>18</v>
      </c>
      <c r="F177" s="21"/>
      <c r="G177" s="22">
        <v>0.1</v>
      </c>
      <c r="H177" s="21">
        <v>0.35</v>
      </c>
      <c r="I177" s="22">
        <f t="shared" si="31"/>
        <v>3.4999999999999996E-2</v>
      </c>
      <c r="J177" s="34" t="str">
        <f t="shared" si="32"/>
        <v/>
      </c>
    </row>
    <row r="178" spans="1:10" s="24" customFormat="1" ht="13.5" hidden="1" outlineLevel="2" thickBot="1" x14ac:dyDescent="0.25">
      <c r="A178" s="95" t="s">
        <v>72</v>
      </c>
      <c r="B178" s="18" t="s">
        <v>73</v>
      </c>
      <c r="C178" s="18"/>
      <c r="D178" s="33" t="s">
        <v>24</v>
      </c>
      <c r="E178" s="20" t="s">
        <v>18</v>
      </c>
      <c r="F178" s="21"/>
      <c r="G178" s="22">
        <v>1.5</v>
      </c>
      <c r="H178" s="21">
        <v>0.04</v>
      </c>
      <c r="I178" s="22">
        <f t="shared" si="31"/>
        <v>0.06</v>
      </c>
      <c r="J178" s="34" t="str">
        <f t="shared" si="32"/>
        <v/>
      </c>
    </row>
    <row r="179" spans="1:10" s="24" customFormat="1" ht="13.5" hidden="1" outlineLevel="2" thickBot="1" x14ac:dyDescent="0.25">
      <c r="A179" s="95" t="s">
        <v>72</v>
      </c>
      <c r="B179" s="18" t="s">
        <v>73</v>
      </c>
      <c r="C179" s="18"/>
      <c r="D179" s="33" t="s">
        <v>25</v>
      </c>
      <c r="E179" s="20" t="s">
        <v>26</v>
      </c>
      <c r="F179" s="21"/>
      <c r="G179" s="22">
        <v>0.45</v>
      </c>
      <c r="H179" s="21">
        <v>1.1200000000000001</v>
      </c>
      <c r="I179" s="22">
        <f t="shared" si="31"/>
        <v>0.50400000000000011</v>
      </c>
      <c r="J179" s="34" t="str">
        <f t="shared" si="32"/>
        <v/>
      </c>
    </row>
    <row r="180" spans="1:10" s="24" customFormat="1" ht="13.5" hidden="1" outlineLevel="2" thickBot="1" x14ac:dyDescent="0.25">
      <c r="A180" s="95" t="s">
        <v>72</v>
      </c>
      <c r="B180" s="18" t="s">
        <v>73</v>
      </c>
      <c r="C180" s="18"/>
      <c r="D180" s="33" t="s">
        <v>76</v>
      </c>
      <c r="E180" s="20" t="s">
        <v>15</v>
      </c>
      <c r="F180" s="21"/>
      <c r="G180" s="22">
        <v>0.27</v>
      </c>
      <c r="H180" s="21">
        <v>2.54</v>
      </c>
      <c r="I180" s="22">
        <f>G180*H180</f>
        <v>0.68580000000000008</v>
      </c>
      <c r="J180" s="34" t="str">
        <f t="shared" si="32"/>
        <v/>
      </c>
    </row>
    <row r="181" spans="1:10" s="24" customFormat="1" ht="13.5" hidden="1" outlineLevel="2" thickBot="1" x14ac:dyDescent="0.25">
      <c r="A181" s="95" t="s">
        <v>72</v>
      </c>
      <c r="B181" s="18" t="s">
        <v>73</v>
      </c>
      <c r="C181" s="61"/>
      <c r="D181" s="42" t="s">
        <v>77</v>
      </c>
      <c r="E181" s="25" t="s">
        <v>15</v>
      </c>
      <c r="F181" s="26"/>
      <c r="G181" s="27">
        <v>1.05</v>
      </c>
      <c r="H181" s="26">
        <v>1.67</v>
      </c>
      <c r="I181" s="27">
        <f>G181*H181</f>
        <v>1.7535000000000001</v>
      </c>
      <c r="J181" s="34" t="str">
        <f t="shared" si="32"/>
        <v/>
      </c>
    </row>
    <row r="182" spans="1:10" s="17" customFormat="1" ht="30.75" hidden="1" outlineLevel="1" thickBot="1" x14ac:dyDescent="0.3">
      <c r="A182" s="62" t="s">
        <v>72</v>
      </c>
      <c r="B182" s="62" t="s">
        <v>73</v>
      </c>
      <c r="C182" s="62" t="s">
        <v>74</v>
      </c>
      <c r="D182" s="64" t="s">
        <v>78</v>
      </c>
      <c r="E182" s="86" t="s">
        <v>15</v>
      </c>
      <c r="F182" s="87">
        <v>0.7</v>
      </c>
      <c r="G182" s="88"/>
      <c r="H182" s="89"/>
      <c r="I182" s="90">
        <f>SUM(I183:I183)</f>
        <v>6.8460000000000001</v>
      </c>
      <c r="J182" s="73"/>
    </row>
    <row r="183" spans="1:10" s="24" customFormat="1" ht="13.5" hidden="1" outlineLevel="2" thickBot="1" x14ac:dyDescent="0.25">
      <c r="A183" s="95" t="s">
        <v>72</v>
      </c>
      <c r="B183" s="18" t="s">
        <v>73</v>
      </c>
      <c r="C183" s="85"/>
      <c r="D183" s="33" t="s">
        <v>47</v>
      </c>
      <c r="E183" s="20" t="s">
        <v>15</v>
      </c>
      <c r="F183" s="21"/>
      <c r="G183" s="22">
        <v>2.1</v>
      </c>
      <c r="H183" s="21">
        <v>3.26</v>
      </c>
      <c r="I183" s="22">
        <f>H183*G183</f>
        <v>6.8460000000000001</v>
      </c>
      <c r="J183" s="34" t="str">
        <f>IF($J$182="OK","OK","")</f>
        <v/>
      </c>
    </row>
    <row r="184" spans="1:10" s="17" customFormat="1" ht="30.75" hidden="1" outlineLevel="1" thickBot="1" x14ac:dyDescent="0.3">
      <c r="A184" s="62" t="s">
        <v>72</v>
      </c>
      <c r="B184" s="28" t="s">
        <v>79</v>
      </c>
      <c r="C184" s="62" t="s">
        <v>80</v>
      </c>
      <c r="D184" s="64" t="s">
        <v>81</v>
      </c>
      <c r="E184" s="86" t="s">
        <v>15</v>
      </c>
      <c r="F184" s="87">
        <v>0.52</v>
      </c>
      <c r="G184" s="31"/>
      <c r="H184" s="29"/>
      <c r="I184" s="90">
        <f>+SUM(I185:I189)</f>
        <v>30.261300000000002</v>
      </c>
      <c r="J184" s="73"/>
    </row>
    <row r="185" spans="1:10" s="24" customFormat="1" ht="15.75" hidden="1" outlineLevel="2" thickBot="1" x14ac:dyDescent="0.25">
      <c r="A185" s="96" t="s">
        <v>72</v>
      </c>
      <c r="B185" s="18" t="s">
        <v>79</v>
      </c>
      <c r="C185" s="18" t="s">
        <v>80</v>
      </c>
      <c r="D185" s="33" t="s">
        <v>82</v>
      </c>
      <c r="E185" s="20" t="s">
        <v>15</v>
      </c>
      <c r="F185" s="21"/>
      <c r="G185" s="22">
        <v>1.05</v>
      </c>
      <c r="H185" s="21">
        <v>27.03</v>
      </c>
      <c r="I185" s="22">
        <f>+H185*G185</f>
        <v>28.381500000000003</v>
      </c>
      <c r="J185" s="34" t="str">
        <f>IF($J$184="OK","OK","")</f>
        <v/>
      </c>
    </row>
    <row r="186" spans="1:10" s="24" customFormat="1" ht="15.75" hidden="1" outlineLevel="2" thickBot="1" x14ac:dyDescent="0.25">
      <c r="A186" s="96" t="s">
        <v>72</v>
      </c>
      <c r="B186" s="18" t="s">
        <v>79</v>
      </c>
      <c r="C186" s="18" t="s">
        <v>80</v>
      </c>
      <c r="D186" s="33" t="s">
        <v>57</v>
      </c>
      <c r="E186" s="20" t="s">
        <v>26</v>
      </c>
      <c r="F186" s="21"/>
      <c r="G186" s="22">
        <v>1.8</v>
      </c>
      <c r="H186" s="21">
        <v>0.35</v>
      </c>
      <c r="I186" s="22">
        <f t="shared" ref="I186:I189" si="33">+H186*G186</f>
        <v>0.63</v>
      </c>
      <c r="J186" s="34" t="str">
        <f>IF($J$184="OK","OK","")</f>
        <v/>
      </c>
    </row>
    <row r="187" spans="1:10" s="24" customFormat="1" ht="15.75" hidden="1" outlineLevel="2" thickBot="1" x14ac:dyDescent="0.25">
      <c r="A187" s="96" t="s">
        <v>72</v>
      </c>
      <c r="B187" s="18" t="s">
        <v>79</v>
      </c>
      <c r="C187" s="18" t="s">
        <v>80</v>
      </c>
      <c r="D187" s="33" t="s">
        <v>25</v>
      </c>
      <c r="E187" s="20" t="s">
        <v>26</v>
      </c>
      <c r="F187" s="21"/>
      <c r="G187" s="22">
        <v>0.45</v>
      </c>
      <c r="H187" s="21">
        <v>1.1200000000000001</v>
      </c>
      <c r="I187" s="22">
        <f t="shared" si="33"/>
        <v>0.50400000000000011</v>
      </c>
      <c r="J187" s="34" t="str">
        <f>IF($J$184="OK","OK","")</f>
        <v/>
      </c>
    </row>
    <row r="188" spans="1:10" s="24" customFormat="1" ht="15.75" hidden="1" outlineLevel="2" thickBot="1" x14ac:dyDescent="0.25">
      <c r="A188" s="96">
        <v>1056.3</v>
      </c>
      <c r="B188" s="18" t="s">
        <v>79</v>
      </c>
      <c r="C188" s="18" t="s">
        <v>80</v>
      </c>
      <c r="D188" s="33" t="s">
        <v>24</v>
      </c>
      <c r="E188" s="20" t="s">
        <v>18</v>
      </c>
      <c r="F188" s="21"/>
      <c r="G188" s="22">
        <v>1.5</v>
      </c>
      <c r="H188" s="21">
        <v>0.04</v>
      </c>
      <c r="I188" s="22">
        <f t="shared" si="33"/>
        <v>0.06</v>
      </c>
      <c r="J188" s="34" t="str">
        <f>IF($J$184="OK","OK","")</f>
        <v/>
      </c>
    </row>
    <row r="189" spans="1:10" s="24" customFormat="1" ht="15.75" hidden="1" outlineLevel="2" thickBot="1" x14ac:dyDescent="0.25">
      <c r="A189" s="97" t="s">
        <v>72</v>
      </c>
      <c r="B189" s="39" t="s">
        <v>79</v>
      </c>
      <c r="C189" s="18" t="s">
        <v>80</v>
      </c>
      <c r="D189" s="33" t="s">
        <v>83</v>
      </c>
      <c r="E189" s="20" t="s">
        <v>21</v>
      </c>
      <c r="F189" s="21"/>
      <c r="G189" s="22">
        <v>0.27</v>
      </c>
      <c r="H189" s="21">
        <v>2.54</v>
      </c>
      <c r="I189" s="22">
        <f t="shared" si="33"/>
        <v>0.68580000000000008</v>
      </c>
      <c r="J189" s="34" t="str">
        <f>IF($J$184="OK","OK","")</f>
        <v/>
      </c>
    </row>
    <row r="190" spans="1:10" s="24" customFormat="1" ht="15.75" hidden="1" outlineLevel="1" thickBot="1" x14ac:dyDescent="0.25">
      <c r="A190" s="62" t="s">
        <v>72</v>
      </c>
      <c r="B190" s="62" t="s">
        <v>84</v>
      </c>
      <c r="C190" s="62" t="s">
        <v>85</v>
      </c>
      <c r="D190" s="64" t="s">
        <v>86</v>
      </c>
      <c r="E190" s="62" t="s">
        <v>15</v>
      </c>
      <c r="F190" s="62">
        <v>0.3</v>
      </c>
      <c r="G190" s="98"/>
      <c r="H190" s="62"/>
      <c r="I190" s="99">
        <v>7.76</v>
      </c>
      <c r="J190" s="73"/>
    </row>
    <row r="191" spans="1:10" s="24" customFormat="1" ht="15.75" hidden="1" outlineLevel="2" thickBot="1" x14ac:dyDescent="0.25">
      <c r="A191" s="91" t="s">
        <v>72</v>
      </c>
      <c r="B191" s="91" t="s">
        <v>84</v>
      </c>
      <c r="C191" s="100"/>
      <c r="D191" s="101" t="s">
        <v>86</v>
      </c>
      <c r="E191" s="102" t="s">
        <v>15</v>
      </c>
      <c r="F191" s="103">
        <v>0.3</v>
      </c>
      <c r="G191" s="104"/>
      <c r="H191" s="103">
        <v>7.76</v>
      </c>
      <c r="I191" s="104">
        <f>H191</f>
        <v>7.76</v>
      </c>
      <c r="J191" s="34" t="str">
        <f>IF($J$190="OK","OK","")</f>
        <v/>
      </c>
    </row>
    <row r="192" spans="1:10" s="17" customFormat="1" ht="30.75" hidden="1" outlineLevel="1" thickBot="1" x14ac:dyDescent="0.3">
      <c r="A192" s="62" t="s">
        <v>72</v>
      </c>
      <c r="B192" s="62" t="s">
        <v>87</v>
      </c>
      <c r="C192" s="62" t="s">
        <v>88</v>
      </c>
      <c r="D192" s="64" t="s">
        <v>89</v>
      </c>
      <c r="E192" s="86" t="s">
        <v>15</v>
      </c>
      <c r="F192" s="87">
        <v>0.67</v>
      </c>
      <c r="G192" s="88"/>
      <c r="H192" s="89"/>
      <c r="I192" s="90">
        <f>SUM(I193:I198)</f>
        <v>10.1776</v>
      </c>
      <c r="J192" s="73"/>
    </row>
    <row r="193" spans="1:10" s="24" customFormat="1" ht="13.5" hidden="1" outlineLevel="2" thickBot="1" x14ac:dyDescent="0.25">
      <c r="A193" s="105" t="s">
        <v>90</v>
      </c>
      <c r="B193" s="18" t="s">
        <v>87</v>
      </c>
      <c r="C193" s="85"/>
      <c r="D193" s="106" t="s">
        <v>47</v>
      </c>
      <c r="E193" s="20" t="s">
        <v>15</v>
      </c>
      <c r="F193" s="21"/>
      <c r="G193" s="22">
        <v>1.05</v>
      </c>
      <c r="H193" s="21">
        <v>3.26</v>
      </c>
      <c r="I193" s="22">
        <f>H193*G193</f>
        <v>3.423</v>
      </c>
      <c r="J193" s="34" t="str">
        <f t="shared" ref="J193:J198" si="34">IF($J$192="OK","OK","")</f>
        <v/>
      </c>
    </row>
    <row r="194" spans="1:10" s="24" customFormat="1" ht="13.5" hidden="1" outlineLevel="2" thickBot="1" x14ac:dyDescent="0.25">
      <c r="A194" s="18" t="s">
        <v>90</v>
      </c>
      <c r="B194" s="18" t="s">
        <v>87</v>
      </c>
      <c r="C194" s="18"/>
      <c r="D194" s="106" t="s">
        <v>91</v>
      </c>
      <c r="E194" s="20" t="s">
        <v>18</v>
      </c>
      <c r="F194" s="21"/>
      <c r="G194" s="22">
        <v>2.9</v>
      </c>
      <c r="H194" s="21">
        <v>1.1299999999999999</v>
      </c>
      <c r="I194" s="22">
        <f t="shared" ref="I194:I198" si="35">H194*G194</f>
        <v>3.2769999999999997</v>
      </c>
      <c r="J194" s="34" t="str">
        <f t="shared" si="34"/>
        <v/>
      </c>
    </row>
    <row r="195" spans="1:10" s="24" customFormat="1" ht="13.5" hidden="1" outlineLevel="2" thickBot="1" x14ac:dyDescent="0.25">
      <c r="A195" s="18" t="s">
        <v>90</v>
      </c>
      <c r="B195" s="18" t="s">
        <v>87</v>
      </c>
      <c r="C195" s="18"/>
      <c r="D195" s="106" t="s">
        <v>92</v>
      </c>
      <c r="E195" s="20" t="s">
        <v>21</v>
      </c>
      <c r="F195" s="21"/>
      <c r="G195" s="22">
        <v>2.6</v>
      </c>
      <c r="H195" s="21">
        <v>1.1200000000000001</v>
      </c>
      <c r="I195" s="22">
        <f t="shared" si="35"/>
        <v>2.9120000000000004</v>
      </c>
      <c r="J195" s="34" t="str">
        <f t="shared" si="34"/>
        <v/>
      </c>
    </row>
    <row r="196" spans="1:10" s="24" customFormat="1" ht="13.5" hidden="1" outlineLevel="2" thickBot="1" x14ac:dyDescent="0.25">
      <c r="A196" s="18" t="s">
        <v>90</v>
      </c>
      <c r="B196" s="18" t="s">
        <v>87</v>
      </c>
      <c r="C196" s="18"/>
      <c r="D196" s="106" t="s">
        <v>22</v>
      </c>
      <c r="E196" s="20" t="s">
        <v>21</v>
      </c>
      <c r="F196" s="21"/>
      <c r="G196" s="22">
        <v>14</v>
      </c>
      <c r="H196" s="21">
        <v>0.01</v>
      </c>
      <c r="I196" s="22">
        <f t="shared" si="35"/>
        <v>0.14000000000000001</v>
      </c>
      <c r="J196" s="34" t="str">
        <f t="shared" si="34"/>
        <v/>
      </c>
    </row>
    <row r="197" spans="1:10" s="24" customFormat="1" ht="13.5" hidden="1" outlineLevel="2" thickBot="1" x14ac:dyDescent="0.25">
      <c r="A197" s="18">
        <v>1056.5</v>
      </c>
      <c r="B197" s="18" t="s">
        <v>87</v>
      </c>
      <c r="C197" s="18"/>
      <c r="D197" s="106" t="s">
        <v>24</v>
      </c>
      <c r="E197" s="20" t="s">
        <v>18</v>
      </c>
      <c r="F197" s="21"/>
      <c r="G197" s="22">
        <v>1.4</v>
      </c>
      <c r="H197" s="21">
        <v>0.04</v>
      </c>
      <c r="I197" s="22">
        <f t="shared" si="35"/>
        <v>5.5999999999999994E-2</v>
      </c>
      <c r="J197" s="34" t="str">
        <f t="shared" si="34"/>
        <v/>
      </c>
    </row>
    <row r="198" spans="1:10" s="24" customFormat="1" ht="13.5" hidden="1" outlineLevel="2" thickBot="1" x14ac:dyDescent="0.25">
      <c r="A198" s="61" t="s">
        <v>90</v>
      </c>
      <c r="B198" s="61" t="s">
        <v>87</v>
      </c>
      <c r="C198" s="61"/>
      <c r="D198" s="107" t="s">
        <v>25</v>
      </c>
      <c r="E198" s="25" t="s">
        <v>26</v>
      </c>
      <c r="F198" s="26"/>
      <c r="G198" s="27">
        <v>0.33</v>
      </c>
      <c r="H198" s="26">
        <v>1.1200000000000001</v>
      </c>
      <c r="I198" s="27">
        <f t="shared" si="35"/>
        <v>0.36960000000000004</v>
      </c>
      <c r="J198" s="34" t="str">
        <f t="shared" si="34"/>
        <v/>
      </c>
    </row>
    <row r="199" spans="1:10" s="17" customFormat="1" ht="30.75" hidden="1" outlineLevel="1" thickBot="1" x14ac:dyDescent="0.3">
      <c r="A199" s="62" t="s">
        <v>90</v>
      </c>
      <c r="B199" s="62" t="s">
        <v>87</v>
      </c>
      <c r="C199" s="62" t="s">
        <v>93</v>
      </c>
      <c r="D199" s="64" t="s">
        <v>89</v>
      </c>
      <c r="E199" s="86" t="s">
        <v>15</v>
      </c>
      <c r="F199" s="87">
        <v>0.59</v>
      </c>
      <c r="G199" s="88"/>
      <c r="H199" s="89"/>
      <c r="I199" s="90">
        <f>SUM(I200:I205)</f>
        <v>10.1776</v>
      </c>
      <c r="J199" s="73"/>
    </row>
    <row r="200" spans="1:10" s="24" customFormat="1" ht="13.5" hidden="1" outlineLevel="2" thickBot="1" x14ac:dyDescent="0.25">
      <c r="A200" s="105" t="s">
        <v>90</v>
      </c>
      <c r="B200" s="18" t="s">
        <v>87</v>
      </c>
      <c r="C200" s="85"/>
      <c r="D200" s="106" t="s">
        <v>47</v>
      </c>
      <c r="E200" s="20" t="s">
        <v>15</v>
      </c>
      <c r="F200" s="21"/>
      <c r="G200" s="22">
        <v>1.05</v>
      </c>
      <c r="H200" s="21">
        <v>3.26</v>
      </c>
      <c r="I200" s="22">
        <f>H200*G200</f>
        <v>3.423</v>
      </c>
      <c r="J200" s="34" t="str">
        <f>IF($J$199="OK","OK","")</f>
        <v/>
      </c>
    </row>
    <row r="201" spans="1:10" s="24" customFormat="1" ht="13.5" hidden="1" outlineLevel="2" thickBot="1" x14ac:dyDescent="0.25">
      <c r="A201" s="18" t="s">
        <v>90</v>
      </c>
      <c r="B201" s="18" t="s">
        <v>87</v>
      </c>
      <c r="C201" s="18"/>
      <c r="D201" s="106" t="s">
        <v>91</v>
      </c>
      <c r="E201" s="20" t="s">
        <v>18</v>
      </c>
      <c r="F201" s="21"/>
      <c r="G201" s="22">
        <v>2.9</v>
      </c>
      <c r="H201" s="21">
        <v>1.1299999999999999</v>
      </c>
      <c r="I201" s="22">
        <f t="shared" ref="I201:I205" si="36">H201*G201</f>
        <v>3.2769999999999997</v>
      </c>
      <c r="J201" s="34" t="str">
        <f t="shared" ref="J201:J205" si="37">IF($J$199="OK","OK","")</f>
        <v/>
      </c>
    </row>
    <row r="202" spans="1:10" s="24" customFormat="1" ht="13.5" hidden="1" outlineLevel="2" thickBot="1" x14ac:dyDescent="0.25">
      <c r="A202" s="18" t="s">
        <v>90</v>
      </c>
      <c r="B202" s="18" t="s">
        <v>87</v>
      </c>
      <c r="C202" s="18"/>
      <c r="D202" s="106" t="s">
        <v>92</v>
      </c>
      <c r="E202" s="20" t="s">
        <v>21</v>
      </c>
      <c r="F202" s="21"/>
      <c r="G202" s="22">
        <v>2.6</v>
      </c>
      <c r="H202" s="21">
        <v>1.1200000000000001</v>
      </c>
      <c r="I202" s="22">
        <f t="shared" si="36"/>
        <v>2.9120000000000004</v>
      </c>
      <c r="J202" s="34" t="str">
        <f t="shared" si="37"/>
        <v/>
      </c>
    </row>
    <row r="203" spans="1:10" s="24" customFormat="1" ht="13.5" hidden="1" outlineLevel="2" thickBot="1" x14ac:dyDescent="0.25">
      <c r="A203" s="18" t="s">
        <v>90</v>
      </c>
      <c r="B203" s="18" t="s">
        <v>87</v>
      </c>
      <c r="C203" s="18"/>
      <c r="D203" s="106" t="s">
        <v>22</v>
      </c>
      <c r="E203" s="20" t="s">
        <v>21</v>
      </c>
      <c r="F203" s="21"/>
      <c r="G203" s="22">
        <v>14</v>
      </c>
      <c r="H203" s="21">
        <v>0.01</v>
      </c>
      <c r="I203" s="22">
        <f t="shared" si="36"/>
        <v>0.14000000000000001</v>
      </c>
      <c r="J203" s="34" t="str">
        <f t="shared" si="37"/>
        <v/>
      </c>
    </row>
    <row r="204" spans="1:10" s="24" customFormat="1" ht="13.5" hidden="1" outlineLevel="2" thickBot="1" x14ac:dyDescent="0.25">
      <c r="A204" s="18" t="s">
        <v>90</v>
      </c>
      <c r="B204" s="18" t="s">
        <v>87</v>
      </c>
      <c r="C204" s="18"/>
      <c r="D204" s="106" t="s">
        <v>24</v>
      </c>
      <c r="E204" s="20" t="s">
        <v>18</v>
      </c>
      <c r="F204" s="21"/>
      <c r="G204" s="22">
        <v>1.4</v>
      </c>
      <c r="H204" s="21">
        <v>0.04</v>
      </c>
      <c r="I204" s="22">
        <f t="shared" si="36"/>
        <v>5.5999999999999994E-2</v>
      </c>
      <c r="J204" s="34" t="str">
        <f t="shared" si="37"/>
        <v/>
      </c>
    </row>
    <row r="205" spans="1:10" s="24" customFormat="1" ht="13.5" hidden="1" outlineLevel="2" thickBot="1" x14ac:dyDescent="0.25">
      <c r="A205" s="61" t="s">
        <v>90</v>
      </c>
      <c r="B205" s="61" t="s">
        <v>87</v>
      </c>
      <c r="C205" s="61"/>
      <c r="D205" s="107" t="s">
        <v>25</v>
      </c>
      <c r="E205" s="25" t="s">
        <v>26</v>
      </c>
      <c r="F205" s="26"/>
      <c r="G205" s="27">
        <v>0.33</v>
      </c>
      <c r="H205" s="26">
        <v>1.1200000000000001</v>
      </c>
      <c r="I205" s="27">
        <f t="shared" si="36"/>
        <v>0.36960000000000004</v>
      </c>
      <c r="J205" s="34" t="str">
        <f t="shared" si="37"/>
        <v/>
      </c>
    </row>
    <row r="206" spans="1:10" s="17" customFormat="1" ht="30.75" hidden="1" outlineLevel="1" thickBot="1" x14ac:dyDescent="0.3">
      <c r="A206" s="62" t="s">
        <v>90</v>
      </c>
      <c r="B206" s="62" t="s">
        <v>87</v>
      </c>
      <c r="C206" s="62" t="s">
        <v>93</v>
      </c>
      <c r="D206" s="64" t="s">
        <v>94</v>
      </c>
      <c r="E206" s="86" t="s">
        <v>15</v>
      </c>
      <c r="F206" s="87">
        <v>0.67</v>
      </c>
      <c r="G206" s="88"/>
      <c r="H206" s="89"/>
      <c r="I206" s="90">
        <f>SUM(I207:I212)</f>
        <v>8.7585999999999995</v>
      </c>
      <c r="J206" s="73"/>
    </row>
    <row r="207" spans="1:10" s="24" customFormat="1" ht="13.5" hidden="1" outlineLevel="2" thickBot="1" x14ac:dyDescent="0.25">
      <c r="A207" s="105" t="s">
        <v>90</v>
      </c>
      <c r="B207" s="18" t="s">
        <v>87</v>
      </c>
      <c r="C207" s="85"/>
      <c r="D207" s="106" t="s">
        <v>47</v>
      </c>
      <c r="E207" s="20" t="s">
        <v>15</v>
      </c>
      <c r="F207" s="21"/>
      <c r="G207" s="22">
        <v>1.05</v>
      </c>
      <c r="H207" s="21">
        <v>3.26</v>
      </c>
      <c r="I207" s="22">
        <f>H207*G207</f>
        <v>3.423</v>
      </c>
      <c r="J207" s="34" t="str">
        <f>IF($J$206="OK","OK","")</f>
        <v/>
      </c>
    </row>
    <row r="208" spans="1:10" s="24" customFormat="1" ht="13.5" hidden="1" outlineLevel="2" thickBot="1" x14ac:dyDescent="0.25">
      <c r="A208" s="18" t="s">
        <v>90</v>
      </c>
      <c r="B208" s="18" t="s">
        <v>87</v>
      </c>
      <c r="C208" s="18"/>
      <c r="D208" s="106" t="s">
        <v>49</v>
      </c>
      <c r="E208" s="20" t="s">
        <v>18</v>
      </c>
      <c r="F208" s="21"/>
      <c r="G208" s="22">
        <v>1</v>
      </c>
      <c r="H208" s="21">
        <v>1.53</v>
      </c>
      <c r="I208" s="22">
        <f t="shared" ref="I208:I212" si="38">H208*G208</f>
        <v>1.53</v>
      </c>
      <c r="J208" s="34" t="str">
        <f t="shared" ref="J208:J212" si="39">IF($J$206="OK","OK","")</f>
        <v/>
      </c>
    </row>
    <row r="209" spans="1:10" s="24" customFormat="1" ht="13.5" hidden="1" outlineLevel="2" thickBot="1" x14ac:dyDescent="0.25">
      <c r="A209" s="18" t="s">
        <v>90</v>
      </c>
      <c r="B209" s="18" t="s">
        <v>87</v>
      </c>
      <c r="C209" s="18"/>
      <c r="D209" s="106" t="s">
        <v>92</v>
      </c>
      <c r="E209" s="20" t="s">
        <v>21</v>
      </c>
      <c r="F209" s="21"/>
      <c r="G209" s="22">
        <v>1</v>
      </c>
      <c r="H209" s="21">
        <v>3.28</v>
      </c>
      <c r="I209" s="22">
        <f t="shared" si="38"/>
        <v>3.28</v>
      </c>
      <c r="J209" s="34" t="str">
        <f t="shared" si="39"/>
        <v/>
      </c>
    </row>
    <row r="210" spans="1:10" s="24" customFormat="1" ht="13.5" hidden="1" outlineLevel="2" thickBot="1" x14ac:dyDescent="0.25">
      <c r="A210" s="18" t="s">
        <v>90</v>
      </c>
      <c r="B210" s="18" t="s">
        <v>87</v>
      </c>
      <c r="C210" s="18"/>
      <c r="D210" s="106" t="s">
        <v>22</v>
      </c>
      <c r="E210" s="20" t="s">
        <v>21</v>
      </c>
      <c r="F210" s="21"/>
      <c r="G210" s="22">
        <v>10</v>
      </c>
      <c r="H210" s="21">
        <v>0.01</v>
      </c>
      <c r="I210" s="22">
        <f t="shared" si="38"/>
        <v>0.1</v>
      </c>
      <c r="J210" s="34" t="str">
        <f t="shared" si="39"/>
        <v/>
      </c>
    </row>
    <row r="211" spans="1:10" s="24" customFormat="1" ht="13.5" hidden="1" outlineLevel="2" thickBot="1" x14ac:dyDescent="0.25">
      <c r="A211" s="18" t="s">
        <v>90</v>
      </c>
      <c r="B211" s="18" t="s">
        <v>87</v>
      </c>
      <c r="C211" s="18"/>
      <c r="D211" s="106" t="s">
        <v>24</v>
      </c>
      <c r="E211" s="20" t="s">
        <v>18</v>
      </c>
      <c r="F211" s="21"/>
      <c r="G211" s="22">
        <v>1.4</v>
      </c>
      <c r="H211" s="21">
        <v>0.04</v>
      </c>
      <c r="I211" s="22">
        <f t="shared" si="38"/>
        <v>5.5999999999999994E-2</v>
      </c>
      <c r="J211" s="34" t="str">
        <f t="shared" si="39"/>
        <v/>
      </c>
    </row>
    <row r="212" spans="1:10" s="24" customFormat="1" ht="13.5" hidden="1" outlineLevel="2" thickBot="1" x14ac:dyDescent="0.25">
      <c r="A212" s="61" t="s">
        <v>90</v>
      </c>
      <c r="B212" s="61" t="s">
        <v>87</v>
      </c>
      <c r="C212" s="61"/>
      <c r="D212" s="107" t="s">
        <v>25</v>
      </c>
      <c r="E212" s="25" t="s">
        <v>26</v>
      </c>
      <c r="F212" s="26"/>
      <c r="G212" s="27">
        <v>0.33</v>
      </c>
      <c r="H212" s="26">
        <v>1.1200000000000001</v>
      </c>
      <c r="I212" s="27">
        <f t="shared" si="38"/>
        <v>0.36960000000000004</v>
      </c>
      <c r="J212" s="34" t="str">
        <f t="shared" si="39"/>
        <v/>
      </c>
    </row>
    <row r="213" spans="1:10" s="24" customFormat="1" ht="30.75" hidden="1" outlineLevel="1" thickBot="1" x14ac:dyDescent="0.25">
      <c r="A213" s="62" t="s">
        <v>90</v>
      </c>
      <c r="B213" s="62" t="s">
        <v>87</v>
      </c>
      <c r="C213" s="62" t="s">
        <v>95</v>
      </c>
      <c r="D213" s="64" t="s">
        <v>96</v>
      </c>
      <c r="E213" s="86" t="s">
        <v>15</v>
      </c>
      <c r="F213" s="87">
        <v>0.67</v>
      </c>
      <c r="G213" s="88"/>
      <c r="H213" s="89"/>
      <c r="I213" s="90">
        <f>SUM(I214:I220)</f>
        <v>9.4418630990000008</v>
      </c>
      <c r="J213" s="73"/>
    </row>
    <row r="214" spans="1:10" s="24" customFormat="1" ht="13.5" hidden="1" outlineLevel="2" thickBot="1" x14ac:dyDescent="0.25">
      <c r="A214" s="105" t="s">
        <v>90</v>
      </c>
      <c r="B214" s="18" t="s">
        <v>87</v>
      </c>
      <c r="C214" s="85"/>
      <c r="D214" s="106" t="s">
        <v>47</v>
      </c>
      <c r="E214" s="20" t="s">
        <v>15</v>
      </c>
      <c r="F214" s="21"/>
      <c r="G214" s="22">
        <v>1.05</v>
      </c>
      <c r="H214" s="22">
        <f>3.26*0.89819</f>
        <v>2.9280993999999998</v>
      </c>
      <c r="I214" s="22">
        <f>H214*G214</f>
        <v>3.0745043700000001</v>
      </c>
      <c r="J214" s="34" t="str">
        <f t="shared" ref="J214:J220" si="40">IF($J$213="OK","OK","")</f>
        <v/>
      </c>
    </row>
    <row r="215" spans="1:10" s="24" customFormat="1" ht="13.5" hidden="1" outlineLevel="2" thickBot="1" x14ac:dyDescent="0.25">
      <c r="A215" s="18" t="s">
        <v>90</v>
      </c>
      <c r="B215" s="18" t="s">
        <v>87</v>
      </c>
      <c r="C215" s="18"/>
      <c r="D215" s="106" t="s">
        <v>49</v>
      </c>
      <c r="E215" s="20" t="s">
        <v>18</v>
      </c>
      <c r="F215" s="21"/>
      <c r="G215" s="22">
        <v>1</v>
      </c>
      <c r="H215" s="22">
        <f>1.53*0.89819</f>
        <v>1.3742307</v>
      </c>
      <c r="I215" s="22">
        <f t="shared" ref="I215:I220" si="41">H215*G215</f>
        <v>1.3742307</v>
      </c>
      <c r="J215" s="34" t="str">
        <f t="shared" si="40"/>
        <v/>
      </c>
    </row>
    <row r="216" spans="1:10" s="24" customFormat="1" ht="13.5" hidden="1" outlineLevel="2" thickBot="1" x14ac:dyDescent="0.25">
      <c r="A216" s="18" t="s">
        <v>90</v>
      </c>
      <c r="B216" s="18" t="s">
        <v>87</v>
      </c>
      <c r="C216" s="18"/>
      <c r="D216" s="106" t="s">
        <v>92</v>
      </c>
      <c r="E216" s="20" t="s">
        <v>21</v>
      </c>
      <c r="F216" s="21"/>
      <c r="G216" s="22">
        <v>1</v>
      </c>
      <c r="H216" s="22">
        <f>3.28*0.89819</f>
        <v>2.9460631999999998</v>
      </c>
      <c r="I216" s="22">
        <f t="shared" si="41"/>
        <v>2.9460631999999998</v>
      </c>
      <c r="J216" s="34" t="str">
        <f t="shared" si="40"/>
        <v/>
      </c>
    </row>
    <row r="217" spans="1:10" s="24" customFormat="1" ht="13.5" hidden="1" outlineLevel="2" thickBot="1" x14ac:dyDescent="0.25">
      <c r="A217" s="18" t="s">
        <v>90</v>
      </c>
      <c r="B217" s="18" t="s">
        <v>87</v>
      </c>
      <c r="C217" s="18"/>
      <c r="D217" s="106" t="s">
        <v>22</v>
      </c>
      <c r="E217" s="20" t="s">
        <v>21</v>
      </c>
      <c r="F217" s="21"/>
      <c r="G217" s="22">
        <v>10</v>
      </c>
      <c r="H217" s="22">
        <f>0.01*0.89819</f>
        <v>8.981900000000001E-3</v>
      </c>
      <c r="I217" s="22">
        <f t="shared" si="41"/>
        <v>8.981900000000001E-2</v>
      </c>
      <c r="J217" s="34" t="str">
        <f t="shared" si="40"/>
        <v/>
      </c>
    </row>
    <row r="218" spans="1:10" s="24" customFormat="1" ht="13.5" hidden="1" outlineLevel="2" thickBot="1" x14ac:dyDescent="0.25">
      <c r="A218" s="18" t="s">
        <v>90</v>
      </c>
      <c r="B218" s="18" t="s">
        <v>87</v>
      </c>
      <c r="C218" s="18"/>
      <c r="D218" s="106" t="s">
        <v>24</v>
      </c>
      <c r="E218" s="20" t="s">
        <v>18</v>
      </c>
      <c r="F218" s="21"/>
      <c r="G218" s="22">
        <v>1.4</v>
      </c>
      <c r="H218" s="22">
        <f>0.04*0.89819</f>
        <v>3.5927600000000004E-2</v>
      </c>
      <c r="I218" s="22">
        <f t="shared" si="41"/>
        <v>5.0298640000000006E-2</v>
      </c>
      <c r="J218" s="34" t="str">
        <f t="shared" si="40"/>
        <v/>
      </c>
    </row>
    <row r="219" spans="1:10" s="24" customFormat="1" ht="13.5" hidden="1" outlineLevel="2" thickBot="1" x14ac:dyDescent="0.25">
      <c r="A219" s="18" t="s">
        <v>90</v>
      </c>
      <c r="B219" s="18" t="s">
        <v>87</v>
      </c>
      <c r="C219" s="18"/>
      <c r="D219" s="106" t="s">
        <v>25</v>
      </c>
      <c r="E219" s="20" t="s">
        <v>26</v>
      </c>
      <c r="F219" s="21"/>
      <c r="G219" s="22">
        <v>0.33</v>
      </c>
      <c r="H219" s="22">
        <f>1.12*0.89819</f>
        <v>1.0059728000000001</v>
      </c>
      <c r="I219" s="22">
        <f t="shared" si="41"/>
        <v>0.33197102400000006</v>
      </c>
      <c r="J219" s="34" t="str">
        <f t="shared" si="40"/>
        <v/>
      </c>
    </row>
    <row r="220" spans="1:10" s="24" customFormat="1" ht="13.5" hidden="1" outlineLevel="2" thickBot="1" x14ac:dyDescent="0.25">
      <c r="A220" s="18" t="s">
        <v>90</v>
      </c>
      <c r="B220" s="18" t="s">
        <v>87</v>
      </c>
      <c r="C220" s="18"/>
      <c r="D220" s="106" t="s">
        <v>97</v>
      </c>
      <c r="E220" s="20" t="s">
        <v>26</v>
      </c>
      <c r="F220" s="21"/>
      <c r="G220" s="22">
        <v>1.05</v>
      </c>
      <c r="H220" s="22">
        <f>1.67*0.89819</f>
        <v>1.4999773000000001</v>
      </c>
      <c r="I220" s="22">
        <f t="shared" si="41"/>
        <v>1.574976165</v>
      </c>
      <c r="J220" s="34" t="str">
        <f t="shared" si="40"/>
        <v/>
      </c>
    </row>
    <row r="221" spans="1:10" s="24" customFormat="1" ht="15.75" hidden="1" outlineLevel="1" thickBot="1" x14ac:dyDescent="0.25">
      <c r="A221" s="62" t="s">
        <v>11</v>
      </c>
      <c r="B221" s="62" t="s">
        <v>98</v>
      </c>
      <c r="C221" s="62" t="s">
        <v>99</v>
      </c>
      <c r="D221" s="64" t="s">
        <v>100</v>
      </c>
      <c r="E221" s="62" t="s">
        <v>15</v>
      </c>
      <c r="F221" s="62">
        <v>0.5</v>
      </c>
      <c r="G221" s="98"/>
      <c r="H221" s="62"/>
      <c r="I221" s="62"/>
      <c r="J221" s="73"/>
    </row>
    <row r="222" spans="1:10" s="24" customFormat="1" ht="15.75" hidden="1" outlineLevel="2" thickBot="1" x14ac:dyDescent="0.25">
      <c r="A222" s="108" t="s">
        <v>11</v>
      </c>
      <c r="B222" s="108" t="s">
        <v>98</v>
      </c>
      <c r="C222" s="109"/>
      <c r="D222" s="106" t="s">
        <v>100</v>
      </c>
      <c r="E222" s="20" t="s">
        <v>15</v>
      </c>
      <c r="F222" s="110">
        <v>0.5</v>
      </c>
      <c r="G222" s="22"/>
      <c r="H222" s="22"/>
      <c r="I222" s="22"/>
      <c r="J222" s="59" t="str">
        <f>IF($J$221="OK","OK","")</f>
        <v/>
      </c>
    </row>
    <row r="223" spans="1:10" s="24" customFormat="1" ht="15.75" hidden="1" outlineLevel="1" thickBot="1" x14ac:dyDescent="0.25">
      <c r="A223" s="111" t="s">
        <v>11</v>
      </c>
      <c r="B223" s="111" t="s">
        <v>101</v>
      </c>
      <c r="C223" s="111" t="s">
        <v>101</v>
      </c>
      <c r="D223" s="112" t="s">
        <v>102</v>
      </c>
      <c r="E223" s="111" t="s">
        <v>15</v>
      </c>
      <c r="F223" s="111">
        <v>0.5</v>
      </c>
      <c r="G223" s="113"/>
      <c r="H223" s="111"/>
      <c r="I223" s="111"/>
      <c r="J223" s="114"/>
    </row>
    <row r="224" spans="1:10" s="24" customFormat="1" ht="15.75" hidden="1" outlineLevel="2" thickBot="1" x14ac:dyDescent="0.25">
      <c r="A224" s="115" t="s">
        <v>11</v>
      </c>
      <c r="B224" s="116" t="s">
        <v>101</v>
      </c>
      <c r="C224" s="117"/>
      <c r="D224" s="48" t="s">
        <v>102</v>
      </c>
      <c r="E224" s="49" t="s">
        <v>15</v>
      </c>
      <c r="F224" s="118">
        <v>0.5</v>
      </c>
      <c r="G224" s="51"/>
      <c r="H224" s="51"/>
      <c r="I224" s="51"/>
      <c r="J224" s="119" t="str">
        <f>IF($J$223="OK","OK","")</f>
        <v/>
      </c>
    </row>
    <row r="225" spans="1:10" ht="27.75" customHeight="1" collapsed="1" thickBot="1" x14ac:dyDescent="0.3">
      <c r="A225" s="4" t="s">
        <v>103</v>
      </c>
      <c r="B225" s="120"/>
      <c r="C225" s="121"/>
      <c r="D225" s="121"/>
      <c r="E225" s="121"/>
      <c r="F225" s="121"/>
      <c r="G225" s="121"/>
      <c r="H225" s="121"/>
      <c r="I225" s="121"/>
      <c r="J225" s="122"/>
    </row>
    <row r="226" spans="1:10" s="17" customFormat="1" hidden="1" outlineLevel="1" x14ac:dyDescent="0.25">
      <c r="A226" s="124" t="s">
        <v>104</v>
      </c>
      <c r="B226" s="124" t="s">
        <v>105</v>
      </c>
      <c r="C226" s="124" t="s">
        <v>106</v>
      </c>
      <c r="D226" s="125" t="s">
        <v>107</v>
      </c>
      <c r="E226" s="124" t="s">
        <v>15</v>
      </c>
      <c r="F226" s="124">
        <v>0.15</v>
      </c>
      <c r="G226" s="124"/>
      <c r="H226" s="124"/>
      <c r="I226" s="126">
        <f>I227</f>
        <v>2</v>
      </c>
      <c r="J226" s="127"/>
    </row>
    <row r="227" spans="1:10" s="24" customFormat="1" ht="12.75" hidden="1" outlineLevel="2" x14ac:dyDescent="0.2">
      <c r="A227" s="128" t="s">
        <v>104</v>
      </c>
      <c r="B227" s="61" t="s">
        <v>105</v>
      </c>
      <c r="C227" s="61" t="s">
        <v>106</v>
      </c>
      <c r="D227" s="42" t="s">
        <v>108</v>
      </c>
      <c r="E227" s="25" t="s">
        <v>26</v>
      </c>
      <c r="F227" s="26"/>
      <c r="G227" s="27">
        <v>4</v>
      </c>
      <c r="H227" s="26">
        <v>0.5</v>
      </c>
      <c r="I227" s="129">
        <f>H227*G227</f>
        <v>2</v>
      </c>
      <c r="J227" s="34" t="str">
        <f>IF($J$226="OK","OK","")</f>
        <v/>
      </c>
    </row>
    <row r="228" spans="1:10" s="17" customFormat="1" hidden="1" outlineLevel="1" x14ac:dyDescent="0.25">
      <c r="A228" s="62" t="s">
        <v>104</v>
      </c>
      <c r="B228" s="62" t="s">
        <v>105</v>
      </c>
      <c r="C228" s="62" t="s">
        <v>106</v>
      </c>
      <c r="D228" s="64" t="s">
        <v>109</v>
      </c>
      <c r="E228" s="62" t="s">
        <v>15</v>
      </c>
      <c r="F228" s="62">
        <v>0.1</v>
      </c>
      <c r="G228" s="98"/>
      <c r="H228" s="62"/>
      <c r="I228" s="130">
        <f>I229</f>
        <v>1.5246</v>
      </c>
      <c r="J228" s="73"/>
    </row>
    <row r="229" spans="1:10" s="24" customFormat="1" ht="12.75" hidden="1" outlineLevel="2" x14ac:dyDescent="0.2">
      <c r="A229" s="128" t="s">
        <v>104</v>
      </c>
      <c r="B229" s="61" t="s">
        <v>105</v>
      </c>
      <c r="C229" s="61" t="s">
        <v>106</v>
      </c>
      <c r="D229" s="107" t="s">
        <v>110</v>
      </c>
      <c r="E229" s="25" t="s">
        <v>111</v>
      </c>
      <c r="F229" s="26"/>
      <c r="G229" s="27">
        <v>0.21</v>
      </c>
      <c r="H229" s="26">
        <v>7.26</v>
      </c>
      <c r="I229" s="129">
        <f>H229*G229</f>
        <v>1.5246</v>
      </c>
      <c r="J229" s="34" t="str">
        <f>IF($J$228="OK","OK","")</f>
        <v/>
      </c>
    </row>
    <row r="230" spans="1:10" s="17" customFormat="1" hidden="1" outlineLevel="1" x14ac:dyDescent="0.25">
      <c r="A230" s="62" t="s">
        <v>104</v>
      </c>
      <c r="B230" s="62" t="s">
        <v>112</v>
      </c>
      <c r="C230" s="62" t="s">
        <v>113</v>
      </c>
      <c r="D230" s="64" t="s">
        <v>114</v>
      </c>
      <c r="E230" s="62" t="s">
        <v>15</v>
      </c>
      <c r="F230" s="62">
        <v>0.8</v>
      </c>
      <c r="G230" s="98"/>
      <c r="H230" s="62"/>
      <c r="I230" s="130">
        <f>I233+I232+I231</f>
        <v>32.700659999999999</v>
      </c>
      <c r="J230" s="73"/>
    </row>
    <row r="231" spans="1:10" s="17" customFormat="1" hidden="1" outlineLevel="2" x14ac:dyDescent="0.25">
      <c r="A231" s="116" t="s">
        <v>104</v>
      </c>
      <c r="B231" s="131" t="s">
        <v>112</v>
      </c>
      <c r="C231" s="92"/>
      <c r="D231" s="132" t="s">
        <v>115</v>
      </c>
      <c r="E231" s="118" t="s">
        <v>15</v>
      </c>
      <c r="F231" s="133"/>
      <c r="G231" s="134"/>
      <c r="H231" s="133"/>
      <c r="I231" s="134">
        <v>23.98</v>
      </c>
      <c r="J231" s="34" t="str">
        <f t="shared" ref="J231:J233" si="42">IF($J$230="OK","OK","")</f>
        <v/>
      </c>
    </row>
    <row r="232" spans="1:10" s="24" customFormat="1" hidden="1" outlineLevel="2" x14ac:dyDescent="0.2">
      <c r="A232" s="131" t="s">
        <v>104</v>
      </c>
      <c r="B232" s="131" t="s">
        <v>112</v>
      </c>
      <c r="C232" s="135" t="s">
        <v>116</v>
      </c>
      <c r="D232" s="106" t="s">
        <v>117</v>
      </c>
      <c r="E232" s="20" t="s">
        <v>118</v>
      </c>
      <c r="F232" s="136"/>
      <c r="G232" s="22">
        <v>5.1999999999999998E-2</v>
      </c>
      <c r="H232" s="21">
        <v>154.83000000000001</v>
      </c>
      <c r="I232" s="137">
        <f>H232*G232</f>
        <v>8.0511599999999994</v>
      </c>
      <c r="J232" s="34" t="str">
        <f t="shared" si="42"/>
        <v/>
      </c>
    </row>
    <row r="233" spans="1:10" s="24" customFormat="1" ht="12" hidden="1" customHeight="1" outlineLevel="2" x14ac:dyDescent="0.2">
      <c r="A233" s="108" t="s">
        <v>104</v>
      </c>
      <c r="B233" s="131" t="s">
        <v>112</v>
      </c>
      <c r="C233" s="41" t="s">
        <v>116</v>
      </c>
      <c r="D233" s="107" t="s">
        <v>119</v>
      </c>
      <c r="E233" s="25" t="s">
        <v>26</v>
      </c>
      <c r="F233" s="26"/>
      <c r="G233" s="27">
        <v>1.03</v>
      </c>
      <c r="H233" s="26">
        <v>0.65</v>
      </c>
      <c r="I233" s="129">
        <f>H233*G233</f>
        <v>0.6695000000000001</v>
      </c>
      <c r="J233" s="34" t="str">
        <f t="shared" si="42"/>
        <v/>
      </c>
    </row>
    <row r="234" spans="1:10" s="17" customFormat="1" hidden="1" outlineLevel="1" x14ac:dyDescent="0.25">
      <c r="A234" s="62" t="s">
        <v>104</v>
      </c>
      <c r="B234" s="62" t="s">
        <v>112</v>
      </c>
      <c r="C234" s="62" t="s">
        <v>120</v>
      </c>
      <c r="D234" s="64" t="s">
        <v>121</v>
      </c>
      <c r="E234" s="62" t="s">
        <v>15</v>
      </c>
      <c r="F234" s="98">
        <v>0.8</v>
      </c>
      <c r="G234" s="98"/>
      <c r="H234" s="62"/>
      <c r="I234" s="130">
        <f>SUM(I235:I237)</f>
        <v>32.84066</v>
      </c>
      <c r="J234" s="73"/>
    </row>
    <row r="235" spans="1:10" s="17" customFormat="1" hidden="1" outlineLevel="2" x14ac:dyDescent="0.25">
      <c r="A235" s="105" t="s">
        <v>104</v>
      </c>
      <c r="B235" s="18" t="s">
        <v>112</v>
      </c>
      <c r="C235" s="39" t="s">
        <v>116</v>
      </c>
      <c r="D235" s="132" t="s">
        <v>115</v>
      </c>
      <c r="E235" s="118" t="s">
        <v>15</v>
      </c>
      <c r="F235" s="133"/>
      <c r="G235" s="134"/>
      <c r="H235" s="133"/>
      <c r="I235" s="134">
        <v>24.12</v>
      </c>
      <c r="J235" s="34" t="str">
        <f>IF($J$234="OK","OK","")</f>
        <v/>
      </c>
    </row>
    <row r="236" spans="1:10" s="24" customFormat="1" ht="12.75" hidden="1" outlineLevel="2" x14ac:dyDescent="0.2">
      <c r="A236" s="18" t="s">
        <v>104</v>
      </c>
      <c r="B236" s="18" t="s">
        <v>112</v>
      </c>
      <c r="C236" s="39" t="s">
        <v>116</v>
      </c>
      <c r="D236" s="106" t="s">
        <v>117</v>
      </c>
      <c r="E236" s="20" t="s">
        <v>118</v>
      </c>
      <c r="F236" s="138"/>
      <c r="G236" s="22">
        <v>5.1999999999999998E-2</v>
      </c>
      <c r="H236" s="21">
        <v>154.83000000000001</v>
      </c>
      <c r="I236" s="137">
        <f>H236*G236</f>
        <v>8.0511599999999994</v>
      </c>
      <c r="J236" s="34" t="str">
        <f t="shared" ref="J236:J237" si="43">IF($J$234="OK","OK","")</f>
        <v/>
      </c>
    </row>
    <row r="237" spans="1:10" s="24" customFormat="1" ht="12.75" hidden="1" outlineLevel="2" x14ac:dyDescent="0.2">
      <c r="A237" s="61" t="s">
        <v>104</v>
      </c>
      <c r="B237" s="18" t="s">
        <v>112</v>
      </c>
      <c r="C237" s="41" t="s">
        <v>116</v>
      </c>
      <c r="D237" s="107" t="s">
        <v>119</v>
      </c>
      <c r="E237" s="25" t="s">
        <v>26</v>
      </c>
      <c r="F237" s="26"/>
      <c r="G237" s="27">
        <v>1.03</v>
      </c>
      <c r="H237" s="26">
        <v>0.65</v>
      </c>
      <c r="I237" s="129">
        <f>H237*G237</f>
        <v>0.6695000000000001</v>
      </c>
      <c r="J237" s="34" t="str">
        <f t="shared" si="43"/>
        <v/>
      </c>
    </row>
    <row r="238" spans="1:10" s="17" customFormat="1" hidden="1" outlineLevel="1" x14ac:dyDescent="0.25">
      <c r="A238" s="62" t="s">
        <v>104</v>
      </c>
      <c r="B238" s="62" t="s">
        <v>112</v>
      </c>
      <c r="C238" s="62" t="s">
        <v>122</v>
      </c>
      <c r="D238" s="64" t="s">
        <v>123</v>
      </c>
      <c r="E238" s="62" t="s">
        <v>18</v>
      </c>
      <c r="F238" s="98">
        <v>0.8</v>
      </c>
      <c r="G238" s="98"/>
      <c r="H238" s="62"/>
      <c r="I238" s="130">
        <f>SUM(I239:I241)</f>
        <v>8.6994600000000002</v>
      </c>
      <c r="J238" s="73"/>
    </row>
    <row r="239" spans="1:10" s="17" customFormat="1" hidden="1" outlineLevel="2" x14ac:dyDescent="0.25">
      <c r="A239" s="105" t="s">
        <v>104</v>
      </c>
      <c r="B239" s="18" t="s">
        <v>112</v>
      </c>
      <c r="C239" s="39" t="s">
        <v>116</v>
      </c>
      <c r="D239" s="132" t="s">
        <v>115</v>
      </c>
      <c r="E239" s="118" t="s">
        <v>15</v>
      </c>
      <c r="F239" s="133"/>
      <c r="G239" s="134"/>
      <c r="H239" s="133"/>
      <c r="I239" s="134">
        <v>8.4600000000000009</v>
      </c>
      <c r="J239" s="34" t="str">
        <f>IF($J$238="OK","OK","")</f>
        <v/>
      </c>
    </row>
    <row r="240" spans="1:10" s="24" customFormat="1" ht="12.75" hidden="1" outlineLevel="2" x14ac:dyDescent="0.2">
      <c r="A240" s="18" t="s">
        <v>104</v>
      </c>
      <c r="B240" s="18" t="s">
        <v>112</v>
      </c>
      <c r="C240" s="39" t="s">
        <v>116</v>
      </c>
      <c r="D240" s="106" t="s">
        <v>124</v>
      </c>
      <c r="E240" s="20" t="s">
        <v>26</v>
      </c>
      <c r="F240" s="136"/>
      <c r="G240" s="22">
        <v>0.36799999999999999</v>
      </c>
      <c r="H240" s="21">
        <v>0.52</v>
      </c>
      <c r="I240" s="137">
        <f>H240*G240</f>
        <v>0.19136</v>
      </c>
      <c r="J240" s="34" t="str">
        <f>IF($J$238="OK","OK","")</f>
        <v/>
      </c>
    </row>
    <row r="241" spans="1:10" s="24" customFormat="1" ht="12.75" hidden="1" outlineLevel="2" x14ac:dyDescent="0.2">
      <c r="A241" s="61" t="s">
        <v>104</v>
      </c>
      <c r="B241" s="18" t="s">
        <v>112</v>
      </c>
      <c r="C241" s="41" t="s">
        <v>116</v>
      </c>
      <c r="D241" s="107" t="s">
        <v>119</v>
      </c>
      <c r="E241" s="25" t="s">
        <v>26</v>
      </c>
      <c r="F241" s="26"/>
      <c r="G241" s="27">
        <v>7.3999999999999996E-2</v>
      </c>
      <c r="H241" s="26">
        <v>0.65</v>
      </c>
      <c r="I241" s="129">
        <f>H241*G241</f>
        <v>4.8099999999999997E-2</v>
      </c>
      <c r="J241" s="34" t="str">
        <f>IF($J$238="OK","OK","")</f>
        <v/>
      </c>
    </row>
    <row r="242" spans="1:10" s="17" customFormat="1" hidden="1" outlineLevel="1" x14ac:dyDescent="0.25">
      <c r="A242" s="62" t="s">
        <v>104</v>
      </c>
      <c r="B242" s="62" t="s">
        <v>112</v>
      </c>
      <c r="C242" s="62" t="s">
        <v>122</v>
      </c>
      <c r="D242" s="64" t="s">
        <v>125</v>
      </c>
      <c r="E242" s="62" t="s">
        <v>18</v>
      </c>
      <c r="F242" s="98">
        <v>0.3</v>
      </c>
      <c r="G242" s="98"/>
      <c r="H242" s="62"/>
      <c r="I242" s="130">
        <f>SUM(I243:I245)</f>
        <v>7.95946</v>
      </c>
      <c r="J242" s="73"/>
    </row>
    <row r="243" spans="1:10" s="17" customFormat="1" hidden="1" outlineLevel="2" x14ac:dyDescent="0.25">
      <c r="A243" s="105" t="s">
        <v>104</v>
      </c>
      <c r="B243" s="18" t="s">
        <v>112</v>
      </c>
      <c r="C243" s="39" t="s">
        <v>116</v>
      </c>
      <c r="D243" s="132" t="s">
        <v>115</v>
      </c>
      <c r="E243" s="118" t="s">
        <v>15</v>
      </c>
      <c r="F243" s="133"/>
      <c r="G243" s="134"/>
      <c r="H243" s="133"/>
      <c r="I243" s="134">
        <v>7.72</v>
      </c>
      <c r="J243" s="34" t="str">
        <f t="shared" ref="J243:J245" si="44">IF($J$242="OK","OK","")</f>
        <v/>
      </c>
    </row>
    <row r="244" spans="1:10" s="24" customFormat="1" ht="12.75" hidden="1" outlineLevel="2" x14ac:dyDescent="0.2">
      <c r="A244" s="18" t="s">
        <v>104</v>
      </c>
      <c r="B244" s="18" t="s">
        <v>112</v>
      </c>
      <c r="C244" s="39" t="s">
        <v>116</v>
      </c>
      <c r="D244" s="106" t="s">
        <v>124</v>
      </c>
      <c r="E244" s="20" t="s">
        <v>26</v>
      </c>
      <c r="F244" s="136"/>
      <c r="G244" s="22">
        <v>0.36799999999999999</v>
      </c>
      <c r="H244" s="21">
        <v>0.52</v>
      </c>
      <c r="I244" s="137">
        <f>H244*G244</f>
        <v>0.19136</v>
      </c>
      <c r="J244" s="34" t="str">
        <f t="shared" si="44"/>
        <v/>
      </c>
    </row>
    <row r="245" spans="1:10" s="24" customFormat="1" ht="12.75" hidden="1" outlineLevel="2" x14ac:dyDescent="0.2">
      <c r="A245" s="61" t="s">
        <v>104</v>
      </c>
      <c r="B245" s="18" t="s">
        <v>112</v>
      </c>
      <c r="C245" s="41" t="s">
        <v>116</v>
      </c>
      <c r="D245" s="107" t="s">
        <v>119</v>
      </c>
      <c r="E245" s="25" t="s">
        <v>26</v>
      </c>
      <c r="F245" s="26"/>
      <c r="G245" s="27">
        <v>7.3999999999999996E-2</v>
      </c>
      <c r="H245" s="26">
        <v>0.65</v>
      </c>
      <c r="I245" s="129">
        <f>H245*G245</f>
        <v>4.8099999999999997E-2</v>
      </c>
      <c r="J245" s="34" t="str">
        <f t="shared" si="44"/>
        <v/>
      </c>
    </row>
    <row r="246" spans="1:10" s="17" customFormat="1" hidden="1" outlineLevel="1" x14ac:dyDescent="0.25">
      <c r="A246" s="62" t="s">
        <v>104</v>
      </c>
      <c r="B246" s="62" t="s">
        <v>112</v>
      </c>
      <c r="C246" s="62" t="s">
        <v>126</v>
      </c>
      <c r="D246" s="64" t="s">
        <v>127</v>
      </c>
      <c r="E246" s="62" t="s">
        <v>15</v>
      </c>
      <c r="F246" s="62">
        <v>0.8</v>
      </c>
      <c r="G246" s="98"/>
      <c r="H246" s="62"/>
      <c r="I246" s="130">
        <f>SUM(I247:I249)</f>
        <v>12.6965</v>
      </c>
      <c r="J246" s="73"/>
    </row>
    <row r="247" spans="1:10" s="24" customFormat="1" ht="12.75" hidden="1" outlineLevel="2" x14ac:dyDescent="0.2">
      <c r="A247" s="105" t="s">
        <v>104</v>
      </c>
      <c r="B247" s="18" t="s">
        <v>112</v>
      </c>
      <c r="C247" s="135" t="s">
        <v>128</v>
      </c>
      <c r="D247" s="132" t="s">
        <v>115</v>
      </c>
      <c r="E247" s="118" t="s">
        <v>15</v>
      </c>
      <c r="F247" s="133"/>
      <c r="G247" s="134"/>
      <c r="H247" s="133"/>
      <c r="I247" s="134">
        <v>9.57</v>
      </c>
      <c r="J247" s="34" t="str">
        <f t="shared" ref="J247:J249" si="45">IF($J$246="OK","OK","")</f>
        <v/>
      </c>
    </row>
    <row r="248" spans="1:10" s="24" customFormat="1" ht="12.75" hidden="1" outlineLevel="2" x14ac:dyDescent="0.2">
      <c r="A248" s="18" t="s">
        <v>104</v>
      </c>
      <c r="B248" s="18" t="s">
        <v>112</v>
      </c>
      <c r="C248" s="39" t="s">
        <v>116</v>
      </c>
      <c r="D248" s="106" t="s">
        <v>124</v>
      </c>
      <c r="E248" s="20" t="s">
        <v>26</v>
      </c>
      <c r="F248" s="136"/>
      <c r="G248" s="22">
        <v>4.7249999999999996</v>
      </c>
      <c r="H248" s="21">
        <v>0.52</v>
      </c>
      <c r="I248" s="137">
        <f>H248*G248</f>
        <v>2.4569999999999999</v>
      </c>
      <c r="J248" s="34" t="str">
        <f t="shared" si="45"/>
        <v/>
      </c>
    </row>
    <row r="249" spans="1:10" s="24" customFormat="1" ht="12.75" hidden="1" outlineLevel="2" x14ac:dyDescent="0.2">
      <c r="A249" s="18" t="s">
        <v>104</v>
      </c>
      <c r="B249" s="18" t="s">
        <v>112</v>
      </c>
      <c r="C249" s="41" t="s">
        <v>116</v>
      </c>
      <c r="D249" s="107" t="s">
        <v>119</v>
      </c>
      <c r="E249" s="25" t="s">
        <v>26</v>
      </c>
      <c r="F249" s="26"/>
      <c r="G249" s="27">
        <v>1.03</v>
      </c>
      <c r="H249" s="26">
        <v>0.65</v>
      </c>
      <c r="I249" s="129">
        <f>H249*G249</f>
        <v>0.6695000000000001</v>
      </c>
      <c r="J249" s="34" t="str">
        <f t="shared" si="45"/>
        <v/>
      </c>
    </row>
    <row r="250" spans="1:10" s="17" customFormat="1" hidden="1" outlineLevel="1" x14ac:dyDescent="0.25">
      <c r="A250" s="62" t="s">
        <v>104</v>
      </c>
      <c r="B250" s="62" t="s">
        <v>129</v>
      </c>
      <c r="C250" s="62" t="s">
        <v>128</v>
      </c>
      <c r="D250" s="64" t="s">
        <v>130</v>
      </c>
      <c r="E250" s="62" t="s">
        <v>18</v>
      </c>
      <c r="F250" s="62">
        <v>0.28000000000000003</v>
      </c>
      <c r="G250" s="98"/>
      <c r="H250" s="62"/>
      <c r="I250" s="130">
        <f>I252+I251</f>
        <v>0.23946000000000001</v>
      </c>
      <c r="J250" s="73"/>
    </row>
    <row r="251" spans="1:10" s="24" customFormat="1" ht="12.75" hidden="1" outlineLevel="2" x14ac:dyDescent="0.2">
      <c r="A251" s="105" t="s">
        <v>104</v>
      </c>
      <c r="B251" s="18" t="s">
        <v>129</v>
      </c>
      <c r="C251" s="135" t="s">
        <v>128</v>
      </c>
      <c r="D251" s="139" t="s">
        <v>124</v>
      </c>
      <c r="E251" s="140" t="s">
        <v>26</v>
      </c>
      <c r="F251" s="136"/>
      <c r="G251" s="141">
        <v>0.36799999999999999</v>
      </c>
      <c r="H251" s="142">
        <v>0.52</v>
      </c>
      <c r="I251" s="143">
        <f>H251*G251</f>
        <v>0.19136</v>
      </c>
      <c r="J251" s="34" t="str">
        <f>IF($J$250="OK","OK","")</f>
        <v/>
      </c>
    </row>
    <row r="252" spans="1:10" s="24" customFormat="1" ht="12.75" hidden="1" outlineLevel="2" x14ac:dyDescent="0.2">
      <c r="A252" s="61" t="s">
        <v>104</v>
      </c>
      <c r="B252" s="144" t="s">
        <v>129</v>
      </c>
      <c r="C252" s="41" t="s">
        <v>116</v>
      </c>
      <c r="D252" s="107" t="s">
        <v>119</v>
      </c>
      <c r="E252" s="25" t="s">
        <v>26</v>
      </c>
      <c r="F252" s="26"/>
      <c r="G252" s="27">
        <v>7.3999999999999996E-2</v>
      </c>
      <c r="H252" s="26">
        <v>0.65</v>
      </c>
      <c r="I252" s="129">
        <f>H252*G252</f>
        <v>4.8099999999999997E-2</v>
      </c>
      <c r="J252" s="34" t="str">
        <f>IF($J$250="OK","OK","")</f>
        <v/>
      </c>
    </row>
    <row r="253" spans="1:10" s="17" customFormat="1" ht="30" hidden="1" outlineLevel="1" x14ac:dyDescent="0.25">
      <c r="A253" s="62" t="s">
        <v>104</v>
      </c>
      <c r="B253" s="62" t="s">
        <v>112</v>
      </c>
      <c r="C253" s="62" t="s">
        <v>131</v>
      </c>
      <c r="D253" s="64" t="s">
        <v>132</v>
      </c>
      <c r="E253" s="62" t="s">
        <v>15</v>
      </c>
      <c r="F253" s="62">
        <v>1.26</v>
      </c>
      <c r="G253" s="98"/>
      <c r="H253" s="62"/>
      <c r="I253" s="130">
        <f>SUM(I254:I256)</f>
        <v>10.564000000000002</v>
      </c>
      <c r="J253" s="73"/>
    </row>
    <row r="254" spans="1:10" s="17" customFormat="1" hidden="1" outlineLevel="2" x14ac:dyDescent="0.25">
      <c r="A254" s="105" t="s">
        <v>104</v>
      </c>
      <c r="B254" s="18" t="s">
        <v>112</v>
      </c>
      <c r="C254" s="145"/>
      <c r="D254" s="132" t="s">
        <v>115</v>
      </c>
      <c r="E254" s="118" t="s">
        <v>15</v>
      </c>
      <c r="F254" s="133"/>
      <c r="G254" s="134"/>
      <c r="H254" s="133"/>
      <c r="I254" s="134">
        <v>7</v>
      </c>
      <c r="J254" s="34" t="str">
        <f>IF($J$253="OK","OK","")</f>
        <v/>
      </c>
    </row>
    <row r="255" spans="1:10" s="24" customFormat="1" hidden="1" outlineLevel="2" x14ac:dyDescent="0.2">
      <c r="A255" s="18" t="s">
        <v>104</v>
      </c>
      <c r="B255" s="18" t="s">
        <v>112</v>
      </c>
      <c r="C255" s="145"/>
      <c r="D255" s="106" t="s">
        <v>133</v>
      </c>
      <c r="E255" s="20" t="s">
        <v>26</v>
      </c>
      <c r="F255" s="136"/>
      <c r="G255" s="22">
        <v>3.15</v>
      </c>
      <c r="H255" s="21">
        <v>1.02</v>
      </c>
      <c r="I255" s="137">
        <f>H255*G255</f>
        <v>3.2130000000000001</v>
      </c>
      <c r="J255" s="34" t="str">
        <f>IF($J$253="OK","OK","")</f>
        <v/>
      </c>
    </row>
    <row r="256" spans="1:10" s="24" customFormat="1" ht="12.75" hidden="1" outlineLevel="2" x14ac:dyDescent="0.2">
      <c r="A256" s="18" t="s">
        <v>104</v>
      </c>
      <c r="B256" s="18" t="s">
        <v>112</v>
      </c>
      <c r="C256" s="39" t="s">
        <v>131</v>
      </c>
      <c r="D256" s="107" t="s">
        <v>119</v>
      </c>
      <c r="E256" s="25" t="s">
        <v>26</v>
      </c>
      <c r="F256" s="26"/>
      <c r="G256" s="27">
        <v>0.54</v>
      </c>
      <c r="H256" s="26">
        <v>0.65</v>
      </c>
      <c r="I256" s="129">
        <f>H256*G256</f>
        <v>0.35100000000000003</v>
      </c>
      <c r="J256" s="34" t="str">
        <f t="shared" ref="J256" si="46">IF($J$253="OK","OK","")</f>
        <v/>
      </c>
    </row>
    <row r="257" spans="1:10" s="17" customFormat="1" ht="30" hidden="1" outlineLevel="1" x14ac:dyDescent="0.25">
      <c r="A257" s="62" t="s">
        <v>104</v>
      </c>
      <c r="B257" s="62" t="s">
        <v>129</v>
      </c>
      <c r="C257" s="62" t="s">
        <v>131</v>
      </c>
      <c r="D257" s="64" t="s">
        <v>134</v>
      </c>
      <c r="E257" s="62" t="s">
        <v>15</v>
      </c>
      <c r="F257" s="62">
        <v>1.18</v>
      </c>
      <c r="G257" s="98"/>
      <c r="H257" s="62"/>
      <c r="I257" s="130">
        <f>I259+I258</f>
        <v>3.4795000000000003</v>
      </c>
      <c r="J257" s="73"/>
    </row>
    <row r="258" spans="1:10" s="24" customFormat="1" ht="12.75" hidden="1" outlineLevel="2" x14ac:dyDescent="0.2">
      <c r="A258" s="105" t="s">
        <v>104</v>
      </c>
      <c r="B258" s="18" t="s">
        <v>129</v>
      </c>
      <c r="C258" s="39" t="s">
        <v>131</v>
      </c>
      <c r="D258" s="139" t="s">
        <v>133</v>
      </c>
      <c r="E258" s="140" t="s">
        <v>26</v>
      </c>
      <c r="F258" s="136"/>
      <c r="G258" s="141">
        <v>3.15</v>
      </c>
      <c r="H258" s="142">
        <v>1.02</v>
      </c>
      <c r="I258" s="143">
        <f>H258*G258</f>
        <v>3.2130000000000001</v>
      </c>
      <c r="J258" s="34" t="str">
        <f>IF($J$257="OK","OK","")</f>
        <v/>
      </c>
    </row>
    <row r="259" spans="1:10" s="24" customFormat="1" ht="12.75" hidden="1" outlineLevel="2" x14ac:dyDescent="0.2">
      <c r="A259" s="61" t="s">
        <v>104</v>
      </c>
      <c r="B259" s="144" t="s">
        <v>129</v>
      </c>
      <c r="C259" s="39" t="s">
        <v>131</v>
      </c>
      <c r="D259" s="107" t="s">
        <v>119</v>
      </c>
      <c r="E259" s="25" t="s">
        <v>26</v>
      </c>
      <c r="F259" s="26"/>
      <c r="G259" s="27">
        <v>0.41</v>
      </c>
      <c r="H259" s="26">
        <v>0.65</v>
      </c>
      <c r="I259" s="129">
        <f>H259*G259</f>
        <v>0.26650000000000001</v>
      </c>
      <c r="J259" s="34" t="str">
        <f>IF($J$257="OK","OK","")</f>
        <v/>
      </c>
    </row>
    <row r="260" spans="1:10" s="17" customFormat="1" ht="30" hidden="1" outlineLevel="1" x14ac:dyDescent="0.25">
      <c r="A260" s="62" t="s">
        <v>104</v>
      </c>
      <c r="B260" s="62" t="s">
        <v>129</v>
      </c>
      <c r="C260" s="62" t="s">
        <v>131</v>
      </c>
      <c r="D260" s="64" t="s">
        <v>135</v>
      </c>
      <c r="E260" s="62" t="s">
        <v>15</v>
      </c>
      <c r="F260" s="62">
        <v>1.03</v>
      </c>
      <c r="G260" s="98"/>
      <c r="H260" s="62"/>
      <c r="I260" s="130">
        <f>I262+I261</f>
        <v>3.3820000000000001</v>
      </c>
      <c r="J260" s="73"/>
    </row>
    <row r="261" spans="1:10" s="24" customFormat="1" ht="12.75" hidden="1" outlineLevel="2" x14ac:dyDescent="0.2">
      <c r="A261" s="105" t="s">
        <v>104</v>
      </c>
      <c r="B261" s="18" t="s">
        <v>129</v>
      </c>
      <c r="C261" s="39" t="s">
        <v>131</v>
      </c>
      <c r="D261" s="139" t="s">
        <v>133</v>
      </c>
      <c r="E261" s="140" t="s">
        <v>26</v>
      </c>
      <c r="F261" s="136"/>
      <c r="G261" s="141">
        <v>3.15</v>
      </c>
      <c r="H261" s="142">
        <v>1.02</v>
      </c>
      <c r="I261" s="143">
        <f>H261*G261</f>
        <v>3.2130000000000001</v>
      </c>
      <c r="J261" s="34" t="str">
        <f>IF($J$260="OK","OK","")</f>
        <v/>
      </c>
    </row>
    <row r="262" spans="1:10" s="24" customFormat="1" ht="12.75" hidden="1" outlineLevel="2" x14ac:dyDescent="0.2">
      <c r="A262" s="61" t="s">
        <v>104</v>
      </c>
      <c r="B262" s="144" t="s">
        <v>129</v>
      </c>
      <c r="C262" s="39" t="s">
        <v>131</v>
      </c>
      <c r="D262" s="107" t="s">
        <v>119</v>
      </c>
      <c r="E262" s="25" t="s">
        <v>26</v>
      </c>
      <c r="F262" s="26"/>
      <c r="G262" s="27">
        <v>0.26</v>
      </c>
      <c r="H262" s="26">
        <v>0.65</v>
      </c>
      <c r="I262" s="129">
        <f>H262*G262</f>
        <v>0.16900000000000001</v>
      </c>
      <c r="J262" s="34" t="str">
        <f>IF($J$260="OK","OK","")</f>
        <v/>
      </c>
    </row>
    <row r="263" spans="1:10" s="24" customFormat="1" hidden="1" outlineLevel="1" x14ac:dyDescent="0.2">
      <c r="A263" s="62" t="s">
        <v>104</v>
      </c>
      <c r="B263" s="62" t="s">
        <v>136</v>
      </c>
      <c r="C263" s="62" t="s">
        <v>137</v>
      </c>
      <c r="D263" s="64" t="s">
        <v>138</v>
      </c>
      <c r="E263" s="62" t="s">
        <v>15</v>
      </c>
      <c r="F263" s="62">
        <v>0.5</v>
      </c>
      <c r="G263" s="62"/>
      <c r="H263" s="62"/>
      <c r="I263" s="98"/>
      <c r="J263" s="73"/>
    </row>
    <row r="264" spans="1:10" s="24" customFormat="1" hidden="1" outlineLevel="2" x14ac:dyDescent="0.2">
      <c r="A264" s="124"/>
      <c r="B264" s="124"/>
      <c r="C264" s="124"/>
      <c r="D264" s="139" t="s">
        <v>138</v>
      </c>
      <c r="E264" s="140" t="s">
        <v>15</v>
      </c>
      <c r="F264" s="140">
        <v>0.5</v>
      </c>
      <c r="G264" s="146"/>
      <c r="H264" s="146"/>
      <c r="I264" s="147"/>
      <c r="J264" s="34" t="str">
        <f>IF($J$260="OK","OK","")</f>
        <v/>
      </c>
    </row>
    <row r="265" spans="1:10" s="24" customFormat="1" hidden="1" outlineLevel="1" x14ac:dyDescent="0.2">
      <c r="A265" s="62" t="s">
        <v>104</v>
      </c>
      <c r="B265" s="62" t="s">
        <v>139</v>
      </c>
      <c r="C265" s="62" t="s">
        <v>140</v>
      </c>
      <c r="D265" s="64" t="s">
        <v>141</v>
      </c>
      <c r="E265" s="62" t="s">
        <v>18</v>
      </c>
      <c r="F265" s="62">
        <v>0.2</v>
      </c>
      <c r="G265" s="62"/>
      <c r="H265" s="62"/>
      <c r="I265" s="98"/>
      <c r="J265" s="73"/>
    </row>
    <row r="266" spans="1:10" s="24" customFormat="1" hidden="1" outlineLevel="2" x14ac:dyDescent="0.2">
      <c r="A266" s="124"/>
      <c r="B266" s="124"/>
      <c r="C266" s="124"/>
      <c r="D266" s="139" t="s">
        <v>141</v>
      </c>
      <c r="E266" s="140" t="s">
        <v>18</v>
      </c>
      <c r="F266" s="140">
        <v>0.2</v>
      </c>
      <c r="G266" s="146"/>
      <c r="H266" s="146"/>
      <c r="I266" s="147"/>
      <c r="J266" s="34" t="str">
        <f>IF($J$265="OK","OK","")</f>
        <v/>
      </c>
    </row>
    <row r="267" spans="1:10" s="24" customFormat="1" hidden="1" outlineLevel="1" x14ac:dyDescent="0.2">
      <c r="A267" s="62" t="s">
        <v>104</v>
      </c>
      <c r="B267" s="62" t="s">
        <v>142</v>
      </c>
      <c r="C267" s="62" t="s">
        <v>142</v>
      </c>
      <c r="D267" s="64" t="s">
        <v>143</v>
      </c>
      <c r="E267" s="62" t="s">
        <v>21</v>
      </c>
      <c r="F267" s="62">
        <v>0.5</v>
      </c>
      <c r="G267" s="62"/>
      <c r="H267" s="62"/>
      <c r="I267" s="98"/>
      <c r="J267" s="73"/>
    </row>
    <row r="268" spans="1:10" s="24" customFormat="1" hidden="1" outlineLevel="2" x14ac:dyDescent="0.2">
      <c r="A268" s="124"/>
      <c r="B268" s="124"/>
      <c r="C268" s="124"/>
      <c r="D268" s="106" t="s">
        <v>143</v>
      </c>
      <c r="E268" s="20" t="s">
        <v>18</v>
      </c>
      <c r="F268" s="20">
        <v>0.5</v>
      </c>
      <c r="G268" s="124"/>
      <c r="H268" s="124"/>
      <c r="I268" s="148"/>
      <c r="J268" s="34" t="str">
        <f>IF($J$265="OK","OK","")</f>
        <v/>
      </c>
    </row>
    <row r="269" spans="1:10" s="24" customFormat="1" hidden="1" outlineLevel="1" x14ac:dyDescent="0.2">
      <c r="A269" s="62" t="s">
        <v>104</v>
      </c>
      <c r="B269" s="62" t="s">
        <v>144</v>
      </c>
      <c r="C269" s="62" t="s">
        <v>145</v>
      </c>
      <c r="D269" s="64" t="s">
        <v>146</v>
      </c>
      <c r="E269" s="62" t="s">
        <v>18</v>
      </c>
      <c r="F269" s="62">
        <v>0.2</v>
      </c>
      <c r="G269" s="62"/>
      <c r="H269" s="62"/>
      <c r="I269" s="98">
        <v>10.75</v>
      </c>
      <c r="J269" s="73"/>
    </row>
    <row r="270" spans="1:10" s="24" customFormat="1" hidden="1" outlineLevel="2" x14ac:dyDescent="0.2">
      <c r="A270" s="100"/>
      <c r="B270" s="100"/>
      <c r="C270" s="100"/>
      <c r="D270" s="101" t="s">
        <v>146</v>
      </c>
      <c r="E270" s="102" t="s">
        <v>18</v>
      </c>
      <c r="F270" s="102">
        <v>0.2</v>
      </c>
      <c r="G270" s="100"/>
      <c r="H270" s="100"/>
      <c r="I270" s="149"/>
      <c r="J270" s="34" t="str">
        <f>IF($J$269="OK","OK","")</f>
        <v/>
      </c>
    </row>
    <row r="271" spans="1:10" s="24" customFormat="1" hidden="1" outlineLevel="1" x14ac:dyDescent="0.2">
      <c r="A271" s="62" t="s">
        <v>104</v>
      </c>
      <c r="B271" s="62" t="s">
        <v>147</v>
      </c>
      <c r="C271" s="62" t="s">
        <v>147</v>
      </c>
      <c r="D271" s="64" t="s">
        <v>148</v>
      </c>
      <c r="E271" s="62" t="s">
        <v>21</v>
      </c>
      <c r="F271" s="62">
        <v>1</v>
      </c>
      <c r="G271" s="62"/>
      <c r="H271" s="62"/>
      <c r="I271" s="98">
        <v>12.7</v>
      </c>
      <c r="J271" s="73"/>
    </row>
    <row r="272" spans="1:10" s="24" customFormat="1" hidden="1" outlineLevel="2" x14ac:dyDescent="0.2">
      <c r="A272" s="100"/>
      <c r="B272" s="100"/>
      <c r="C272" s="100"/>
      <c r="D272" s="101" t="s">
        <v>148</v>
      </c>
      <c r="E272" s="102" t="s">
        <v>21</v>
      </c>
      <c r="F272" s="102">
        <v>1</v>
      </c>
      <c r="G272" s="100"/>
      <c r="H272" s="100"/>
      <c r="I272" s="149"/>
      <c r="J272" s="34" t="str">
        <f>IF($J$271="OK","OK","")</f>
        <v/>
      </c>
    </row>
    <row r="273" spans="1:10" s="24" customFormat="1" ht="30" hidden="1" outlineLevel="1" x14ac:dyDescent="0.2">
      <c r="A273" s="62" t="s">
        <v>104</v>
      </c>
      <c r="B273" s="62" t="s">
        <v>149</v>
      </c>
      <c r="C273" s="62" t="s">
        <v>149</v>
      </c>
      <c r="D273" s="64" t="s">
        <v>150</v>
      </c>
      <c r="E273" s="62" t="s">
        <v>21</v>
      </c>
      <c r="F273" s="62">
        <v>3.82</v>
      </c>
      <c r="G273" s="62"/>
      <c r="H273" s="62"/>
      <c r="I273" s="98">
        <f>I274+I275+I276</f>
        <v>75.77</v>
      </c>
      <c r="J273" s="73"/>
    </row>
    <row r="274" spans="1:10" s="24" customFormat="1" hidden="1" outlineLevel="2" x14ac:dyDescent="0.2">
      <c r="A274" s="145"/>
      <c r="B274" s="145"/>
      <c r="C274" s="145"/>
      <c r="D274" s="132" t="s">
        <v>151</v>
      </c>
      <c r="E274" s="49" t="s">
        <v>21</v>
      </c>
      <c r="F274" s="49">
        <v>1</v>
      </c>
      <c r="G274" s="145"/>
      <c r="H274" s="145"/>
      <c r="I274" s="150"/>
      <c r="J274" s="34" t="str">
        <f>IF($J$273="OK","OK","")</f>
        <v/>
      </c>
    </row>
    <row r="275" spans="1:10" s="24" customFormat="1" hidden="1" outlineLevel="2" x14ac:dyDescent="0.2">
      <c r="A275" s="92"/>
      <c r="B275" s="92"/>
      <c r="C275" s="92"/>
      <c r="D275" s="106" t="s">
        <v>152</v>
      </c>
      <c r="E275" s="20"/>
      <c r="F275" s="20">
        <v>2.82</v>
      </c>
      <c r="G275" s="92"/>
      <c r="H275" s="92"/>
      <c r="I275" s="151"/>
      <c r="J275" s="34" t="str">
        <f t="shared" ref="J275:J276" si="47">IF($J$273="OK","OK","")</f>
        <v/>
      </c>
    </row>
    <row r="276" spans="1:10" s="24" customFormat="1" hidden="1" outlineLevel="2" x14ac:dyDescent="0.2">
      <c r="A276" s="109"/>
      <c r="B276" s="109"/>
      <c r="C276" s="109"/>
      <c r="D276" s="107" t="s">
        <v>115</v>
      </c>
      <c r="E276" s="25"/>
      <c r="F276" s="25"/>
      <c r="G276" s="109"/>
      <c r="H276" s="109">
        <v>75.77</v>
      </c>
      <c r="I276" s="152">
        <f>H276</f>
        <v>75.77</v>
      </c>
      <c r="J276" s="34" t="str">
        <f t="shared" si="47"/>
        <v/>
      </c>
    </row>
    <row r="277" spans="1:10" s="24" customFormat="1" hidden="1" outlineLevel="1" x14ac:dyDescent="0.2">
      <c r="A277" s="62" t="s">
        <v>104</v>
      </c>
      <c r="B277" s="62" t="s">
        <v>153</v>
      </c>
      <c r="C277" s="62" t="s">
        <v>154</v>
      </c>
      <c r="D277" s="64" t="s">
        <v>155</v>
      </c>
      <c r="E277" s="62" t="s">
        <v>15</v>
      </c>
      <c r="F277" s="62">
        <v>0.33</v>
      </c>
      <c r="G277" s="62"/>
      <c r="H277" s="62"/>
      <c r="I277" s="98"/>
      <c r="J277" s="73"/>
    </row>
    <row r="278" spans="1:10" s="24" customFormat="1" hidden="1" outlineLevel="2" x14ac:dyDescent="0.2">
      <c r="A278" s="124"/>
      <c r="B278" s="124"/>
      <c r="C278" s="124"/>
      <c r="D278" s="139" t="s">
        <v>155</v>
      </c>
      <c r="E278" s="140" t="s">
        <v>15</v>
      </c>
      <c r="F278" s="140">
        <v>0.33</v>
      </c>
      <c r="G278" s="146"/>
      <c r="H278" s="146"/>
      <c r="I278" s="147"/>
      <c r="J278" s="34" t="str">
        <f>IF($J$277="OK","OK","")</f>
        <v/>
      </c>
    </row>
    <row r="279" spans="1:10" s="24" customFormat="1" hidden="1" outlineLevel="1" x14ac:dyDescent="0.2">
      <c r="A279" s="62" t="s">
        <v>104</v>
      </c>
      <c r="B279" s="62" t="s">
        <v>156</v>
      </c>
      <c r="C279" s="62" t="s">
        <v>157</v>
      </c>
      <c r="D279" s="64" t="s">
        <v>158</v>
      </c>
      <c r="E279" s="62" t="s">
        <v>21</v>
      </c>
      <c r="F279" s="62"/>
      <c r="G279" s="62"/>
      <c r="H279" s="62"/>
      <c r="I279" s="98">
        <f>I280</f>
        <v>486</v>
      </c>
      <c r="J279" s="73"/>
    </row>
    <row r="280" spans="1:10" s="24" customFormat="1" hidden="1" outlineLevel="2" x14ac:dyDescent="0.2">
      <c r="A280" s="124"/>
      <c r="B280" s="124"/>
      <c r="C280" s="124"/>
      <c r="D280" s="139" t="s">
        <v>159</v>
      </c>
      <c r="E280" s="140" t="s">
        <v>21</v>
      </c>
      <c r="F280" s="140"/>
      <c r="G280" s="146"/>
      <c r="H280" s="146">
        <v>486</v>
      </c>
      <c r="I280" s="147">
        <f>H280</f>
        <v>486</v>
      </c>
      <c r="J280" s="34" t="str">
        <f>IF($J$279="OK","OK","")</f>
        <v/>
      </c>
    </row>
    <row r="281" spans="1:10" s="24" customFormat="1" hidden="1" outlineLevel="1" x14ac:dyDescent="0.2">
      <c r="A281" s="62" t="s">
        <v>104</v>
      </c>
      <c r="B281" s="62" t="s">
        <v>156</v>
      </c>
      <c r="C281" s="62" t="s">
        <v>157</v>
      </c>
      <c r="D281" s="64" t="s">
        <v>158</v>
      </c>
      <c r="E281" s="62" t="s">
        <v>21</v>
      </c>
      <c r="F281" s="62"/>
      <c r="G281" s="62"/>
      <c r="H281" s="62"/>
      <c r="I281" s="98">
        <f>I282</f>
        <v>464.4</v>
      </c>
      <c r="J281" s="73"/>
    </row>
    <row r="282" spans="1:10" s="24" customFormat="1" hidden="1" outlineLevel="2" x14ac:dyDescent="0.2">
      <c r="A282" s="124"/>
      <c r="B282" s="124"/>
      <c r="C282" s="124"/>
      <c r="D282" s="146" t="s">
        <v>160</v>
      </c>
      <c r="E282" s="140" t="s">
        <v>21</v>
      </c>
      <c r="F282" s="140"/>
      <c r="G282" s="146"/>
      <c r="H282" s="146">
        <v>486</v>
      </c>
      <c r="I282" s="146">
        <v>464.4</v>
      </c>
      <c r="J282" s="153" t="str">
        <f>IF($J$281="OK","OK","")</f>
        <v/>
      </c>
    </row>
    <row r="283" spans="1:10" ht="27" customHeight="1" thickBot="1" x14ac:dyDescent="0.3">
      <c r="A283" s="154" t="s">
        <v>161</v>
      </c>
      <c r="B283" s="155"/>
      <c r="C283" s="156"/>
      <c r="D283" s="156"/>
      <c r="E283" s="156"/>
      <c r="F283" s="156"/>
      <c r="G283" s="156"/>
      <c r="H283" s="156"/>
      <c r="I283" s="156"/>
      <c r="J283" s="157"/>
    </row>
    <row r="284" spans="1:10" s="17" customFormat="1" outlineLevel="1" collapsed="1" x14ac:dyDescent="0.25">
      <c r="A284" s="124" t="s">
        <v>162</v>
      </c>
      <c r="B284" s="124" t="s">
        <v>163</v>
      </c>
      <c r="C284" s="124" t="s">
        <v>164</v>
      </c>
      <c r="D284" s="125" t="s">
        <v>165</v>
      </c>
      <c r="E284" s="124" t="s">
        <v>15</v>
      </c>
      <c r="F284" s="124">
        <v>1</v>
      </c>
      <c r="G284" s="124"/>
      <c r="H284" s="124"/>
      <c r="I284" s="148">
        <f>I285</f>
        <v>1.452</v>
      </c>
      <c r="J284" s="127" t="s">
        <v>9</v>
      </c>
    </row>
    <row r="285" spans="1:10" s="24" customFormat="1" ht="13.5" hidden="1" customHeight="1" outlineLevel="2" x14ac:dyDescent="0.2">
      <c r="A285" s="135" t="s">
        <v>162</v>
      </c>
      <c r="B285" s="144" t="s">
        <v>163</v>
      </c>
      <c r="C285" s="135" t="s">
        <v>164</v>
      </c>
      <c r="D285" s="139" t="s">
        <v>110</v>
      </c>
      <c r="E285" s="140" t="s">
        <v>111</v>
      </c>
      <c r="F285" s="136"/>
      <c r="G285" s="141">
        <v>0.2</v>
      </c>
      <c r="H285" s="142">
        <v>7.26</v>
      </c>
      <c r="I285" s="141">
        <f>H285*G285</f>
        <v>1.452</v>
      </c>
      <c r="J285" s="34" t="str">
        <f>IF($J$284="OK","OK","")</f>
        <v>OK</v>
      </c>
    </row>
    <row r="286" spans="1:10" s="17" customFormat="1" outlineLevel="1" collapsed="1" x14ac:dyDescent="0.25">
      <c r="A286" s="62" t="s">
        <v>162</v>
      </c>
      <c r="B286" s="62" t="s">
        <v>166</v>
      </c>
      <c r="C286" s="62" t="s">
        <v>167</v>
      </c>
      <c r="D286" s="64" t="s">
        <v>168</v>
      </c>
      <c r="E286" s="62" t="s">
        <v>15</v>
      </c>
      <c r="F286" s="62">
        <v>0.25</v>
      </c>
      <c r="G286" s="98"/>
      <c r="H286" s="62"/>
      <c r="I286" s="98">
        <f>I288+I287</f>
        <v>10.479099999999999</v>
      </c>
      <c r="J286" s="73"/>
    </row>
    <row r="287" spans="1:10" s="24" customFormat="1" ht="12.75" hidden="1" outlineLevel="2" x14ac:dyDescent="0.2">
      <c r="A287" s="135" t="s">
        <v>162</v>
      </c>
      <c r="B287" s="135" t="s">
        <v>166</v>
      </c>
      <c r="C287" s="135" t="s">
        <v>167</v>
      </c>
      <c r="D287" s="139" t="s">
        <v>169</v>
      </c>
      <c r="E287" s="140" t="s">
        <v>15</v>
      </c>
      <c r="F287" s="136"/>
      <c r="G287" s="141">
        <v>1</v>
      </c>
      <c r="H287" s="142">
        <v>8.86</v>
      </c>
      <c r="I287" s="141">
        <f>H287*G287</f>
        <v>8.86</v>
      </c>
      <c r="J287" s="34" t="str">
        <f>IF($J$286="OK","OK","")</f>
        <v/>
      </c>
    </row>
    <row r="288" spans="1:10" s="24" customFormat="1" ht="12.75" hidden="1" outlineLevel="2" x14ac:dyDescent="0.2">
      <c r="A288" s="61" t="s">
        <v>162</v>
      </c>
      <c r="B288" s="61" t="s">
        <v>166</v>
      </c>
      <c r="C288" s="61" t="s">
        <v>167</v>
      </c>
      <c r="D288" s="107" t="s">
        <v>170</v>
      </c>
      <c r="E288" s="25" t="s">
        <v>26</v>
      </c>
      <c r="F288" s="26"/>
      <c r="G288" s="27">
        <v>0.315</v>
      </c>
      <c r="H288" s="26">
        <v>5.14</v>
      </c>
      <c r="I288" s="27">
        <f>H288*G288</f>
        <v>1.6191</v>
      </c>
      <c r="J288" s="34" t="str">
        <f>IF($J$286="OK","OK","")</f>
        <v/>
      </c>
    </row>
    <row r="289" spans="1:10" s="17" customFormat="1" outlineLevel="1" x14ac:dyDescent="0.25">
      <c r="A289" s="62" t="s">
        <v>162</v>
      </c>
      <c r="B289" s="62" t="s">
        <v>166</v>
      </c>
      <c r="C289" s="62" t="s">
        <v>167</v>
      </c>
      <c r="D289" s="64" t="s">
        <v>171</v>
      </c>
      <c r="E289" s="62" t="s">
        <v>15</v>
      </c>
      <c r="F289" s="62">
        <v>0.25</v>
      </c>
      <c r="G289" s="98"/>
      <c r="H289" s="62"/>
      <c r="I289" s="98">
        <f>I291+I290</f>
        <v>13.149099999999999</v>
      </c>
      <c r="J289" s="73"/>
    </row>
    <row r="290" spans="1:10" s="24" customFormat="1" ht="14.25" customHeight="1" outlineLevel="2" x14ac:dyDescent="0.2">
      <c r="A290" s="135" t="s">
        <v>162</v>
      </c>
      <c r="B290" s="135" t="s">
        <v>166</v>
      </c>
      <c r="C290" s="135" t="s">
        <v>167</v>
      </c>
      <c r="D290" s="139" t="s">
        <v>172</v>
      </c>
      <c r="E290" s="140" t="s">
        <v>15</v>
      </c>
      <c r="F290" s="136"/>
      <c r="G290" s="141">
        <v>1</v>
      </c>
      <c r="H290" s="142">
        <v>11.53</v>
      </c>
      <c r="I290" s="141">
        <f>H290*G290</f>
        <v>11.53</v>
      </c>
      <c r="J290" s="34" t="str">
        <f>IF($J$289="OK","OK","")</f>
        <v/>
      </c>
    </row>
    <row r="291" spans="1:10" s="24" customFormat="1" ht="12.75" outlineLevel="2" x14ac:dyDescent="0.2">
      <c r="A291" s="61" t="s">
        <v>162</v>
      </c>
      <c r="B291" s="61" t="s">
        <v>166</v>
      </c>
      <c r="C291" s="61" t="s">
        <v>167</v>
      </c>
      <c r="D291" s="107" t="s">
        <v>170</v>
      </c>
      <c r="E291" s="25" t="s">
        <v>26</v>
      </c>
      <c r="F291" s="26"/>
      <c r="G291" s="27">
        <v>0.315</v>
      </c>
      <c r="H291" s="26">
        <v>5.14</v>
      </c>
      <c r="I291" s="27">
        <f>H291*G291</f>
        <v>1.6191</v>
      </c>
      <c r="J291" s="34" t="str">
        <f>IF($J$289="OK","OK","")</f>
        <v/>
      </c>
    </row>
    <row r="292" spans="1:10" s="17" customFormat="1" outlineLevel="1" x14ac:dyDescent="0.25">
      <c r="A292" s="62" t="s">
        <v>162</v>
      </c>
      <c r="B292" s="62" t="s">
        <v>166</v>
      </c>
      <c r="C292" s="62" t="s">
        <v>167</v>
      </c>
      <c r="D292" s="64" t="s">
        <v>173</v>
      </c>
      <c r="E292" s="62" t="s">
        <v>15</v>
      </c>
      <c r="F292" s="62">
        <v>0.32</v>
      </c>
      <c r="G292" s="98"/>
      <c r="H292" s="62"/>
      <c r="I292" s="98">
        <f>I294+I293</f>
        <v>14.1191</v>
      </c>
      <c r="J292" s="73"/>
    </row>
    <row r="293" spans="1:10" s="24" customFormat="1" ht="12.75" outlineLevel="2" x14ac:dyDescent="0.2">
      <c r="A293" s="135" t="s">
        <v>162</v>
      </c>
      <c r="B293" s="135" t="s">
        <v>166</v>
      </c>
      <c r="C293" s="135" t="s">
        <v>167</v>
      </c>
      <c r="D293" s="139" t="s">
        <v>174</v>
      </c>
      <c r="E293" s="140" t="s">
        <v>15</v>
      </c>
      <c r="F293" s="136"/>
      <c r="G293" s="141">
        <v>1</v>
      </c>
      <c r="H293" s="142">
        <v>12.5</v>
      </c>
      <c r="I293" s="141">
        <f>H293*G293</f>
        <v>12.5</v>
      </c>
      <c r="J293" s="34" t="str">
        <f>IF($J$292="OK","OK","")</f>
        <v/>
      </c>
    </row>
    <row r="294" spans="1:10" s="24" customFormat="1" ht="12.75" outlineLevel="2" x14ac:dyDescent="0.2">
      <c r="A294" s="61" t="s">
        <v>162</v>
      </c>
      <c r="B294" s="61" t="s">
        <v>166</v>
      </c>
      <c r="C294" s="61" t="s">
        <v>167</v>
      </c>
      <c r="D294" s="107" t="s">
        <v>170</v>
      </c>
      <c r="E294" s="25" t="s">
        <v>26</v>
      </c>
      <c r="F294" s="26"/>
      <c r="G294" s="27">
        <v>0.315</v>
      </c>
      <c r="H294" s="26">
        <v>5.14</v>
      </c>
      <c r="I294" s="27">
        <f>H294*G294</f>
        <v>1.6191</v>
      </c>
      <c r="J294" s="34" t="str">
        <f>IF($J$292="OK","OK","")</f>
        <v/>
      </c>
    </row>
    <row r="295" spans="1:10" s="17" customFormat="1" outlineLevel="1" x14ac:dyDescent="0.25">
      <c r="A295" s="62" t="s">
        <v>162</v>
      </c>
      <c r="B295" s="62" t="s">
        <v>166</v>
      </c>
      <c r="C295" s="62" t="s">
        <v>167</v>
      </c>
      <c r="D295" s="64" t="s">
        <v>175</v>
      </c>
      <c r="E295" s="62" t="s">
        <v>15</v>
      </c>
      <c r="F295" s="62">
        <v>0.25</v>
      </c>
      <c r="G295" s="98"/>
      <c r="H295" s="62"/>
      <c r="I295" s="98">
        <f>I297+I296</f>
        <v>17.149100000000001</v>
      </c>
      <c r="J295" s="73"/>
    </row>
    <row r="296" spans="1:10" s="24" customFormat="1" ht="12.75" outlineLevel="2" x14ac:dyDescent="0.2">
      <c r="A296" s="135" t="s">
        <v>162</v>
      </c>
      <c r="B296" s="39" t="s">
        <v>166</v>
      </c>
      <c r="C296" s="135" t="s">
        <v>167</v>
      </c>
      <c r="D296" s="139" t="s">
        <v>174</v>
      </c>
      <c r="E296" s="140" t="s">
        <v>15</v>
      </c>
      <c r="F296" s="136"/>
      <c r="G296" s="141">
        <v>1</v>
      </c>
      <c r="H296" s="142">
        <v>15.53</v>
      </c>
      <c r="I296" s="141">
        <f>H296*G296</f>
        <v>15.53</v>
      </c>
      <c r="J296" s="34" t="str">
        <f>IF($J$295="OK","OK","")</f>
        <v/>
      </c>
    </row>
    <row r="297" spans="1:10" s="24" customFormat="1" ht="12.75" outlineLevel="2" x14ac:dyDescent="0.2">
      <c r="A297" s="61" t="s">
        <v>162</v>
      </c>
      <c r="B297" s="61" t="s">
        <v>166</v>
      </c>
      <c r="C297" s="61" t="s">
        <v>167</v>
      </c>
      <c r="D297" s="107" t="s">
        <v>170</v>
      </c>
      <c r="E297" s="25" t="s">
        <v>26</v>
      </c>
      <c r="F297" s="26"/>
      <c r="G297" s="27">
        <v>0.315</v>
      </c>
      <c r="H297" s="26">
        <v>5.14</v>
      </c>
      <c r="I297" s="27">
        <f>H297*G297</f>
        <v>1.6191</v>
      </c>
      <c r="J297" s="34" t="str">
        <f>IF($J$295="OK","OK","")</f>
        <v/>
      </c>
    </row>
    <row r="298" spans="1:10" s="17" customFormat="1" outlineLevel="1" x14ac:dyDescent="0.25">
      <c r="A298" s="62" t="s">
        <v>162</v>
      </c>
      <c r="B298" s="62" t="s">
        <v>166</v>
      </c>
      <c r="C298" s="62" t="s">
        <v>176</v>
      </c>
      <c r="D298" s="64" t="s">
        <v>177</v>
      </c>
      <c r="E298" s="62" t="s">
        <v>15</v>
      </c>
      <c r="F298" s="62">
        <v>0.25</v>
      </c>
      <c r="G298" s="98"/>
      <c r="H298" s="62"/>
      <c r="I298" s="98">
        <f>I299</f>
        <v>27.59</v>
      </c>
      <c r="J298" s="73"/>
    </row>
    <row r="299" spans="1:10" s="24" customFormat="1" ht="12.75" outlineLevel="2" x14ac:dyDescent="0.2">
      <c r="A299" s="135" t="s">
        <v>162</v>
      </c>
      <c r="B299" s="135" t="s">
        <v>166</v>
      </c>
      <c r="C299" s="135" t="s">
        <v>176</v>
      </c>
      <c r="D299" s="139" t="s">
        <v>174</v>
      </c>
      <c r="E299" s="140" t="s">
        <v>15</v>
      </c>
      <c r="F299" s="136"/>
      <c r="G299" s="141">
        <v>1</v>
      </c>
      <c r="H299" s="142">
        <v>27.59</v>
      </c>
      <c r="I299" s="141">
        <f>H299*G299</f>
        <v>27.59</v>
      </c>
      <c r="J299" s="34" t="str">
        <f>IF($J$298="OK","OK","")</f>
        <v/>
      </c>
    </row>
    <row r="300" spans="1:10" s="17" customFormat="1" outlineLevel="1" x14ac:dyDescent="0.25">
      <c r="A300" s="62" t="s">
        <v>162</v>
      </c>
      <c r="B300" s="62" t="s">
        <v>166</v>
      </c>
      <c r="C300" s="62" t="s">
        <v>176</v>
      </c>
      <c r="D300" s="64" t="s">
        <v>178</v>
      </c>
      <c r="E300" s="62" t="s">
        <v>15</v>
      </c>
      <c r="F300" s="62">
        <v>0.25</v>
      </c>
      <c r="G300" s="98"/>
      <c r="H300" s="62"/>
      <c r="I300" s="98">
        <f>I301</f>
        <v>46.96</v>
      </c>
      <c r="J300" s="73"/>
    </row>
    <row r="301" spans="1:10" s="24" customFormat="1" ht="12.75" outlineLevel="2" x14ac:dyDescent="0.2">
      <c r="A301" s="135" t="s">
        <v>162</v>
      </c>
      <c r="B301" s="158" t="s">
        <v>166</v>
      </c>
      <c r="C301" s="158" t="s">
        <v>176</v>
      </c>
      <c r="D301" s="159" t="s">
        <v>174</v>
      </c>
      <c r="E301" s="160" t="s">
        <v>15</v>
      </c>
      <c r="F301" s="161"/>
      <c r="G301" s="162">
        <v>1</v>
      </c>
      <c r="H301" s="163">
        <v>46.96</v>
      </c>
      <c r="I301" s="162">
        <f>H301*G301</f>
        <v>46.96</v>
      </c>
      <c r="J301" s="34" t="str">
        <f>IF($J$300="OK","OK","")</f>
        <v/>
      </c>
    </row>
    <row r="302" spans="1:10" s="17" customFormat="1" outlineLevel="1" x14ac:dyDescent="0.25">
      <c r="A302" s="62" t="s">
        <v>162</v>
      </c>
      <c r="B302" s="62" t="s">
        <v>179</v>
      </c>
      <c r="C302" s="62" t="s">
        <v>179</v>
      </c>
      <c r="D302" s="64" t="s">
        <v>180</v>
      </c>
      <c r="E302" s="62" t="s">
        <v>15</v>
      </c>
      <c r="F302" s="62">
        <v>0.5</v>
      </c>
      <c r="G302" s="98"/>
      <c r="H302" s="62"/>
      <c r="I302" s="98"/>
      <c r="J302" s="73"/>
    </row>
    <row r="303" spans="1:10" s="17" customFormat="1" ht="18.75" customHeight="1" outlineLevel="2" thickBot="1" x14ac:dyDescent="0.3">
      <c r="A303" s="164"/>
      <c r="B303" s="135" t="s">
        <v>166</v>
      </c>
      <c r="C303" s="135" t="s">
        <v>176</v>
      </c>
      <c r="D303" s="146" t="s">
        <v>180</v>
      </c>
      <c r="E303" s="140" t="s">
        <v>15</v>
      </c>
      <c r="F303" s="136"/>
      <c r="G303" s="141"/>
      <c r="H303" s="142"/>
      <c r="I303" s="141"/>
      <c r="J303" s="153" t="str">
        <f>IF($J$302="OK","OK","")</f>
        <v/>
      </c>
    </row>
    <row r="304" spans="1:10" ht="27.75" customHeight="1" collapsed="1" thickBot="1" x14ac:dyDescent="0.3">
      <c r="A304" s="165" t="s">
        <v>181</v>
      </c>
      <c r="B304" s="166"/>
      <c r="C304" s="166"/>
      <c r="D304" s="166"/>
      <c r="E304" s="166"/>
      <c r="F304" s="166"/>
      <c r="G304" s="166"/>
      <c r="H304" s="166"/>
      <c r="I304" s="166"/>
      <c r="J304" s="167"/>
    </row>
    <row r="305" spans="1:10" s="17" customFormat="1" ht="18" hidden="1" customHeight="1" outlineLevel="1" collapsed="1" x14ac:dyDescent="0.25">
      <c r="A305" s="168" t="s">
        <v>181</v>
      </c>
      <c r="B305" s="169" t="s">
        <v>182</v>
      </c>
      <c r="C305" s="168" t="s">
        <v>183</v>
      </c>
      <c r="D305" s="170" t="s">
        <v>184</v>
      </c>
      <c r="E305" s="171" t="s">
        <v>15</v>
      </c>
      <c r="F305" s="168">
        <v>0.13</v>
      </c>
      <c r="G305" s="168"/>
      <c r="H305" s="168"/>
      <c r="I305" s="172">
        <f>SUM(I306:I307)</f>
        <v>0.42560000000000003</v>
      </c>
      <c r="J305" s="173"/>
    </row>
    <row r="306" spans="1:10" s="24" customFormat="1" ht="12.75" hidden="1" customHeight="1" outlineLevel="2" x14ac:dyDescent="0.2">
      <c r="A306" s="174" t="s">
        <v>181</v>
      </c>
      <c r="B306" s="175" t="s">
        <v>182</v>
      </c>
      <c r="C306" s="174" t="s">
        <v>183</v>
      </c>
      <c r="D306" s="19" t="s">
        <v>24</v>
      </c>
      <c r="E306" s="20" t="s">
        <v>18</v>
      </c>
      <c r="F306" s="21"/>
      <c r="G306" s="176">
        <v>1.4</v>
      </c>
      <c r="H306" s="21">
        <v>0.04</v>
      </c>
      <c r="I306" s="22">
        <f>H306*G306</f>
        <v>5.5999999999999994E-2</v>
      </c>
      <c r="J306" s="34" t="str">
        <f>IF($J$305="OK","OK","")</f>
        <v/>
      </c>
    </row>
    <row r="307" spans="1:10" s="24" customFormat="1" ht="14.25" hidden="1" customHeight="1" outlineLevel="2" x14ac:dyDescent="0.2">
      <c r="A307" s="177" t="s">
        <v>181</v>
      </c>
      <c r="B307" s="178" t="s">
        <v>182</v>
      </c>
      <c r="C307" s="177" t="s">
        <v>183</v>
      </c>
      <c r="D307" s="179" t="s">
        <v>25</v>
      </c>
      <c r="E307" s="25" t="s">
        <v>26</v>
      </c>
      <c r="F307" s="26"/>
      <c r="G307" s="180">
        <v>0.33</v>
      </c>
      <c r="H307" s="26">
        <v>1.1200000000000001</v>
      </c>
      <c r="I307" s="27">
        <f>H307*G307</f>
        <v>0.36960000000000004</v>
      </c>
      <c r="J307" s="34" t="str">
        <f>IF($J$305="OK","OK","")</f>
        <v/>
      </c>
    </row>
    <row r="308" spans="1:10" s="17" customFormat="1" hidden="1" outlineLevel="1" collapsed="1" x14ac:dyDescent="0.25">
      <c r="A308" s="67" t="s">
        <v>181</v>
      </c>
      <c r="B308" s="67" t="s">
        <v>182</v>
      </c>
      <c r="C308" s="67" t="s">
        <v>185</v>
      </c>
      <c r="D308" s="67" t="s">
        <v>186</v>
      </c>
      <c r="E308" s="28" t="s">
        <v>15</v>
      </c>
      <c r="F308" s="67">
        <v>0.22</v>
      </c>
      <c r="G308" s="67"/>
      <c r="H308" s="67"/>
      <c r="I308" s="67">
        <f>I309</f>
        <v>1.53</v>
      </c>
      <c r="J308" s="73"/>
    </row>
    <row r="309" spans="1:10" s="24" customFormat="1" ht="12.75" hidden="1" outlineLevel="2" x14ac:dyDescent="0.2">
      <c r="A309" s="181" t="s">
        <v>181</v>
      </c>
      <c r="B309" s="178" t="s">
        <v>182</v>
      </c>
      <c r="C309" s="182"/>
      <c r="D309" s="19" t="s">
        <v>187</v>
      </c>
      <c r="E309" s="25" t="s">
        <v>111</v>
      </c>
      <c r="F309" s="72"/>
      <c r="G309" s="26">
        <v>0.12</v>
      </c>
      <c r="H309" s="26">
        <v>12.75</v>
      </c>
      <c r="I309" s="129">
        <f>H309*G309</f>
        <v>1.53</v>
      </c>
      <c r="J309" s="34" t="str">
        <f>IF($J$308="OK","OK","")</f>
        <v/>
      </c>
    </row>
    <row r="310" spans="1:10" s="17" customFormat="1" hidden="1" outlineLevel="1" collapsed="1" x14ac:dyDescent="0.25">
      <c r="A310" s="67" t="s">
        <v>181</v>
      </c>
      <c r="B310" s="67" t="s">
        <v>182</v>
      </c>
      <c r="C310" s="67" t="s">
        <v>185</v>
      </c>
      <c r="D310" s="67" t="s">
        <v>188</v>
      </c>
      <c r="E310" s="28" t="s">
        <v>15</v>
      </c>
      <c r="F310" s="67">
        <v>0.12</v>
      </c>
      <c r="G310" s="67"/>
      <c r="H310" s="67"/>
      <c r="I310" s="67">
        <f>I311</f>
        <v>1.2750000000000001</v>
      </c>
      <c r="J310" s="73"/>
    </row>
    <row r="311" spans="1:10" s="24" customFormat="1" ht="12.75" hidden="1" outlineLevel="2" x14ac:dyDescent="0.2">
      <c r="A311" s="183" t="s">
        <v>181</v>
      </c>
      <c r="B311" s="178" t="s">
        <v>182</v>
      </c>
      <c r="C311" s="182"/>
      <c r="D311" s="19" t="s">
        <v>189</v>
      </c>
      <c r="E311" s="20" t="s">
        <v>111</v>
      </c>
      <c r="F311" s="70"/>
      <c r="G311" s="22">
        <v>0.1</v>
      </c>
      <c r="H311" s="21">
        <v>12.75</v>
      </c>
      <c r="I311" s="137">
        <f>H311*G311</f>
        <v>1.2750000000000001</v>
      </c>
      <c r="J311" s="34" t="str">
        <f>IF($J$310="OK","OK","")</f>
        <v/>
      </c>
    </row>
    <row r="312" spans="1:10" s="17" customFormat="1" hidden="1" outlineLevel="1" collapsed="1" x14ac:dyDescent="0.25">
      <c r="A312" s="67" t="s">
        <v>181</v>
      </c>
      <c r="B312" s="67" t="s">
        <v>182</v>
      </c>
      <c r="C312" s="67" t="s">
        <v>185</v>
      </c>
      <c r="D312" s="67" t="s">
        <v>186</v>
      </c>
      <c r="E312" s="28" t="s">
        <v>15</v>
      </c>
      <c r="F312" s="67">
        <v>0.12</v>
      </c>
      <c r="G312" s="67"/>
      <c r="H312" s="67"/>
      <c r="I312" s="67">
        <f>I313</f>
        <v>1.2750000000000001</v>
      </c>
      <c r="J312" s="184"/>
    </row>
    <row r="313" spans="1:10" s="24" customFormat="1" ht="12.75" hidden="1" outlineLevel="2" x14ac:dyDescent="0.2">
      <c r="A313" s="183" t="s">
        <v>181</v>
      </c>
      <c r="B313" s="178" t="s">
        <v>182</v>
      </c>
      <c r="C313" s="185"/>
      <c r="D313" s="19" t="s">
        <v>190</v>
      </c>
      <c r="E313" s="20" t="s">
        <v>111</v>
      </c>
      <c r="F313" s="70"/>
      <c r="G313" s="22">
        <v>0.1</v>
      </c>
      <c r="H313" s="21">
        <v>12.75</v>
      </c>
      <c r="I313" s="137">
        <f>H313*G313</f>
        <v>1.2750000000000001</v>
      </c>
      <c r="J313" s="34" t="str">
        <f>IF($J$312="OK","OK","")</f>
        <v/>
      </c>
    </row>
    <row r="314" spans="1:10" s="17" customFormat="1" hidden="1" outlineLevel="1" collapsed="1" x14ac:dyDescent="0.25">
      <c r="A314" s="67" t="s">
        <v>181</v>
      </c>
      <c r="B314" s="67" t="s">
        <v>182</v>
      </c>
      <c r="C314" s="67" t="s">
        <v>185</v>
      </c>
      <c r="D314" s="67" t="s">
        <v>186</v>
      </c>
      <c r="E314" s="28" t="s">
        <v>15</v>
      </c>
      <c r="F314" s="67">
        <v>0.06</v>
      </c>
      <c r="G314" s="67"/>
      <c r="H314" s="67"/>
      <c r="I314" s="67">
        <f>I315</f>
        <v>1.53</v>
      </c>
      <c r="J314" s="73"/>
    </row>
    <row r="315" spans="1:10" s="24" customFormat="1" ht="12.75" hidden="1" outlineLevel="2" x14ac:dyDescent="0.2">
      <c r="A315" s="186" t="s">
        <v>181</v>
      </c>
      <c r="B315" s="178" t="s">
        <v>182</v>
      </c>
      <c r="C315" s="187"/>
      <c r="D315" s="179" t="s">
        <v>191</v>
      </c>
      <c r="E315" s="25" t="s">
        <v>111</v>
      </c>
      <c r="F315" s="72"/>
      <c r="G315" s="26">
        <v>0.12</v>
      </c>
      <c r="H315" s="26">
        <v>12.75</v>
      </c>
      <c r="I315" s="129">
        <f>H315*G315</f>
        <v>1.53</v>
      </c>
      <c r="J315" s="34" t="str">
        <f>IF($J$314="OK","OK","")</f>
        <v/>
      </c>
    </row>
    <row r="316" spans="1:10" s="17" customFormat="1" hidden="1" outlineLevel="1" collapsed="1" x14ac:dyDescent="0.25">
      <c r="A316" s="67" t="s">
        <v>181</v>
      </c>
      <c r="B316" s="67" t="s">
        <v>182</v>
      </c>
      <c r="C316" s="67" t="s">
        <v>185</v>
      </c>
      <c r="D316" s="67" t="s">
        <v>192</v>
      </c>
      <c r="E316" s="28" t="s">
        <v>15</v>
      </c>
      <c r="F316" s="67">
        <v>0.13</v>
      </c>
      <c r="G316" s="67"/>
      <c r="H316" s="67"/>
      <c r="I316" s="67">
        <f>I317</f>
        <v>1.6829999999999998</v>
      </c>
      <c r="J316" s="73"/>
    </row>
    <row r="317" spans="1:10" s="24" customFormat="1" ht="12.75" hidden="1" outlineLevel="2" x14ac:dyDescent="0.2">
      <c r="A317" s="186" t="s">
        <v>181</v>
      </c>
      <c r="B317" s="178" t="s">
        <v>182</v>
      </c>
      <c r="C317" s="187"/>
      <c r="D317" s="179" t="s">
        <v>193</v>
      </c>
      <c r="E317" s="25" t="s">
        <v>111</v>
      </c>
      <c r="F317" s="72"/>
      <c r="G317" s="26">
        <v>0.1</v>
      </c>
      <c r="H317" s="26">
        <v>16.829999999999998</v>
      </c>
      <c r="I317" s="129">
        <f>H317*G317</f>
        <v>1.6829999999999998</v>
      </c>
      <c r="J317" s="34" t="str">
        <f>IF($J$316="OK","OK","")</f>
        <v/>
      </c>
    </row>
    <row r="318" spans="1:10" s="17" customFormat="1" hidden="1" outlineLevel="1" collapsed="1" x14ac:dyDescent="0.25">
      <c r="A318" s="67" t="s">
        <v>181</v>
      </c>
      <c r="B318" s="67" t="s">
        <v>182</v>
      </c>
      <c r="C318" s="67" t="s">
        <v>185</v>
      </c>
      <c r="D318" s="67" t="s">
        <v>194</v>
      </c>
      <c r="E318" s="28" t="s">
        <v>15</v>
      </c>
      <c r="F318" s="67">
        <v>0.12</v>
      </c>
      <c r="G318" s="67"/>
      <c r="H318" s="67"/>
      <c r="I318" s="67">
        <f>I319+I320</f>
        <v>0.35850000000000004</v>
      </c>
      <c r="J318" s="73"/>
    </row>
    <row r="319" spans="1:10" s="24" customFormat="1" ht="12.75" hidden="1" outlineLevel="2" x14ac:dyDescent="0.2">
      <c r="A319" s="188" t="s">
        <v>181</v>
      </c>
      <c r="B319" s="189" t="s">
        <v>182</v>
      </c>
      <c r="C319" s="21"/>
      <c r="D319" s="33" t="s">
        <v>195</v>
      </c>
      <c r="E319" s="20" t="s">
        <v>26</v>
      </c>
      <c r="F319" s="70"/>
      <c r="G319" s="21">
        <v>0.15</v>
      </c>
      <c r="H319" s="21">
        <v>1.71</v>
      </c>
      <c r="I319" s="137">
        <f>G319*H319</f>
        <v>0.25650000000000001</v>
      </c>
      <c r="J319" s="34" t="str">
        <f>IF($J$318="OK","OK","")</f>
        <v/>
      </c>
    </row>
    <row r="320" spans="1:10" s="24" customFormat="1" ht="12.75" hidden="1" outlineLevel="2" x14ac:dyDescent="0.2">
      <c r="A320" s="190" t="s">
        <v>181</v>
      </c>
      <c r="B320" s="191" t="s">
        <v>182</v>
      </c>
      <c r="C320" s="192"/>
      <c r="D320" s="42" t="s">
        <v>196</v>
      </c>
      <c r="E320" s="25" t="s">
        <v>21</v>
      </c>
      <c r="F320" s="72"/>
      <c r="G320" s="26">
        <v>0.3</v>
      </c>
      <c r="H320" s="26">
        <v>0.34</v>
      </c>
      <c r="I320" s="129">
        <f>G320*H320</f>
        <v>0.10200000000000001</v>
      </c>
      <c r="J320" s="34" t="str">
        <f>IF($J$318="OK","OK","")</f>
        <v/>
      </c>
    </row>
    <row r="321" spans="1:10" s="17" customFormat="1" hidden="1" outlineLevel="1" collapsed="1" x14ac:dyDescent="0.25">
      <c r="A321" s="67" t="s">
        <v>181</v>
      </c>
      <c r="B321" s="67" t="s">
        <v>182</v>
      </c>
      <c r="C321" s="67" t="s">
        <v>185</v>
      </c>
      <c r="D321" s="67" t="s">
        <v>197</v>
      </c>
      <c r="E321" s="28" t="s">
        <v>15</v>
      </c>
      <c r="F321" s="67">
        <v>0.25</v>
      </c>
      <c r="G321" s="67"/>
      <c r="H321" s="67"/>
      <c r="I321" s="66">
        <f>I322+I323</f>
        <v>2.1779999999999999</v>
      </c>
      <c r="J321" s="73"/>
    </row>
    <row r="322" spans="1:10" s="24" customFormat="1" ht="12.75" hidden="1" outlineLevel="2" x14ac:dyDescent="0.2">
      <c r="A322" s="193" t="s">
        <v>181</v>
      </c>
      <c r="B322" s="194" t="s">
        <v>182</v>
      </c>
      <c r="C322" s="50"/>
      <c r="D322" s="33" t="s">
        <v>195</v>
      </c>
      <c r="E322" s="20" t="s">
        <v>26</v>
      </c>
      <c r="F322" s="21"/>
      <c r="G322" s="21">
        <v>0.4</v>
      </c>
      <c r="H322" s="21">
        <v>5.19</v>
      </c>
      <c r="I322" s="22">
        <f>G322*H322</f>
        <v>2.0760000000000001</v>
      </c>
      <c r="J322" s="34" t="str">
        <f>IF($J$321="OK","OK","")</f>
        <v/>
      </c>
    </row>
    <row r="323" spans="1:10" s="24" customFormat="1" ht="12.75" hidden="1" outlineLevel="2" x14ac:dyDescent="0.2">
      <c r="A323" s="181" t="s">
        <v>181</v>
      </c>
      <c r="B323" s="175" t="s">
        <v>182</v>
      </c>
      <c r="C323" s="195"/>
      <c r="D323" s="33" t="s">
        <v>196</v>
      </c>
      <c r="E323" s="20" t="s">
        <v>21</v>
      </c>
      <c r="F323" s="21"/>
      <c r="G323" s="21">
        <v>0.3</v>
      </c>
      <c r="H323" s="21">
        <v>0.34</v>
      </c>
      <c r="I323" s="22">
        <f>G323*H323</f>
        <v>0.10200000000000001</v>
      </c>
      <c r="J323" s="34" t="str">
        <f>IF($J$321="OK","OK","")</f>
        <v/>
      </c>
    </row>
    <row r="324" spans="1:10" s="24" customFormat="1" hidden="1" outlineLevel="1" collapsed="1" x14ac:dyDescent="0.2">
      <c r="A324" s="67" t="s">
        <v>181</v>
      </c>
      <c r="B324" s="67" t="s">
        <v>182</v>
      </c>
      <c r="C324" s="67" t="s">
        <v>198</v>
      </c>
      <c r="D324" s="67" t="s">
        <v>199</v>
      </c>
      <c r="E324" s="28" t="s">
        <v>15</v>
      </c>
      <c r="F324" s="67">
        <v>0.5</v>
      </c>
      <c r="G324" s="67"/>
      <c r="H324" s="67"/>
      <c r="I324" s="67">
        <f>I325</f>
        <v>20</v>
      </c>
      <c r="J324" s="73"/>
    </row>
    <row r="325" spans="1:10" s="24" customFormat="1" hidden="1" outlineLevel="2" x14ac:dyDescent="0.2">
      <c r="A325" s="196" t="s">
        <v>181</v>
      </c>
      <c r="B325" s="196" t="s">
        <v>182</v>
      </c>
      <c r="C325" s="197"/>
      <c r="D325" s="33" t="s">
        <v>199</v>
      </c>
      <c r="E325" s="20" t="s">
        <v>15</v>
      </c>
      <c r="F325" s="33"/>
      <c r="G325" s="33">
        <v>1</v>
      </c>
      <c r="H325" s="33">
        <v>20</v>
      </c>
      <c r="I325" s="33">
        <f>H325*G325</f>
        <v>20</v>
      </c>
      <c r="J325" s="34" t="str">
        <f>IF($J$324="OK","OK","")</f>
        <v/>
      </c>
    </row>
    <row r="326" spans="1:10" s="24" customFormat="1" hidden="1" outlineLevel="1" collapsed="1" x14ac:dyDescent="0.2">
      <c r="A326" s="67" t="s">
        <v>181</v>
      </c>
      <c r="B326" s="67" t="s">
        <v>182</v>
      </c>
      <c r="C326" s="67" t="s">
        <v>200</v>
      </c>
      <c r="D326" s="67" t="s">
        <v>201</v>
      </c>
      <c r="E326" s="28" t="s">
        <v>15</v>
      </c>
      <c r="F326" s="67">
        <v>0.5</v>
      </c>
      <c r="G326" s="67"/>
      <c r="H326" s="67"/>
      <c r="I326" s="67">
        <f>I328</f>
        <v>2</v>
      </c>
      <c r="J326" s="73"/>
    </row>
    <row r="327" spans="1:10" s="24" customFormat="1" hidden="1" outlineLevel="2" x14ac:dyDescent="0.2">
      <c r="A327" s="198" t="s">
        <v>181</v>
      </c>
      <c r="B327" s="198" t="s">
        <v>182</v>
      </c>
      <c r="C327" s="168"/>
      <c r="D327" s="33" t="s">
        <v>201</v>
      </c>
      <c r="E327" s="199" t="s">
        <v>15</v>
      </c>
      <c r="F327" s="33">
        <v>0.5</v>
      </c>
      <c r="G327" s="33"/>
      <c r="H327" s="33"/>
      <c r="I327" s="33"/>
      <c r="J327" s="34" t="str">
        <f>IF($J$326="OK","OK","")</f>
        <v/>
      </c>
    </row>
    <row r="328" spans="1:10" s="24" customFormat="1" hidden="1" outlineLevel="1" collapsed="1" x14ac:dyDescent="0.2">
      <c r="A328" s="67" t="s">
        <v>181</v>
      </c>
      <c r="B328" s="67" t="s">
        <v>182</v>
      </c>
      <c r="C328" s="67" t="s">
        <v>202</v>
      </c>
      <c r="D328" s="67" t="s">
        <v>203</v>
      </c>
      <c r="E328" s="28" t="s">
        <v>15</v>
      </c>
      <c r="F328" s="67">
        <v>0.3</v>
      </c>
      <c r="G328" s="67"/>
      <c r="H328" s="67"/>
      <c r="I328" s="67">
        <f>I329</f>
        <v>2</v>
      </c>
      <c r="J328" s="73"/>
    </row>
    <row r="329" spans="1:10" s="24" customFormat="1" hidden="1" outlineLevel="2" x14ac:dyDescent="0.2">
      <c r="A329" s="200" t="s">
        <v>181</v>
      </c>
      <c r="B329" s="200" t="s">
        <v>182</v>
      </c>
      <c r="C329" s="201"/>
      <c r="D329" s="42" t="s">
        <v>203</v>
      </c>
      <c r="E329" s="25" t="s">
        <v>15</v>
      </c>
      <c r="F329" s="42"/>
      <c r="G329" s="42">
        <v>1</v>
      </c>
      <c r="H329" s="42">
        <v>2</v>
      </c>
      <c r="I329" s="42">
        <f>H329*G329</f>
        <v>2</v>
      </c>
      <c r="J329" s="34" t="str">
        <f>IF($J$328="OK","OK","")</f>
        <v/>
      </c>
    </row>
    <row r="330" spans="1:10" s="24" customFormat="1" hidden="1" outlineLevel="1" collapsed="1" x14ac:dyDescent="0.2">
      <c r="A330" s="67" t="s">
        <v>181</v>
      </c>
      <c r="B330" s="67" t="s">
        <v>182</v>
      </c>
      <c r="C330" s="67" t="s">
        <v>101</v>
      </c>
      <c r="D330" s="67" t="s">
        <v>204</v>
      </c>
      <c r="E330" s="28" t="s">
        <v>15</v>
      </c>
      <c r="F330" s="67">
        <v>0.15</v>
      </c>
      <c r="G330" s="67"/>
      <c r="H330" s="67"/>
      <c r="I330" s="67">
        <f>I331</f>
        <v>1</v>
      </c>
      <c r="J330" s="73"/>
    </row>
    <row r="331" spans="1:10" s="24" customFormat="1" hidden="1" outlineLevel="2" x14ac:dyDescent="0.2">
      <c r="A331" s="200" t="s">
        <v>181</v>
      </c>
      <c r="B331" s="200" t="s">
        <v>182</v>
      </c>
      <c r="C331" s="201"/>
      <c r="D331" s="42" t="s">
        <v>204</v>
      </c>
      <c r="E331" s="25" t="s">
        <v>15</v>
      </c>
      <c r="F331" s="42"/>
      <c r="G331" s="42">
        <v>1</v>
      </c>
      <c r="H331" s="42">
        <v>1</v>
      </c>
      <c r="I331" s="42">
        <f>H331*G331</f>
        <v>1</v>
      </c>
      <c r="J331" s="34" t="str">
        <f>IF($J$330="OK","OK","")</f>
        <v/>
      </c>
    </row>
    <row r="332" spans="1:10" s="24" customFormat="1" hidden="1" outlineLevel="1" collapsed="1" x14ac:dyDescent="0.2">
      <c r="A332" s="67" t="s">
        <v>181</v>
      </c>
      <c r="B332" s="67" t="s">
        <v>205</v>
      </c>
      <c r="C332" s="67" t="s">
        <v>206</v>
      </c>
      <c r="D332" s="67" t="s">
        <v>207</v>
      </c>
      <c r="E332" s="28" t="s">
        <v>15</v>
      </c>
      <c r="F332" s="67">
        <v>0.33</v>
      </c>
      <c r="G332" s="67"/>
      <c r="H332" s="67"/>
      <c r="I332" s="67">
        <f>I333</f>
        <v>2.16</v>
      </c>
      <c r="J332" s="73"/>
    </row>
    <row r="333" spans="1:10" s="24" customFormat="1" hidden="1" outlineLevel="2" x14ac:dyDescent="0.2">
      <c r="A333" s="200" t="s">
        <v>181</v>
      </c>
      <c r="B333" s="200" t="s">
        <v>205</v>
      </c>
      <c r="C333" s="201"/>
      <c r="D333" s="42" t="s">
        <v>207</v>
      </c>
      <c r="E333" s="25" t="s">
        <v>15</v>
      </c>
      <c r="F333" s="42"/>
      <c r="G333" s="42">
        <v>1</v>
      </c>
      <c r="H333" s="42">
        <v>2.16</v>
      </c>
      <c r="I333" s="42">
        <f>H333*G333</f>
        <v>2.16</v>
      </c>
      <c r="J333" s="34" t="str">
        <f>IF($J$332="OK","OK","")</f>
        <v/>
      </c>
    </row>
    <row r="334" spans="1:10" s="24" customFormat="1" hidden="1" outlineLevel="1" collapsed="1" x14ac:dyDescent="0.2">
      <c r="A334" s="67" t="s">
        <v>181</v>
      </c>
      <c r="B334" s="67" t="s">
        <v>205</v>
      </c>
      <c r="C334" s="67" t="s">
        <v>208</v>
      </c>
      <c r="D334" s="67" t="s">
        <v>209</v>
      </c>
      <c r="E334" s="28" t="s">
        <v>15</v>
      </c>
      <c r="F334" s="67">
        <v>0.23</v>
      </c>
      <c r="G334" s="67"/>
      <c r="H334" s="67"/>
      <c r="I334" s="67">
        <f>I335</f>
        <v>0.86</v>
      </c>
      <c r="J334" s="73"/>
    </row>
    <row r="335" spans="1:10" s="24" customFormat="1" ht="14.25" hidden="1" customHeight="1" outlineLevel="2" x14ac:dyDescent="0.2">
      <c r="A335" s="200" t="s">
        <v>181</v>
      </c>
      <c r="B335" s="200" t="s">
        <v>205</v>
      </c>
      <c r="C335" s="201"/>
      <c r="D335" s="42" t="s">
        <v>209</v>
      </c>
      <c r="E335" s="25" t="s">
        <v>15</v>
      </c>
      <c r="F335" s="42"/>
      <c r="G335" s="42">
        <v>1</v>
      </c>
      <c r="H335" s="42">
        <v>0.86</v>
      </c>
      <c r="I335" s="42">
        <f>H335*G335</f>
        <v>0.86</v>
      </c>
      <c r="J335" s="34" t="str">
        <f>IF($J$334="OK","OK","")</f>
        <v/>
      </c>
    </row>
    <row r="336" spans="1:10" s="24" customFormat="1" hidden="1" outlineLevel="1" collapsed="1" x14ac:dyDescent="0.2">
      <c r="A336" s="67" t="s">
        <v>181</v>
      </c>
      <c r="B336" s="67" t="s">
        <v>205</v>
      </c>
      <c r="C336" s="67" t="s">
        <v>208</v>
      </c>
      <c r="D336" s="67" t="s">
        <v>210</v>
      </c>
      <c r="E336" s="28" t="s">
        <v>15</v>
      </c>
      <c r="F336" s="67">
        <v>0.3</v>
      </c>
      <c r="G336" s="67"/>
      <c r="H336" s="67"/>
      <c r="I336" s="67">
        <f>I337</f>
        <v>2.31</v>
      </c>
      <c r="J336" s="73"/>
    </row>
    <row r="337" spans="1:1021" s="24" customFormat="1" hidden="1" outlineLevel="2" x14ac:dyDescent="0.2">
      <c r="A337" s="200" t="s">
        <v>181</v>
      </c>
      <c r="B337" s="200" t="s">
        <v>205</v>
      </c>
      <c r="C337" s="201"/>
      <c r="D337" s="42" t="s">
        <v>210</v>
      </c>
      <c r="E337" s="25" t="s">
        <v>15</v>
      </c>
      <c r="F337" s="42"/>
      <c r="G337" s="42">
        <v>1</v>
      </c>
      <c r="H337" s="42">
        <v>2.31</v>
      </c>
      <c r="I337" s="42">
        <f>H337*G337</f>
        <v>2.31</v>
      </c>
      <c r="J337" s="202" t="str">
        <f>IF($J$336="OK","OK","")</f>
        <v/>
      </c>
    </row>
    <row r="338" spans="1:1021" s="24" customFormat="1" hidden="1" outlineLevel="1" collapsed="1" x14ac:dyDescent="0.2">
      <c r="A338" s="67" t="s">
        <v>181</v>
      </c>
      <c r="B338" s="67" t="s">
        <v>205</v>
      </c>
      <c r="C338" s="67" t="s">
        <v>208</v>
      </c>
      <c r="D338" s="67" t="s">
        <v>211</v>
      </c>
      <c r="E338" s="28" t="s">
        <v>15</v>
      </c>
      <c r="F338" s="67">
        <v>0.23</v>
      </c>
      <c r="G338" s="67"/>
      <c r="H338" s="67"/>
      <c r="I338" s="67">
        <v>0.86</v>
      </c>
      <c r="J338" s="73"/>
    </row>
    <row r="339" spans="1:1021" s="24" customFormat="1" hidden="1" outlineLevel="2" x14ac:dyDescent="0.2">
      <c r="A339" s="200" t="s">
        <v>181</v>
      </c>
      <c r="B339" s="200" t="s">
        <v>205</v>
      </c>
      <c r="C339" s="201"/>
      <c r="D339" s="42" t="s">
        <v>211</v>
      </c>
      <c r="E339" s="25" t="s">
        <v>15</v>
      </c>
      <c r="F339" s="42"/>
      <c r="G339" s="42">
        <v>1</v>
      </c>
      <c r="H339" s="42">
        <v>0.86</v>
      </c>
      <c r="I339" s="42">
        <f>H339*G339</f>
        <v>0.86</v>
      </c>
      <c r="J339" s="202" t="str">
        <f>IF($J$338="OK","OK","")</f>
        <v/>
      </c>
    </row>
    <row r="340" spans="1:1021" s="24" customFormat="1" hidden="1" outlineLevel="1" collapsed="1" x14ac:dyDescent="0.2">
      <c r="A340" s="67" t="s">
        <v>181</v>
      </c>
      <c r="B340" s="67" t="s">
        <v>205</v>
      </c>
      <c r="C340" s="67" t="s">
        <v>208</v>
      </c>
      <c r="D340" s="67" t="s">
        <v>212</v>
      </c>
      <c r="E340" s="28" t="s">
        <v>15</v>
      </c>
      <c r="F340" s="67">
        <v>0.3</v>
      </c>
      <c r="G340" s="67"/>
      <c r="H340" s="67"/>
      <c r="I340" s="67">
        <f>I341</f>
        <v>2.31</v>
      </c>
      <c r="J340" s="73"/>
    </row>
    <row r="341" spans="1:1021" s="24" customFormat="1" hidden="1" outlineLevel="2" x14ac:dyDescent="0.2">
      <c r="A341" s="200" t="s">
        <v>181</v>
      </c>
      <c r="B341" s="200" t="s">
        <v>205</v>
      </c>
      <c r="C341" s="201"/>
      <c r="D341" s="42" t="s">
        <v>212</v>
      </c>
      <c r="E341" s="25" t="s">
        <v>15</v>
      </c>
      <c r="F341" s="42"/>
      <c r="G341" s="42">
        <v>1</v>
      </c>
      <c r="H341" s="42">
        <v>2.31</v>
      </c>
      <c r="I341" s="42">
        <f>H341*G341</f>
        <v>2.31</v>
      </c>
      <c r="J341" s="202" t="str">
        <f>IF($J$340="OK","OK","")</f>
        <v/>
      </c>
    </row>
    <row r="342" spans="1:1021" s="17" customFormat="1" hidden="1" outlineLevel="1" collapsed="1" x14ac:dyDescent="0.25">
      <c r="A342" s="203" t="s">
        <v>181</v>
      </c>
      <c r="B342" s="203" t="s">
        <v>205</v>
      </c>
      <c r="C342" s="203" t="s">
        <v>185</v>
      </c>
      <c r="D342" s="203" t="s">
        <v>213</v>
      </c>
      <c r="E342" s="204"/>
      <c r="F342" s="205"/>
      <c r="G342" s="205"/>
      <c r="H342" s="205"/>
      <c r="I342" s="205"/>
      <c r="J342" s="206"/>
    </row>
    <row r="343" spans="1:1021" s="17" customFormat="1" hidden="1" outlineLevel="1" x14ac:dyDescent="0.25">
      <c r="A343" s="203" t="s">
        <v>181</v>
      </c>
      <c r="B343" s="203" t="s">
        <v>205</v>
      </c>
      <c r="C343" s="203" t="s">
        <v>185</v>
      </c>
      <c r="D343" s="203" t="s">
        <v>214</v>
      </c>
      <c r="E343" s="207"/>
      <c r="F343" s="208"/>
      <c r="G343" s="208"/>
      <c r="H343" s="208"/>
      <c r="I343" s="208"/>
      <c r="J343" s="206"/>
    </row>
    <row r="344" spans="1:1021" s="17" customFormat="1" hidden="1" outlineLevel="1" x14ac:dyDescent="0.25">
      <c r="A344" s="203" t="s">
        <v>181</v>
      </c>
      <c r="B344" s="203" t="s">
        <v>205</v>
      </c>
      <c r="C344" s="203" t="s">
        <v>185</v>
      </c>
      <c r="D344" s="203" t="s">
        <v>215</v>
      </c>
      <c r="E344" s="207"/>
      <c r="F344" s="208"/>
      <c r="G344" s="208"/>
      <c r="H344" s="208"/>
      <c r="I344" s="208"/>
      <c r="J344" s="206"/>
    </row>
    <row r="345" spans="1:1021" s="17" customFormat="1" hidden="1" outlineLevel="1" x14ac:dyDescent="0.25">
      <c r="A345" s="203" t="s">
        <v>181</v>
      </c>
      <c r="B345" s="203" t="s">
        <v>205</v>
      </c>
      <c r="C345" s="203" t="s">
        <v>185</v>
      </c>
      <c r="D345" s="203" t="s">
        <v>216</v>
      </c>
      <c r="E345" s="207"/>
      <c r="F345" s="208"/>
      <c r="G345" s="208"/>
      <c r="H345" s="208"/>
      <c r="I345" s="208"/>
      <c r="J345" s="209"/>
    </row>
    <row r="346" spans="1:1021" s="17" customFormat="1" hidden="1" outlineLevel="1" x14ac:dyDescent="0.25">
      <c r="A346" s="203" t="s">
        <v>181</v>
      </c>
      <c r="B346" s="203" t="s">
        <v>205</v>
      </c>
      <c r="C346" s="203" t="s">
        <v>185</v>
      </c>
      <c r="D346" s="203" t="s">
        <v>217</v>
      </c>
      <c r="E346" s="207"/>
      <c r="F346" s="208"/>
      <c r="G346" s="208"/>
      <c r="H346" s="208"/>
      <c r="I346" s="208"/>
      <c r="J346" s="206"/>
    </row>
    <row r="347" spans="1:1021" s="17" customFormat="1" hidden="1" outlineLevel="1" x14ac:dyDescent="0.25">
      <c r="A347" s="203" t="s">
        <v>181</v>
      </c>
      <c r="B347" s="203" t="s">
        <v>205</v>
      </c>
      <c r="C347" s="203" t="s">
        <v>185</v>
      </c>
      <c r="D347" s="203" t="s">
        <v>218</v>
      </c>
      <c r="E347" s="207"/>
      <c r="F347" s="208"/>
      <c r="G347" s="208"/>
      <c r="H347" s="208"/>
      <c r="I347" s="208"/>
      <c r="J347" s="206"/>
    </row>
    <row r="348" spans="1:1021" s="17" customFormat="1" hidden="1" outlineLevel="1" x14ac:dyDescent="0.25">
      <c r="A348" s="203" t="s">
        <v>181</v>
      </c>
      <c r="B348" s="203" t="s">
        <v>205</v>
      </c>
      <c r="C348" s="203" t="s">
        <v>185</v>
      </c>
      <c r="D348" s="203" t="s">
        <v>219</v>
      </c>
      <c r="E348" s="207"/>
      <c r="F348" s="208"/>
      <c r="G348" s="208"/>
      <c r="H348" s="208"/>
      <c r="I348" s="208"/>
      <c r="J348" s="206"/>
    </row>
    <row r="349" spans="1:1021" s="17" customFormat="1" hidden="1" outlineLevel="1" x14ac:dyDescent="0.25">
      <c r="A349" s="203" t="s">
        <v>181</v>
      </c>
      <c r="B349" s="203" t="s">
        <v>205</v>
      </c>
      <c r="C349" s="203" t="s">
        <v>185</v>
      </c>
      <c r="D349" s="203" t="s">
        <v>220</v>
      </c>
      <c r="E349" s="207"/>
      <c r="F349" s="208"/>
      <c r="G349" s="208"/>
      <c r="H349" s="208"/>
      <c r="I349" s="208"/>
      <c r="J349" s="206"/>
    </row>
    <row r="350" spans="1:1021" s="17" customFormat="1" ht="15.75" hidden="1" outlineLevel="1" thickBot="1" x14ac:dyDescent="0.3">
      <c r="A350" s="210" t="s">
        <v>181</v>
      </c>
      <c r="B350" s="210" t="s">
        <v>205</v>
      </c>
      <c r="C350" s="210" t="s">
        <v>185</v>
      </c>
      <c r="D350" s="210" t="s">
        <v>221</v>
      </c>
      <c r="E350" s="211"/>
      <c r="F350" s="45"/>
      <c r="G350" s="45"/>
      <c r="H350" s="45"/>
      <c r="I350" s="45"/>
      <c r="J350" s="114"/>
    </row>
    <row r="351" spans="1:1021" customFormat="1" ht="24.75" customHeight="1" collapsed="1" thickBot="1" x14ac:dyDescent="0.3">
      <c r="A351" s="212" t="s">
        <v>222</v>
      </c>
      <c r="B351" s="213"/>
      <c r="C351" s="213"/>
      <c r="D351" s="213"/>
      <c r="E351" s="213"/>
      <c r="F351" s="213"/>
      <c r="G351" s="213"/>
      <c r="H351" s="213"/>
      <c r="I351" s="213"/>
      <c r="J351" s="214"/>
      <c r="K351" s="123"/>
      <c r="L351" s="123"/>
      <c r="M351" s="123"/>
      <c r="N351" s="123"/>
      <c r="O351" s="123"/>
      <c r="P351" s="123"/>
      <c r="Q351" s="123"/>
      <c r="R351" s="123"/>
      <c r="S351" s="123"/>
      <c r="T351" s="123"/>
      <c r="U351" s="123"/>
      <c r="V351" s="123"/>
      <c r="W351" s="123"/>
      <c r="X351" s="123"/>
      <c r="Y351" s="123"/>
      <c r="Z351" s="123"/>
      <c r="AA351" s="123"/>
      <c r="AB351" s="123"/>
      <c r="AC351" s="123"/>
      <c r="AD351" s="123"/>
      <c r="AE351" s="123"/>
      <c r="AF351" s="123"/>
      <c r="AG351" s="123"/>
      <c r="AH351" s="123"/>
      <c r="AI351" s="123"/>
      <c r="AJ351" s="123"/>
      <c r="AK351" s="123"/>
      <c r="AL351" s="123"/>
      <c r="AM351" s="123"/>
      <c r="AN351" s="123"/>
      <c r="AO351" s="123"/>
      <c r="AP351" s="123"/>
      <c r="AQ351" s="123"/>
      <c r="AR351" s="123"/>
      <c r="AS351" s="123"/>
      <c r="AT351" s="123"/>
      <c r="AU351" s="123"/>
      <c r="AV351" s="123"/>
      <c r="AW351" s="123"/>
      <c r="AX351" s="123"/>
      <c r="AY351" s="123"/>
      <c r="AZ351" s="123"/>
      <c r="BA351" s="123"/>
      <c r="BB351" s="123"/>
      <c r="BC351" s="123"/>
      <c r="BD351" s="123"/>
      <c r="BE351" s="123"/>
      <c r="BF351" s="123"/>
      <c r="BG351" s="123"/>
      <c r="BH351" s="123"/>
      <c r="BI351" s="123"/>
      <c r="BJ351" s="123"/>
      <c r="BK351" s="123"/>
      <c r="BL351" s="123"/>
      <c r="BM351" s="123"/>
      <c r="BN351" s="123"/>
      <c r="BO351" s="123"/>
      <c r="BP351" s="123"/>
      <c r="BQ351" s="123"/>
      <c r="BR351" s="123"/>
      <c r="BS351" s="123"/>
      <c r="BT351" s="123"/>
      <c r="BU351" s="123"/>
      <c r="BV351" s="123"/>
      <c r="BW351" s="123"/>
      <c r="BX351" s="123"/>
      <c r="BY351" s="123"/>
      <c r="BZ351" s="123"/>
      <c r="CA351" s="123"/>
      <c r="CB351" s="123"/>
      <c r="CC351" s="123"/>
      <c r="CD351" s="123"/>
      <c r="CE351" s="123"/>
      <c r="CF351" s="123"/>
      <c r="CG351" s="123"/>
      <c r="CH351" s="123"/>
      <c r="CI351" s="123"/>
      <c r="CJ351" s="123"/>
      <c r="CK351" s="123"/>
      <c r="CL351" s="123"/>
      <c r="CM351" s="123"/>
      <c r="CN351" s="123"/>
      <c r="CO351" s="123"/>
      <c r="CP351" s="123"/>
      <c r="CQ351" s="123"/>
      <c r="CR351" s="123"/>
      <c r="CS351" s="123"/>
      <c r="CT351" s="123"/>
      <c r="CU351" s="123"/>
      <c r="CV351" s="123"/>
      <c r="CW351" s="123"/>
      <c r="CX351" s="123"/>
      <c r="CY351" s="123"/>
      <c r="CZ351" s="123"/>
      <c r="DA351" s="123"/>
      <c r="DB351" s="123"/>
      <c r="DC351" s="123"/>
      <c r="DD351" s="123"/>
      <c r="DE351" s="123"/>
      <c r="DF351" s="123"/>
      <c r="DG351" s="123"/>
      <c r="DH351" s="123"/>
      <c r="DI351" s="123"/>
      <c r="DJ351" s="123"/>
      <c r="DK351" s="123"/>
      <c r="DL351" s="123"/>
      <c r="DM351" s="123"/>
      <c r="DN351" s="123"/>
      <c r="DO351" s="123"/>
      <c r="DP351" s="123"/>
      <c r="DQ351" s="123"/>
      <c r="DR351" s="123"/>
      <c r="DS351" s="123"/>
      <c r="DT351" s="123"/>
      <c r="DU351" s="123"/>
      <c r="DV351" s="123"/>
      <c r="DW351" s="123"/>
      <c r="DX351" s="123"/>
      <c r="DY351" s="123"/>
      <c r="DZ351" s="123"/>
      <c r="EA351" s="123"/>
      <c r="EB351" s="123"/>
      <c r="EC351" s="123"/>
      <c r="ED351" s="123"/>
      <c r="EE351" s="123"/>
      <c r="EF351" s="123"/>
      <c r="EG351" s="123"/>
      <c r="EH351" s="123"/>
      <c r="EI351" s="123"/>
      <c r="EJ351" s="123"/>
      <c r="EK351" s="123"/>
      <c r="EL351" s="123"/>
      <c r="EM351" s="123"/>
      <c r="EN351" s="123"/>
      <c r="EO351" s="123"/>
      <c r="EP351" s="123"/>
      <c r="EQ351" s="123"/>
      <c r="ER351" s="123"/>
      <c r="ES351" s="123"/>
      <c r="ET351" s="123"/>
      <c r="EU351" s="123"/>
      <c r="EV351" s="123"/>
      <c r="EW351" s="123"/>
      <c r="EX351" s="123"/>
      <c r="EY351" s="123"/>
      <c r="EZ351" s="123"/>
      <c r="FA351" s="123"/>
      <c r="FB351" s="123"/>
      <c r="FC351" s="123"/>
      <c r="FD351" s="123"/>
      <c r="FE351" s="123"/>
      <c r="FF351" s="123"/>
      <c r="FG351" s="123"/>
      <c r="FH351" s="123"/>
      <c r="FI351" s="123"/>
      <c r="FJ351" s="123"/>
      <c r="FK351" s="123"/>
      <c r="FL351" s="123"/>
      <c r="FM351" s="123"/>
      <c r="FN351" s="123"/>
      <c r="FO351" s="123"/>
      <c r="FP351" s="123"/>
      <c r="FQ351" s="123"/>
      <c r="FR351" s="123"/>
      <c r="FS351" s="123"/>
      <c r="FT351" s="123"/>
      <c r="FU351" s="123"/>
      <c r="FV351" s="123"/>
      <c r="FW351" s="123"/>
      <c r="FX351" s="123"/>
      <c r="FY351" s="123"/>
      <c r="FZ351" s="123"/>
      <c r="GA351" s="123"/>
      <c r="GB351" s="123"/>
      <c r="GC351" s="123"/>
      <c r="GD351" s="123"/>
      <c r="GE351" s="123"/>
      <c r="GF351" s="123"/>
      <c r="GG351" s="123"/>
      <c r="GH351" s="123"/>
      <c r="GI351" s="123"/>
      <c r="GJ351" s="123"/>
      <c r="GK351" s="123"/>
      <c r="GL351" s="123"/>
      <c r="GM351" s="123"/>
      <c r="GN351" s="123"/>
      <c r="GO351" s="123"/>
      <c r="GP351" s="123"/>
      <c r="GQ351" s="123"/>
      <c r="GR351" s="123"/>
      <c r="GS351" s="123"/>
      <c r="GT351" s="123"/>
      <c r="GU351" s="123"/>
      <c r="GV351" s="123"/>
      <c r="GW351" s="123"/>
      <c r="GX351" s="123"/>
      <c r="GY351" s="123"/>
      <c r="GZ351" s="123"/>
      <c r="HA351" s="123"/>
      <c r="HB351" s="123"/>
      <c r="HC351" s="123"/>
      <c r="HD351" s="123"/>
      <c r="HE351" s="123"/>
      <c r="HF351" s="123"/>
      <c r="HG351" s="123"/>
      <c r="HH351" s="123"/>
      <c r="HI351" s="123"/>
      <c r="HJ351" s="123"/>
      <c r="HK351" s="123"/>
      <c r="HL351" s="123"/>
      <c r="HM351" s="123"/>
      <c r="HN351" s="123"/>
      <c r="HO351" s="123"/>
      <c r="HP351" s="123"/>
      <c r="HQ351" s="123"/>
      <c r="HR351" s="123"/>
      <c r="HS351" s="123"/>
      <c r="HT351" s="123"/>
      <c r="HU351" s="123"/>
      <c r="HV351" s="123"/>
      <c r="HW351" s="123"/>
      <c r="HX351" s="123"/>
      <c r="HY351" s="123"/>
      <c r="HZ351" s="123"/>
      <c r="IA351" s="123"/>
      <c r="IB351" s="123"/>
      <c r="IC351" s="123"/>
      <c r="ID351" s="123"/>
      <c r="IE351" s="123"/>
      <c r="IF351" s="123"/>
      <c r="IG351" s="123"/>
      <c r="IH351" s="123"/>
      <c r="II351" s="123"/>
      <c r="IJ351" s="123"/>
      <c r="IK351" s="123"/>
      <c r="IL351" s="123"/>
      <c r="IM351" s="123"/>
      <c r="IN351" s="123"/>
      <c r="IO351" s="123"/>
      <c r="IP351" s="123"/>
      <c r="IQ351" s="123"/>
      <c r="IR351" s="123"/>
      <c r="IS351" s="123"/>
      <c r="IT351" s="123"/>
      <c r="IU351" s="123"/>
      <c r="IV351" s="123"/>
      <c r="IW351" s="123"/>
      <c r="IX351" s="123"/>
      <c r="IY351" s="123"/>
      <c r="IZ351" s="123"/>
      <c r="JA351" s="123"/>
      <c r="JB351" s="123"/>
      <c r="JC351" s="123"/>
      <c r="JD351" s="123"/>
      <c r="JE351" s="123"/>
      <c r="JF351" s="123"/>
      <c r="JG351" s="123"/>
      <c r="JH351" s="123"/>
      <c r="JI351" s="123"/>
      <c r="JJ351" s="123"/>
      <c r="JK351" s="123"/>
      <c r="JL351" s="123"/>
      <c r="JM351" s="123"/>
      <c r="JN351" s="123"/>
      <c r="JO351" s="123"/>
      <c r="JP351" s="123"/>
      <c r="JQ351" s="123"/>
      <c r="JR351" s="123"/>
      <c r="JS351" s="123"/>
      <c r="JT351" s="123"/>
      <c r="JU351" s="123"/>
      <c r="JV351" s="123"/>
      <c r="JW351" s="123"/>
      <c r="JX351" s="123"/>
      <c r="JY351" s="123"/>
      <c r="JZ351" s="123"/>
      <c r="KA351" s="123"/>
      <c r="KB351" s="123"/>
      <c r="KC351" s="123"/>
      <c r="KD351" s="123"/>
      <c r="KE351" s="123"/>
      <c r="KF351" s="123"/>
      <c r="KG351" s="123"/>
      <c r="KH351" s="123"/>
      <c r="KI351" s="123"/>
      <c r="KJ351" s="123"/>
      <c r="KK351" s="123"/>
      <c r="KL351" s="123"/>
      <c r="KM351" s="123"/>
      <c r="KN351" s="123"/>
      <c r="KO351" s="123"/>
      <c r="KP351" s="123"/>
      <c r="KQ351" s="123"/>
      <c r="KR351" s="123"/>
      <c r="KS351" s="123"/>
      <c r="KT351" s="123"/>
      <c r="KU351" s="123"/>
      <c r="KV351" s="123"/>
      <c r="KW351" s="123"/>
      <c r="KX351" s="123"/>
      <c r="KY351" s="123"/>
      <c r="KZ351" s="123"/>
      <c r="LA351" s="123"/>
      <c r="LB351" s="123"/>
      <c r="LC351" s="123"/>
      <c r="LD351" s="123"/>
      <c r="LE351" s="123"/>
      <c r="LF351" s="123"/>
      <c r="LG351" s="123"/>
      <c r="LH351" s="123"/>
      <c r="LI351" s="123"/>
      <c r="LJ351" s="123"/>
      <c r="LK351" s="123"/>
      <c r="LL351" s="123"/>
      <c r="LM351" s="123"/>
      <c r="LN351" s="123"/>
      <c r="LO351" s="123"/>
      <c r="LP351" s="123"/>
      <c r="LQ351" s="123"/>
      <c r="LR351" s="123"/>
      <c r="LS351" s="123"/>
      <c r="LT351" s="123"/>
      <c r="LU351" s="123"/>
      <c r="LV351" s="123"/>
      <c r="LW351" s="123"/>
      <c r="LX351" s="123"/>
      <c r="LY351" s="123"/>
      <c r="LZ351" s="123"/>
      <c r="MA351" s="123"/>
      <c r="MB351" s="123"/>
      <c r="MC351" s="123"/>
      <c r="MD351" s="123"/>
      <c r="ME351" s="123"/>
      <c r="MF351" s="123"/>
      <c r="MG351" s="123"/>
      <c r="MH351" s="123"/>
      <c r="MI351" s="123"/>
      <c r="MJ351" s="123"/>
      <c r="MK351" s="123"/>
      <c r="ML351" s="123"/>
      <c r="MM351" s="123"/>
      <c r="MN351" s="123"/>
      <c r="MO351" s="123"/>
      <c r="MP351" s="123"/>
      <c r="MQ351" s="123"/>
      <c r="MR351" s="123"/>
      <c r="MS351" s="123"/>
      <c r="MT351" s="123"/>
      <c r="MU351" s="123"/>
      <c r="MV351" s="123"/>
      <c r="MW351" s="123"/>
      <c r="MX351" s="123"/>
      <c r="MY351" s="123"/>
      <c r="MZ351" s="123"/>
      <c r="NA351" s="123"/>
      <c r="NB351" s="123"/>
      <c r="NC351" s="123"/>
      <c r="ND351" s="123"/>
      <c r="NE351" s="123"/>
      <c r="NF351" s="123"/>
      <c r="NG351" s="123"/>
      <c r="NH351" s="123"/>
      <c r="NI351" s="123"/>
      <c r="NJ351" s="123"/>
      <c r="NK351" s="123"/>
      <c r="NL351" s="123"/>
      <c r="NM351" s="123"/>
      <c r="NN351" s="123"/>
      <c r="NO351" s="123"/>
      <c r="NP351" s="123"/>
      <c r="NQ351" s="123"/>
      <c r="NR351" s="123"/>
      <c r="NS351" s="123"/>
      <c r="NT351" s="123"/>
      <c r="NU351" s="123"/>
      <c r="NV351" s="123"/>
      <c r="NW351" s="123"/>
      <c r="NX351" s="123"/>
      <c r="NY351" s="123"/>
      <c r="NZ351" s="123"/>
      <c r="OA351" s="123"/>
      <c r="OB351" s="123"/>
      <c r="OC351" s="123"/>
      <c r="OD351" s="123"/>
      <c r="OE351" s="123"/>
      <c r="OF351" s="123"/>
      <c r="OG351" s="123"/>
      <c r="OH351" s="123"/>
      <c r="OI351" s="123"/>
      <c r="OJ351" s="123"/>
      <c r="OK351" s="123"/>
      <c r="OL351" s="123"/>
      <c r="OM351" s="123"/>
      <c r="ON351" s="123"/>
      <c r="OO351" s="123"/>
      <c r="OP351" s="123"/>
      <c r="OQ351" s="123"/>
      <c r="OR351" s="123"/>
      <c r="OS351" s="123"/>
      <c r="OT351" s="123"/>
      <c r="OU351" s="123"/>
      <c r="OV351" s="123"/>
      <c r="OW351" s="123"/>
      <c r="OX351" s="123"/>
      <c r="OY351" s="123"/>
      <c r="OZ351" s="123"/>
      <c r="PA351" s="123"/>
      <c r="PB351" s="123"/>
      <c r="PC351" s="123"/>
      <c r="PD351" s="123"/>
      <c r="PE351" s="123"/>
      <c r="PF351" s="123"/>
      <c r="PG351" s="123"/>
      <c r="PH351" s="123"/>
      <c r="PI351" s="123"/>
      <c r="PJ351" s="123"/>
      <c r="PK351" s="123"/>
      <c r="PL351" s="123"/>
      <c r="PM351" s="123"/>
      <c r="PN351" s="123"/>
      <c r="PO351" s="123"/>
      <c r="PP351" s="123"/>
      <c r="PQ351" s="123"/>
      <c r="PR351" s="123"/>
      <c r="PS351" s="123"/>
      <c r="PT351" s="123"/>
      <c r="PU351" s="123"/>
      <c r="PV351" s="123"/>
      <c r="PW351" s="123"/>
      <c r="PX351" s="123"/>
      <c r="PY351" s="123"/>
      <c r="PZ351" s="123"/>
      <c r="QA351" s="123"/>
      <c r="QB351" s="123"/>
      <c r="QC351" s="123"/>
      <c r="QD351" s="123"/>
      <c r="QE351" s="123"/>
      <c r="QF351" s="123"/>
      <c r="QG351" s="123"/>
      <c r="QH351" s="123"/>
      <c r="QI351" s="123"/>
      <c r="QJ351" s="123"/>
      <c r="QK351" s="123"/>
      <c r="QL351" s="123"/>
      <c r="QM351" s="123"/>
      <c r="QN351" s="123"/>
      <c r="QO351" s="123"/>
      <c r="QP351" s="123"/>
      <c r="QQ351" s="123"/>
      <c r="QR351" s="123"/>
      <c r="QS351" s="123"/>
      <c r="QT351" s="123"/>
      <c r="QU351" s="123"/>
      <c r="QV351" s="123"/>
      <c r="QW351" s="123"/>
      <c r="QX351" s="123"/>
      <c r="QY351" s="123"/>
      <c r="QZ351" s="123"/>
      <c r="RA351" s="123"/>
      <c r="RB351" s="123"/>
      <c r="RC351" s="123"/>
      <c r="RD351" s="123"/>
      <c r="RE351" s="123"/>
      <c r="RF351" s="123"/>
      <c r="RG351" s="123"/>
      <c r="RH351" s="123"/>
      <c r="RI351" s="123"/>
      <c r="RJ351" s="123"/>
      <c r="RK351" s="123"/>
      <c r="RL351" s="123"/>
      <c r="RM351" s="123"/>
      <c r="RN351" s="123"/>
      <c r="RO351" s="123"/>
      <c r="RP351" s="123"/>
      <c r="RQ351" s="123"/>
      <c r="RR351" s="123"/>
      <c r="RS351" s="123"/>
      <c r="RT351" s="123"/>
      <c r="RU351" s="123"/>
      <c r="RV351" s="123"/>
      <c r="RW351" s="123"/>
      <c r="RX351" s="123"/>
      <c r="RY351" s="123"/>
      <c r="RZ351" s="123"/>
      <c r="SA351" s="123"/>
      <c r="SB351" s="123"/>
      <c r="SC351" s="123"/>
      <c r="SD351" s="123"/>
      <c r="SE351" s="123"/>
      <c r="SF351" s="123"/>
      <c r="SG351" s="123"/>
      <c r="SH351" s="123"/>
      <c r="SI351" s="123"/>
      <c r="SJ351" s="123"/>
      <c r="SK351" s="123"/>
      <c r="SL351" s="123"/>
      <c r="SM351" s="123"/>
      <c r="SN351" s="123"/>
      <c r="SO351" s="123"/>
      <c r="SP351" s="123"/>
      <c r="SQ351" s="123"/>
      <c r="SR351" s="123"/>
      <c r="SS351" s="123"/>
      <c r="ST351" s="123"/>
      <c r="SU351" s="123"/>
      <c r="SV351" s="123"/>
      <c r="SW351" s="123"/>
      <c r="SX351" s="123"/>
      <c r="SY351" s="123"/>
      <c r="SZ351" s="123"/>
      <c r="TA351" s="123"/>
      <c r="TB351" s="123"/>
      <c r="TC351" s="123"/>
      <c r="TD351" s="123"/>
      <c r="TE351" s="123"/>
      <c r="TF351" s="123"/>
      <c r="TG351" s="123"/>
      <c r="TH351" s="123"/>
      <c r="TI351" s="123"/>
      <c r="TJ351" s="123"/>
      <c r="TK351" s="123"/>
      <c r="TL351" s="123"/>
      <c r="TM351" s="123"/>
      <c r="TN351" s="123"/>
      <c r="TO351" s="123"/>
      <c r="TP351" s="123"/>
      <c r="TQ351" s="123"/>
      <c r="TR351" s="123"/>
      <c r="TS351" s="123"/>
      <c r="TT351" s="123"/>
      <c r="TU351" s="123"/>
      <c r="TV351" s="123"/>
      <c r="TW351" s="123"/>
      <c r="TX351" s="123"/>
      <c r="TY351" s="123"/>
      <c r="TZ351" s="123"/>
      <c r="UA351" s="123"/>
      <c r="UB351" s="123"/>
      <c r="UC351" s="123"/>
      <c r="UD351" s="123"/>
      <c r="UE351" s="123"/>
      <c r="UF351" s="123"/>
      <c r="UG351" s="123"/>
      <c r="UH351" s="123"/>
      <c r="UI351" s="123"/>
      <c r="UJ351" s="123"/>
      <c r="UK351" s="123"/>
      <c r="UL351" s="123"/>
      <c r="UM351" s="123"/>
      <c r="UN351" s="123"/>
      <c r="UO351" s="123"/>
      <c r="UP351" s="123"/>
      <c r="UQ351" s="123"/>
      <c r="UR351" s="123"/>
      <c r="US351" s="123"/>
      <c r="UT351" s="123"/>
      <c r="UU351" s="123"/>
      <c r="UV351" s="123"/>
      <c r="UW351" s="123"/>
      <c r="UX351" s="123"/>
      <c r="UY351" s="123"/>
      <c r="UZ351" s="123"/>
      <c r="VA351" s="123"/>
      <c r="VB351" s="123"/>
      <c r="VC351" s="123"/>
      <c r="VD351" s="123"/>
      <c r="VE351" s="123"/>
      <c r="VF351" s="123"/>
      <c r="VG351" s="123"/>
      <c r="VH351" s="123"/>
      <c r="VI351" s="123"/>
      <c r="VJ351" s="123"/>
      <c r="VK351" s="123"/>
      <c r="VL351" s="123"/>
      <c r="VM351" s="123"/>
      <c r="VN351" s="123"/>
      <c r="VO351" s="123"/>
      <c r="VP351" s="123"/>
      <c r="VQ351" s="123"/>
      <c r="VR351" s="123"/>
      <c r="VS351" s="123"/>
      <c r="VT351" s="123"/>
      <c r="VU351" s="123"/>
      <c r="VV351" s="123"/>
      <c r="VW351" s="123"/>
      <c r="VX351" s="123"/>
      <c r="VY351" s="123"/>
      <c r="VZ351" s="123"/>
      <c r="WA351" s="123"/>
      <c r="WB351" s="123"/>
      <c r="WC351" s="123"/>
      <c r="WD351" s="123"/>
      <c r="WE351" s="123"/>
      <c r="WF351" s="123"/>
      <c r="WG351" s="123"/>
      <c r="WH351" s="123"/>
      <c r="WI351" s="123"/>
      <c r="WJ351" s="123"/>
      <c r="WK351" s="123"/>
      <c r="WL351" s="123"/>
      <c r="WM351" s="123"/>
      <c r="WN351" s="123"/>
      <c r="WO351" s="123"/>
      <c r="WP351" s="123"/>
      <c r="WQ351" s="123"/>
      <c r="WR351" s="123"/>
      <c r="WS351" s="123"/>
      <c r="WT351" s="123"/>
      <c r="WU351" s="123"/>
      <c r="WV351" s="123"/>
      <c r="WW351" s="123"/>
      <c r="WX351" s="123"/>
      <c r="WY351" s="123"/>
      <c r="WZ351" s="123"/>
      <c r="XA351" s="123"/>
      <c r="XB351" s="123"/>
      <c r="XC351" s="123"/>
      <c r="XD351" s="123"/>
      <c r="XE351" s="123"/>
      <c r="XF351" s="123"/>
      <c r="XG351" s="123"/>
      <c r="XH351" s="123"/>
      <c r="XI351" s="123"/>
      <c r="XJ351" s="123"/>
      <c r="XK351" s="123"/>
      <c r="XL351" s="123"/>
      <c r="XM351" s="123"/>
      <c r="XN351" s="123"/>
      <c r="XO351" s="123"/>
      <c r="XP351" s="123"/>
      <c r="XQ351" s="123"/>
      <c r="XR351" s="123"/>
      <c r="XS351" s="123"/>
      <c r="XT351" s="123"/>
      <c r="XU351" s="123"/>
      <c r="XV351" s="123"/>
      <c r="XW351" s="123"/>
      <c r="XX351" s="123"/>
      <c r="XY351" s="123"/>
      <c r="XZ351" s="123"/>
      <c r="YA351" s="123"/>
      <c r="YB351" s="123"/>
      <c r="YC351" s="123"/>
      <c r="YD351" s="123"/>
      <c r="YE351" s="123"/>
      <c r="YF351" s="123"/>
      <c r="YG351" s="123"/>
      <c r="YH351" s="123"/>
      <c r="YI351" s="123"/>
      <c r="YJ351" s="123"/>
      <c r="YK351" s="123"/>
      <c r="YL351" s="123"/>
      <c r="YM351" s="123"/>
      <c r="YN351" s="123"/>
      <c r="YO351" s="123"/>
      <c r="YP351" s="123"/>
      <c r="YQ351" s="123"/>
      <c r="YR351" s="123"/>
      <c r="YS351" s="123"/>
      <c r="YT351" s="123"/>
      <c r="YU351" s="123"/>
      <c r="YV351" s="123"/>
      <c r="YW351" s="123"/>
      <c r="YX351" s="123"/>
      <c r="YY351" s="123"/>
      <c r="YZ351" s="123"/>
      <c r="ZA351" s="123"/>
      <c r="ZB351" s="123"/>
      <c r="ZC351" s="123"/>
      <c r="ZD351" s="123"/>
      <c r="ZE351" s="123"/>
      <c r="ZF351" s="123"/>
      <c r="ZG351" s="123"/>
      <c r="ZH351" s="123"/>
      <c r="ZI351" s="123"/>
      <c r="ZJ351" s="123"/>
      <c r="ZK351" s="123"/>
      <c r="ZL351" s="123"/>
      <c r="ZM351" s="123"/>
      <c r="ZN351" s="123"/>
      <c r="ZO351" s="123"/>
      <c r="ZP351" s="123"/>
      <c r="ZQ351" s="123"/>
      <c r="ZR351" s="123"/>
      <c r="ZS351" s="123"/>
      <c r="ZT351" s="123"/>
      <c r="ZU351" s="123"/>
      <c r="ZV351" s="123"/>
      <c r="ZW351" s="123"/>
      <c r="ZX351" s="123"/>
      <c r="ZY351" s="123"/>
      <c r="ZZ351" s="123"/>
      <c r="AAA351" s="123"/>
      <c r="AAB351" s="123"/>
      <c r="AAC351" s="123"/>
      <c r="AAD351" s="123"/>
      <c r="AAE351" s="123"/>
      <c r="AAF351" s="123"/>
      <c r="AAG351" s="123"/>
      <c r="AAH351" s="123"/>
      <c r="AAI351" s="123"/>
      <c r="AAJ351" s="123"/>
      <c r="AAK351" s="123"/>
      <c r="AAL351" s="123"/>
      <c r="AAM351" s="123"/>
      <c r="AAN351" s="123"/>
      <c r="AAO351" s="123"/>
      <c r="AAP351" s="123"/>
      <c r="AAQ351" s="123"/>
      <c r="AAR351" s="123"/>
      <c r="AAS351" s="123"/>
      <c r="AAT351" s="123"/>
      <c r="AAU351" s="123"/>
      <c r="AAV351" s="123"/>
      <c r="AAW351" s="123"/>
      <c r="AAX351" s="123"/>
      <c r="AAY351" s="123"/>
      <c r="AAZ351" s="123"/>
      <c r="ABA351" s="123"/>
      <c r="ABB351" s="123"/>
      <c r="ABC351" s="123"/>
      <c r="ABD351" s="123"/>
      <c r="ABE351" s="123"/>
      <c r="ABF351" s="123"/>
      <c r="ABG351" s="123"/>
      <c r="ABH351" s="123"/>
      <c r="ABI351" s="123"/>
      <c r="ABJ351" s="123"/>
      <c r="ABK351" s="123"/>
      <c r="ABL351" s="123"/>
      <c r="ABM351" s="123"/>
      <c r="ABN351" s="123"/>
      <c r="ABO351" s="123"/>
      <c r="ABP351" s="123"/>
      <c r="ABQ351" s="123"/>
      <c r="ABR351" s="123"/>
      <c r="ABS351" s="123"/>
      <c r="ABT351" s="123"/>
      <c r="ABU351" s="123"/>
      <c r="ABV351" s="123"/>
      <c r="ABW351" s="123"/>
      <c r="ABX351" s="123"/>
      <c r="ABY351" s="123"/>
      <c r="ABZ351" s="123"/>
      <c r="ACA351" s="123"/>
      <c r="ACB351" s="123"/>
      <c r="ACC351" s="123"/>
      <c r="ACD351" s="123"/>
      <c r="ACE351" s="123"/>
      <c r="ACF351" s="123"/>
      <c r="ACG351" s="123"/>
      <c r="ACH351" s="123"/>
      <c r="ACI351" s="123"/>
      <c r="ACJ351" s="123"/>
      <c r="ACK351" s="123"/>
      <c r="ACL351" s="123"/>
      <c r="ACM351" s="123"/>
      <c r="ACN351" s="123"/>
      <c r="ACO351" s="123"/>
      <c r="ACP351" s="123"/>
      <c r="ACQ351" s="123"/>
      <c r="ACR351" s="123"/>
      <c r="ACS351" s="123"/>
      <c r="ACT351" s="123"/>
      <c r="ACU351" s="123"/>
      <c r="ACV351" s="123"/>
      <c r="ACW351" s="123"/>
      <c r="ACX351" s="123"/>
      <c r="ACY351" s="123"/>
      <c r="ACZ351" s="123"/>
      <c r="ADA351" s="123"/>
      <c r="ADB351" s="123"/>
      <c r="ADC351" s="123"/>
      <c r="ADD351" s="123"/>
      <c r="ADE351" s="123"/>
      <c r="ADF351" s="123"/>
      <c r="ADG351" s="123"/>
      <c r="ADH351" s="123"/>
      <c r="ADI351" s="123"/>
      <c r="ADJ351" s="123"/>
      <c r="ADK351" s="123"/>
      <c r="ADL351" s="123"/>
      <c r="ADM351" s="123"/>
      <c r="ADN351" s="123"/>
      <c r="ADO351" s="123"/>
      <c r="ADP351" s="123"/>
      <c r="ADQ351" s="123"/>
      <c r="ADR351" s="123"/>
      <c r="ADS351" s="123"/>
      <c r="ADT351" s="123"/>
      <c r="ADU351" s="123"/>
      <c r="ADV351" s="123"/>
      <c r="ADW351" s="123"/>
      <c r="ADX351" s="123"/>
      <c r="ADY351" s="123"/>
      <c r="ADZ351" s="123"/>
      <c r="AEA351" s="123"/>
      <c r="AEB351" s="123"/>
      <c r="AEC351" s="123"/>
      <c r="AED351" s="123"/>
      <c r="AEE351" s="123"/>
      <c r="AEF351" s="123"/>
      <c r="AEG351" s="123"/>
      <c r="AEH351" s="123"/>
      <c r="AEI351" s="123"/>
      <c r="AEJ351" s="123"/>
      <c r="AEK351" s="123"/>
      <c r="AEL351" s="123"/>
      <c r="AEM351" s="123"/>
      <c r="AEN351" s="123"/>
      <c r="AEO351" s="123"/>
      <c r="AEP351" s="123"/>
      <c r="AEQ351" s="123"/>
      <c r="AER351" s="123"/>
      <c r="AES351" s="123"/>
      <c r="AET351" s="123"/>
      <c r="AEU351" s="123"/>
      <c r="AEV351" s="123"/>
      <c r="AEW351" s="123"/>
      <c r="AEX351" s="123"/>
      <c r="AEY351" s="123"/>
      <c r="AEZ351" s="123"/>
      <c r="AFA351" s="123"/>
      <c r="AFB351" s="123"/>
      <c r="AFC351" s="123"/>
      <c r="AFD351" s="123"/>
      <c r="AFE351" s="123"/>
      <c r="AFF351" s="123"/>
      <c r="AFG351" s="123"/>
      <c r="AFH351" s="123"/>
      <c r="AFI351" s="123"/>
      <c r="AFJ351" s="123"/>
      <c r="AFK351" s="123"/>
      <c r="AFL351" s="123"/>
      <c r="AFM351" s="123"/>
      <c r="AFN351" s="123"/>
      <c r="AFO351" s="123"/>
      <c r="AFP351" s="123"/>
      <c r="AFQ351" s="123"/>
      <c r="AFR351" s="123"/>
      <c r="AFS351" s="123"/>
      <c r="AFT351" s="123"/>
      <c r="AFU351" s="123"/>
      <c r="AFV351" s="123"/>
      <c r="AFW351" s="123"/>
      <c r="AFX351" s="123"/>
      <c r="AFY351" s="123"/>
      <c r="AFZ351" s="123"/>
      <c r="AGA351" s="123"/>
      <c r="AGB351" s="123"/>
      <c r="AGC351" s="123"/>
      <c r="AGD351" s="123"/>
      <c r="AGE351" s="123"/>
      <c r="AGF351" s="123"/>
      <c r="AGG351" s="123"/>
      <c r="AGH351" s="123"/>
      <c r="AGI351" s="123"/>
      <c r="AGJ351" s="123"/>
      <c r="AGK351" s="123"/>
      <c r="AGL351" s="123"/>
      <c r="AGM351" s="123"/>
      <c r="AGN351" s="123"/>
      <c r="AGO351" s="123"/>
      <c r="AGP351" s="123"/>
      <c r="AGQ351" s="123"/>
      <c r="AGR351" s="123"/>
      <c r="AGS351" s="123"/>
      <c r="AGT351" s="123"/>
      <c r="AGU351" s="123"/>
      <c r="AGV351" s="123"/>
      <c r="AGW351" s="123"/>
      <c r="AGX351" s="123"/>
      <c r="AGY351" s="123"/>
      <c r="AGZ351" s="123"/>
      <c r="AHA351" s="123"/>
      <c r="AHB351" s="123"/>
      <c r="AHC351" s="123"/>
      <c r="AHD351" s="123"/>
      <c r="AHE351" s="123"/>
      <c r="AHF351" s="123"/>
      <c r="AHG351" s="123"/>
      <c r="AHH351" s="123"/>
      <c r="AHI351" s="123"/>
      <c r="AHJ351" s="123"/>
      <c r="AHK351" s="123"/>
      <c r="AHL351" s="123"/>
      <c r="AHM351" s="123"/>
      <c r="AHN351" s="123"/>
      <c r="AHO351" s="123"/>
      <c r="AHP351" s="123"/>
      <c r="AHQ351" s="123"/>
      <c r="AHR351" s="123"/>
      <c r="AHS351" s="123"/>
      <c r="AHT351" s="123"/>
      <c r="AHU351" s="123"/>
      <c r="AHV351" s="123"/>
      <c r="AHW351" s="123"/>
      <c r="AHX351" s="123"/>
      <c r="AHY351" s="123"/>
      <c r="AHZ351" s="123"/>
      <c r="AIA351" s="123"/>
      <c r="AIB351" s="123"/>
      <c r="AIC351" s="123"/>
      <c r="AID351" s="123"/>
      <c r="AIE351" s="123"/>
      <c r="AIF351" s="123"/>
      <c r="AIG351" s="123"/>
      <c r="AIH351" s="123"/>
      <c r="AII351" s="123"/>
      <c r="AIJ351" s="123"/>
      <c r="AIK351" s="123"/>
      <c r="AIL351" s="123"/>
      <c r="AIM351" s="123"/>
      <c r="AIN351" s="123"/>
      <c r="AIO351" s="123"/>
      <c r="AIP351" s="123"/>
      <c r="AIQ351" s="123"/>
      <c r="AIR351" s="123"/>
      <c r="AIS351" s="123"/>
      <c r="AIT351" s="123"/>
      <c r="AIU351" s="123"/>
      <c r="AIV351" s="123"/>
      <c r="AIW351" s="123"/>
      <c r="AIX351" s="123"/>
      <c r="AIY351" s="123"/>
      <c r="AIZ351" s="123"/>
      <c r="AJA351" s="123"/>
      <c r="AJB351" s="123"/>
      <c r="AJC351" s="123"/>
      <c r="AJD351" s="123"/>
      <c r="AJE351" s="123"/>
      <c r="AJF351" s="123"/>
      <c r="AJG351" s="123"/>
      <c r="AJH351" s="123"/>
      <c r="AJI351" s="123"/>
      <c r="AJJ351" s="123"/>
      <c r="AJK351" s="123"/>
      <c r="AJL351" s="123"/>
      <c r="AJM351" s="123"/>
      <c r="AJN351" s="123"/>
      <c r="AJO351" s="123"/>
      <c r="AJP351" s="123"/>
      <c r="AJQ351" s="123"/>
      <c r="AJR351" s="123"/>
      <c r="AJS351" s="123"/>
      <c r="AJT351" s="123"/>
      <c r="AJU351" s="123"/>
      <c r="AJV351" s="123"/>
      <c r="AJW351" s="123"/>
      <c r="AJX351" s="123"/>
      <c r="AJY351" s="123"/>
      <c r="AJZ351" s="123"/>
      <c r="AKA351" s="123"/>
      <c r="AKB351" s="123"/>
      <c r="AKC351" s="123"/>
      <c r="AKD351" s="123"/>
      <c r="AKE351" s="123"/>
      <c r="AKF351" s="123"/>
      <c r="AKG351" s="123"/>
      <c r="AKH351" s="123"/>
      <c r="AKI351" s="123"/>
      <c r="AKJ351" s="123"/>
      <c r="AKK351" s="123"/>
      <c r="AKL351" s="123"/>
      <c r="AKM351" s="123"/>
      <c r="AKN351" s="123"/>
      <c r="AKO351" s="123"/>
      <c r="AKP351" s="123"/>
      <c r="AKQ351" s="123"/>
      <c r="AKR351" s="123"/>
      <c r="AKS351" s="123"/>
      <c r="AKT351" s="123"/>
      <c r="AKU351" s="123"/>
      <c r="AKV351" s="123"/>
      <c r="AKW351" s="123"/>
      <c r="AKX351" s="123"/>
      <c r="AKY351" s="123"/>
      <c r="AKZ351" s="123"/>
      <c r="ALA351" s="123"/>
      <c r="ALB351" s="123"/>
      <c r="ALC351" s="123"/>
      <c r="ALD351" s="123"/>
      <c r="ALE351" s="123"/>
      <c r="ALF351" s="123"/>
      <c r="ALG351" s="123"/>
      <c r="ALH351" s="123"/>
      <c r="ALI351" s="123"/>
      <c r="ALJ351" s="123"/>
      <c r="ALK351" s="123"/>
      <c r="ALL351" s="123"/>
      <c r="ALM351" s="123"/>
      <c r="ALN351" s="123"/>
      <c r="ALO351" s="123"/>
      <c r="ALP351" s="123"/>
      <c r="ALQ351" s="123"/>
      <c r="ALR351" s="123"/>
      <c r="ALS351" s="123"/>
      <c r="ALT351" s="123"/>
      <c r="ALU351" s="123"/>
      <c r="ALV351" s="123"/>
      <c r="ALW351" s="123"/>
      <c r="ALX351" s="123"/>
      <c r="ALY351" s="123"/>
      <c r="ALZ351" s="123"/>
      <c r="AMA351" s="123"/>
      <c r="AMB351" s="123"/>
      <c r="AMC351" s="123"/>
      <c r="AMD351" s="123"/>
      <c r="AME351" s="123"/>
      <c r="AMF351" s="123"/>
      <c r="AMG351" s="123"/>
    </row>
    <row r="352" spans="1:1021" s="17" customFormat="1" ht="30.75" hidden="1" outlineLevel="1" collapsed="1" thickBot="1" x14ac:dyDescent="0.3">
      <c r="A352" s="169" t="s">
        <v>222</v>
      </c>
      <c r="B352" s="169" t="s">
        <v>223</v>
      </c>
      <c r="C352" s="169" t="s">
        <v>223</v>
      </c>
      <c r="D352" s="169" t="s">
        <v>224</v>
      </c>
      <c r="E352" s="215" t="s">
        <v>21</v>
      </c>
      <c r="F352" s="216">
        <v>2.5</v>
      </c>
      <c r="G352" s="217"/>
      <c r="H352" s="218"/>
      <c r="I352" s="216"/>
      <c r="J352" s="127"/>
    </row>
    <row r="353" spans="1:10" s="17" customFormat="1" ht="15.75" hidden="1" outlineLevel="2" thickBot="1" x14ac:dyDescent="0.3">
      <c r="A353" s="219" t="s">
        <v>222</v>
      </c>
      <c r="B353" s="219" t="s">
        <v>223</v>
      </c>
      <c r="C353" s="220"/>
      <c r="D353" s="146" t="s">
        <v>224</v>
      </c>
      <c r="E353" s="140" t="s">
        <v>21</v>
      </c>
      <c r="F353" s="221">
        <v>2.5</v>
      </c>
      <c r="G353" s="222"/>
      <c r="H353" s="223"/>
      <c r="I353" s="224"/>
      <c r="J353" s="59" t="str">
        <f>IF($J$352="OK","OK","")</f>
        <v/>
      </c>
    </row>
    <row r="354" spans="1:10" s="17" customFormat="1" ht="15.75" hidden="1" outlineLevel="1" collapsed="1" thickBot="1" x14ac:dyDescent="0.3">
      <c r="A354" s="225" t="s">
        <v>222</v>
      </c>
      <c r="B354" s="225" t="s">
        <v>225</v>
      </c>
      <c r="C354" s="225" t="s">
        <v>226</v>
      </c>
      <c r="D354" s="225" t="s">
        <v>227</v>
      </c>
      <c r="E354" s="62" t="s">
        <v>21</v>
      </c>
      <c r="F354" s="98">
        <f>SUM(F355:F358)</f>
        <v>2</v>
      </c>
      <c r="G354" s="226"/>
      <c r="H354" s="225"/>
      <c r="I354" s="130">
        <f>SUM(I355:I360)</f>
        <v>328.85</v>
      </c>
      <c r="J354" s="73"/>
    </row>
    <row r="355" spans="1:10" s="24" customFormat="1" ht="13.5" hidden="1" outlineLevel="2" thickBot="1" x14ac:dyDescent="0.25">
      <c r="A355" s="175" t="s">
        <v>222</v>
      </c>
      <c r="B355" s="175" t="s">
        <v>225</v>
      </c>
      <c r="C355" s="175" t="s">
        <v>226</v>
      </c>
      <c r="D355" s="146" t="s">
        <v>228</v>
      </c>
      <c r="E355" s="20" t="s">
        <v>21</v>
      </c>
      <c r="F355" s="227">
        <v>2</v>
      </c>
      <c r="G355" s="22"/>
      <c r="I355" s="22"/>
      <c r="J355" s="59" t="str">
        <f>IF($J$354="OK","OK","")</f>
        <v/>
      </c>
    </row>
    <row r="356" spans="1:10" s="24" customFormat="1" ht="13.5" hidden="1" outlineLevel="2" thickBot="1" x14ac:dyDescent="0.25">
      <c r="A356" s="175"/>
      <c r="B356" s="175"/>
      <c r="C356" s="175"/>
      <c r="D356" s="33" t="s">
        <v>229</v>
      </c>
      <c r="E356" s="20"/>
      <c r="F356" s="227"/>
      <c r="G356" s="22"/>
      <c r="H356" s="24">
        <v>118.86</v>
      </c>
      <c r="I356" s="22">
        <f>H356</f>
        <v>118.86</v>
      </c>
      <c r="J356" s="34" t="str">
        <f t="shared" ref="J356:J360" si="48">IF($J$354="OK","OK","")</f>
        <v/>
      </c>
    </row>
    <row r="357" spans="1:10" s="24" customFormat="1" ht="13.5" hidden="1" outlineLevel="2" thickBot="1" x14ac:dyDescent="0.25">
      <c r="A357" s="175" t="s">
        <v>222</v>
      </c>
      <c r="B357" s="175" t="s">
        <v>225</v>
      </c>
      <c r="C357" s="175" t="s">
        <v>226</v>
      </c>
      <c r="D357" s="33" t="s">
        <v>230</v>
      </c>
      <c r="E357" s="20" t="s">
        <v>21</v>
      </c>
      <c r="F357" s="227"/>
      <c r="G357" s="22"/>
      <c r="H357" s="22">
        <v>121.29</v>
      </c>
      <c r="I357" s="22">
        <f>H357</f>
        <v>121.29</v>
      </c>
      <c r="J357" s="34" t="str">
        <f t="shared" si="48"/>
        <v/>
      </c>
    </row>
    <row r="358" spans="1:10" s="24" customFormat="1" ht="13.5" hidden="1" outlineLevel="2" thickBot="1" x14ac:dyDescent="0.25">
      <c r="A358" s="175" t="s">
        <v>222</v>
      </c>
      <c r="B358" s="175" t="s">
        <v>225</v>
      </c>
      <c r="C358" s="175" t="s">
        <v>226</v>
      </c>
      <c r="D358" s="33" t="s">
        <v>231</v>
      </c>
      <c r="E358" s="20" t="s">
        <v>21</v>
      </c>
      <c r="F358" s="22"/>
      <c r="G358" s="22"/>
      <c r="H358" s="22">
        <v>68.7</v>
      </c>
      <c r="I358" s="22">
        <f>H358</f>
        <v>68.7</v>
      </c>
      <c r="J358" s="34" t="str">
        <f t="shared" si="48"/>
        <v/>
      </c>
    </row>
    <row r="359" spans="1:10" s="24" customFormat="1" ht="13.5" hidden="1" outlineLevel="2" thickBot="1" x14ac:dyDescent="0.25">
      <c r="A359" s="175" t="s">
        <v>222</v>
      </c>
      <c r="B359" s="175" t="s">
        <v>225</v>
      </c>
      <c r="C359" s="175" t="s">
        <v>226</v>
      </c>
      <c r="D359" s="33" t="s">
        <v>232</v>
      </c>
      <c r="E359" s="20" t="s">
        <v>21</v>
      </c>
      <c r="F359" s="22"/>
      <c r="G359" s="22"/>
      <c r="H359" s="22">
        <v>20</v>
      </c>
      <c r="I359" s="22">
        <f>H359</f>
        <v>20</v>
      </c>
      <c r="J359" s="34" t="str">
        <f t="shared" si="48"/>
        <v/>
      </c>
    </row>
    <row r="360" spans="1:10" s="24" customFormat="1" ht="13.5" hidden="1" outlineLevel="2" thickBot="1" x14ac:dyDescent="0.25">
      <c r="A360" s="178" t="s">
        <v>222</v>
      </c>
      <c r="B360" s="178" t="s">
        <v>225</v>
      </c>
      <c r="C360" s="175" t="s">
        <v>226</v>
      </c>
      <c r="D360" s="42" t="s">
        <v>233</v>
      </c>
      <c r="E360" s="25" t="s">
        <v>21</v>
      </c>
      <c r="F360" s="27"/>
      <c r="G360" s="27"/>
      <c r="H360" s="26"/>
      <c r="I360" s="26"/>
      <c r="J360" s="60" t="str">
        <f t="shared" si="48"/>
        <v/>
      </c>
    </row>
    <row r="361" spans="1:10" s="24" customFormat="1" ht="15.75" hidden="1" outlineLevel="1" collapsed="1" thickBot="1" x14ac:dyDescent="0.25">
      <c r="A361" s="225" t="s">
        <v>222</v>
      </c>
      <c r="B361" s="225" t="s">
        <v>225</v>
      </c>
      <c r="C361" s="225" t="s">
        <v>234</v>
      </c>
      <c r="D361" s="225" t="s">
        <v>235</v>
      </c>
      <c r="E361" s="62" t="s">
        <v>21</v>
      </c>
      <c r="F361" s="98">
        <f>SUM(F362:F364)</f>
        <v>2</v>
      </c>
      <c r="G361" s="226"/>
      <c r="H361" s="225"/>
      <c r="I361" s="130">
        <f>SUM(I362:I366)</f>
        <v>207.56</v>
      </c>
      <c r="J361" s="73"/>
    </row>
    <row r="362" spans="1:10" s="24" customFormat="1" ht="13.5" hidden="1" outlineLevel="2" thickBot="1" x14ac:dyDescent="0.25">
      <c r="A362" s="175" t="s">
        <v>222</v>
      </c>
      <c r="B362" s="175" t="s">
        <v>225</v>
      </c>
      <c r="C362" s="175" t="s">
        <v>226</v>
      </c>
      <c r="D362" s="146" t="s">
        <v>236</v>
      </c>
      <c r="E362" s="20" t="s">
        <v>21</v>
      </c>
      <c r="F362" s="227">
        <v>1</v>
      </c>
      <c r="G362" s="22"/>
      <c r="H362" s="22"/>
      <c r="I362" s="22"/>
      <c r="J362" s="59" t="str">
        <f>IF($J$361="OK","OK","")</f>
        <v/>
      </c>
    </row>
    <row r="363" spans="1:10" s="24" customFormat="1" ht="13.5" hidden="1" outlineLevel="2" thickBot="1" x14ac:dyDescent="0.25">
      <c r="A363" s="175" t="s">
        <v>222</v>
      </c>
      <c r="B363" s="175" t="s">
        <v>225</v>
      </c>
      <c r="C363" s="175" t="s">
        <v>226</v>
      </c>
      <c r="D363" s="33" t="s">
        <v>230</v>
      </c>
      <c r="E363" s="20" t="s">
        <v>21</v>
      </c>
      <c r="F363" s="227">
        <v>1</v>
      </c>
      <c r="G363" s="22"/>
      <c r="H363" s="22">
        <v>118.86</v>
      </c>
      <c r="I363" s="22">
        <f>H363</f>
        <v>118.86</v>
      </c>
      <c r="J363" s="34" t="str">
        <f>IF($J$361="OK","OK","")</f>
        <v/>
      </c>
    </row>
    <row r="364" spans="1:10" s="24" customFormat="1" ht="13.5" hidden="1" outlineLevel="2" thickBot="1" x14ac:dyDescent="0.25">
      <c r="A364" s="175" t="s">
        <v>222</v>
      </c>
      <c r="B364" s="175" t="s">
        <v>225</v>
      </c>
      <c r="C364" s="175" t="s">
        <v>226</v>
      </c>
      <c r="D364" s="33" t="s">
        <v>231</v>
      </c>
      <c r="E364" s="20" t="s">
        <v>21</v>
      </c>
      <c r="F364" s="22"/>
      <c r="G364" s="22"/>
      <c r="H364" s="22">
        <v>68.7</v>
      </c>
      <c r="I364" s="22">
        <f>H364</f>
        <v>68.7</v>
      </c>
      <c r="J364" s="34" t="str">
        <f>IF($J$361="OK","OK","")</f>
        <v/>
      </c>
    </row>
    <row r="365" spans="1:10" s="24" customFormat="1" ht="13.5" hidden="1" outlineLevel="2" thickBot="1" x14ac:dyDescent="0.25">
      <c r="A365" s="175" t="s">
        <v>222</v>
      </c>
      <c r="B365" s="175" t="s">
        <v>225</v>
      </c>
      <c r="C365" s="175" t="s">
        <v>226</v>
      </c>
      <c r="D365" s="33" t="s">
        <v>232</v>
      </c>
      <c r="E365" s="20" t="s">
        <v>21</v>
      </c>
      <c r="F365" s="22"/>
      <c r="G365" s="22"/>
      <c r="H365" s="22">
        <v>20</v>
      </c>
      <c r="I365" s="22">
        <f>H365</f>
        <v>20</v>
      </c>
      <c r="J365" s="34" t="str">
        <f t="shared" ref="J365:J366" si="49">IF($J$361="OK","OK","")</f>
        <v/>
      </c>
    </row>
    <row r="366" spans="1:10" s="24" customFormat="1" ht="13.5" hidden="1" outlineLevel="2" thickBot="1" x14ac:dyDescent="0.25">
      <c r="A366" s="178" t="s">
        <v>222</v>
      </c>
      <c r="B366" s="178" t="s">
        <v>225</v>
      </c>
      <c r="C366" s="175" t="s">
        <v>226</v>
      </c>
      <c r="D366" s="42" t="s">
        <v>233</v>
      </c>
      <c r="E366" s="25" t="s">
        <v>21</v>
      </c>
      <c r="F366" s="27"/>
      <c r="G366" s="27"/>
      <c r="H366" s="26"/>
      <c r="I366" s="26"/>
      <c r="J366" s="34" t="str">
        <f t="shared" si="49"/>
        <v/>
      </c>
    </row>
    <row r="367" spans="1:10" s="17" customFormat="1" ht="15.75" hidden="1" outlineLevel="1" collapsed="1" thickBot="1" x14ac:dyDescent="0.3">
      <c r="A367" s="225" t="s">
        <v>222</v>
      </c>
      <c r="B367" s="225" t="s">
        <v>225</v>
      </c>
      <c r="C367" s="225" t="s">
        <v>237</v>
      </c>
      <c r="D367" s="225" t="s">
        <v>238</v>
      </c>
      <c r="E367" s="62" t="s">
        <v>21</v>
      </c>
      <c r="F367" s="98">
        <f>SUM(F368:F370)</f>
        <v>2.5</v>
      </c>
      <c r="G367" s="226"/>
      <c r="H367" s="225"/>
      <c r="I367" s="130">
        <f>SUM(I368:I372)</f>
        <v>245.28000000000003</v>
      </c>
      <c r="J367" s="73"/>
    </row>
    <row r="368" spans="1:10" s="24" customFormat="1" ht="13.5" hidden="1" outlineLevel="2" thickBot="1" x14ac:dyDescent="0.25">
      <c r="A368" s="175" t="s">
        <v>222</v>
      </c>
      <c r="B368" s="175" t="s">
        <v>225</v>
      </c>
      <c r="C368" s="228" t="s">
        <v>237</v>
      </c>
      <c r="D368" s="146" t="s">
        <v>236</v>
      </c>
      <c r="E368" s="20" t="s">
        <v>21</v>
      </c>
      <c r="F368" s="227">
        <v>1</v>
      </c>
      <c r="G368" s="22"/>
      <c r="H368" s="22">
        <v>50.29</v>
      </c>
      <c r="I368" s="22">
        <f>H368</f>
        <v>50.29</v>
      </c>
      <c r="J368" s="34" t="str">
        <f>IF($J$367="OK","OK","")</f>
        <v/>
      </c>
    </row>
    <row r="369" spans="1:10" s="24" customFormat="1" ht="13.5" hidden="1" outlineLevel="2" thickBot="1" x14ac:dyDescent="0.25">
      <c r="A369" s="175" t="s">
        <v>222</v>
      </c>
      <c r="B369" s="175" t="s">
        <v>225</v>
      </c>
      <c r="C369" s="175" t="s">
        <v>237</v>
      </c>
      <c r="D369" s="33" t="s">
        <v>239</v>
      </c>
      <c r="E369" s="20" t="s">
        <v>21</v>
      </c>
      <c r="F369" s="227">
        <v>1</v>
      </c>
      <c r="G369" s="22"/>
      <c r="H369" s="22">
        <v>121.29</v>
      </c>
      <c r="I369" s="22">
        <f>H369</f>
        <v>121.29</v>
      </c>
      <c r="J369" s="34" t="str">
        <f t="shared" ref="J369:J372" si="50">IF($J$367="OK","OK","")</f>
        <v/>
      </c>
    </row>
    <row r="370" spans="1:10" s="24" customFormat="1" ht="13.5" hidden="1" outlineLevel="2" thickBot="1" x14ac:dyDescent="0.25">
      <c r="A370" s="175" t="s">
        <v>222</v>
      </c>
      <c r="B370" s="175" t="s">
        <v>225</v>
      </c>
      <c r="C370" s="175" t="s">
        <v>237</v>
      </c>
      <c r="D370" s="33" t="s">
        <v>231</v>
      </c>
      <c r="E370" s="20" t="s">
        <v>21</v>
      </c>
      <c r="F370" s="22">
        <v>0.5</v>
      </c>
      <c r="G370" s="22"/>
      <c r="H370" s="22">
        <v>53.7</v>
      </c>
      <c r="I370" s="22">
        <f>H370</f>
        <v>53.7</v>
      </c>
      <c r="J370" s="34" t="str">
        <f t="shared" si="50"/>
        <v/>
      </c>
    </row>
    <row r="371" spans="1:10" s="24" customFormat="1" ht="13.5" hidden="1" outlineLevel="2" thickBot="1" x14ac:dyDescent="0.25">
      <c r="A371" s="175" t="s">
        <v>222</v>
      </c>
      <c r="B371" s="175" t="s">
        <v>225</v>
      </c>
      <c r="C371" s="175" t="s">
        <v>237</v>
      </c>
      <c r="D371" s="33" t="s">
        <v>232</v>
      </c>
      <c r="E371" s="20" t="s">
        <v>21</v>
      </c>
      <c r="F371" s="22"/>
      <c r="G371" s="22"/>
      <c r="H371" s="22">
        <v>20</v>
      </c>
      <c r="I371" s="22">
        <f>H371</f>
        <v>20</v>
      </c>
      <c r="J371" s="34" t="str">
        <f t="shared" si="50"/>
        <v/>
      </c>
    </row>
    <row r="372" spans="1:10" s="24" customFormat="1" ht="13.5" hidden="1" outlineLevel="2" thickBot="1" x14ac:dyDescent="0.25">
      <c r="A372" s="178" t="s">
        <v>222</v>
      </c>
      <c r="B372" s="178" t="s">
        <v>225</v>
      </c>
      <c r="C372" s="175" t="s">
        <v>237</v>
      </c>
      <c r="D372" s="42" t="s">
        <v>233</v>
      </c>
      <c r="E372" s="25" t="s">
        <v>21</v>
      </c>
      <c r="F372" s="27"/>
      <c r="G372" s="27"/>
      <c r="H372" s="26"/>
      <c r="I372" s="26"/>
      <c r="J372" s="34" t="str">
        <f t="shared" si="50"/>
        <v/>
      </c>
    </row>
    <row r="373" spans="1:10" s="17" customFormat="1" ht="15.75" hidden="1" outlineLevel="1" collapsed="1" thickBot="1" x14ac:dyDescent="0.3">
      <c r="A373" s="225" t="s">
        <v>222</v>
      </c>
      <c r="B373" s="225" t="s">
        <v>240</v>
      </c>
      <c r="C373" s="225" t="s">
        <v>240</v>
      </c>
      <c r="D373" s="225" t="s">
        <v>241</v>
      </c>
      <c r="E373" s="62" t="s">
        <v>21</v>
      </c>
      <c r="F373" s="98">
        <f>SUM(F374:F377)</f>
        <v>1</v>
      </c>
      <c r="G373" s="226"/>
      <c r="H373" s="225"/>
      <c r="I373" s="130">
        <f>SUM(I375:I378)</f>
        <v>798.18</v>
      </c>
      <c r="J373" s="73"/>
    </row>
    <row r="374" spans="1:10" s="17" customFormat="1" ht="15.75" hidden="1" outlineLevel="2" thickBot="1" x14ac:dyDescent="0.3">
      <c r="A374" s="229"/>
      <c r="B374" s="229"/>
      <c r="C374" s="229"/>
      <c r="D374" s="48" t="s">
        <v>242</v>
      </c>
      <c r="E374" s="20" t="s">
        <v>21</v>
      </c>
      <c r="F374" s="227">
        <v>0.5</v>
      </c>
      <c r="G374" s="230"/>
      <c r="H374" s="229"/>
      <c r="I374" s="231"/>
      <c r="J374" s="34" t="str">
        <f>IF($J$373="OK","OK","")</f>
        <v/>
      </c>
    </row>
    <row r="375" spans="1:10" s="24" customFormat="1" ht="13.5" hidden="1" outlineLevel="2" thickBot="1" x14ac:dyDescent="0.25">
      <c r="A375" s="175" t="s">
        <v>222</v>
      </c>
      <c r="B375" s="175" t="s">
        <v>240</v>
      </c>
      <c r="C375" s="175" t="s">
        <v>240</v>
      </c>
      <c r="D375" s="33" t="s">
        <v>243</v>
      </c>
      <c r="E375" s="20" t="s">
        <v>21</v>
      </c>
      <c r="F375" s="227"/>
      <c r="G375" s="22"/>
      <c r="H375" s="22">
        <v>660.76</v>
      </c>
      <c r="I375" s="22">
        <f>H375</f>
        <v>660.76</v>
      </c>
      <c r="J375" s="34" t="str">
        <f>IF($J$373="OK","OK","")</f>
        <v/>
      </c>
    </row>
    <row r="376" spans="1:10" s="24" customFormat="1" ht="13.5" hidden="1" outlineLevel="2" thickBot="1" x14ac:dyDescent="0.25">
      <c r="A376" s="175" t="s">
        <v>222</v>
      </c>
      <c r="B376" s="175" t="s">
        <v>240</v>
      </c>
      <c r="C376" s="175" t="s">
        <v>240</v>
      </c>
      <c r="D376" s="33" t="s">
        <v>244</v>
      </c>
      <c r="E376" s="20" t="s">
        <v>21</v>
      </c>
      <c r="F376" s="227">
        <v>0.5</v>
      </c>
      <c r="G376" s="22"/>
      <c r="H376" s="22">
        <v>117.42</v>
      </c>
      <c r="I376" s="22">
        <f>H376</f>
        <v>117.42</v>
      </c>
      <c r="J376" s="34" t="str">
        <f t="shared" ref="J376:J378" si="51">IF($J$373="OK","OK","")</f>
        <v/>
      </c>
    </row>
    <row r="377" spans="1:10" s="24" customFormat="1" ht="13.5" hidden="1" outlineLevel="2" thickBot="1" x14ac:dyDescent="0.25">
      <c r="A377" s="175" t="s">
        <v>222</v>
      </c>
      <c r="B377" s="175" t="s">
        <v>240</v>
      </c>
      <c r="C377" s="175" t="s">
        <v>240</v>
      </c>
      <c r="D377" s="33" t="s">
        <v>232</v>
      </c>
      <c r="E377" s="20" t="s">
        <v>21</v>
      </c>
      <c r="F377" s="22"/>
      <c r="G377" s="22"/>
      <c r="H377" s="22">
        <v>20</v>
      </c>
      <c r="I377" s="22">
        <f>H377</f>
        <v>20</v>
      </c>
      <c r="J377" s="34" t="str">
        <f t="shared" si="51"/>
        <v/>
      </c>
    </row>
    <row r="378" spans="1:10" s="24" customFormat="1" ht="13.5" hidden="1" outlineLevel="2" thickBot="1" x14ac:dyDescent="0.25">
      <c r="A378" s="175" t="s">
        <v>222</v>
      </c>
      <c r="B378" s="175" t="s">
        <v>240</v>
      </c>
      <c r="C378" s="175" t="s">
        <v>240</v>
      </c>
      <c r="D378" s="33" t="s">
        <v>233</v>
      </c>
      <c r="E378" s="20" t="s">
        <v>21</v>
      </c>
      <c r="F378" s="22"/>
      <c r="G378" s="22"/>
      <c r="H378" s="22"/>
      <c r="I378" s="22">
        <f>H378</f>
        <v>0</v>
      </c>
      <c r="J378" s="34" t="str">
        <f t="shared" si="51"/>
        <v/>
      </c>
    </row>
    <row r="379" spans="1:10" s="17" customFormat="1" ht="15.75" hidden="1" outlineLevel="1" collapsed="1" thickBot="1" x14ac:dyDescent="0.3">
      <c r="A379" s="225" t="s">
        <v>222</v>
      </c>
      <c r="B379" s="225" t="s">
        <v>245</v>
      </c>
      <c r="C379" s="225" t="s">
        <v>245</v>
      </c>
      <c r="D379" s="225" t="s">
        <v>245</v>
      </c>
      <c r="E379" s="62" t="s">
        <v>21</v>
      </c>
      <c r="F379" s="98">
        <f>SUM(F380:F381)</f>
        <v>3</v>
      </c>
      <c r="G379" s="226"/>
      <c r="H379" s="225"/>
      <c r="I379" s="130">
        <f>SUM(I380:I382)</f>
        <v>142.61000000000001</v>
      </c>
      <c r="J379" s="73"/>
    </row>
    <row r="380" spans="1:10" s="24" customFormat="1" ht="13.5" hidden="1" outlineLevel="2" thickBot="1" x14ac:dyDescent="0.25">
      <c r="A380" s="175" t="s">
        <v>222</v>
      </c>
      <c r="B380" s="175" t="s">
        <v>245</v>
      </c>
      <c r="C380" s="175" t="s">
        <v>245</v>
      </c>
      <c r="D380" s="146" t="s">
        <v>246</v>
      </c>
      <c r="E380" s="20" t="s">
        <v>21</v>
      </c>
      <c r="F380" s="227">
        <v>3</v>
      </c>
      <c r="G380" s="22"/>
      <c r="H380" s="22">
        <v>122.61</v>
      </c>
      <c r="I380" s="22">
        <f>H380</f>
        <v>122.61</v>
      </c>
      <c r="J380" s="34" t="str">
        <f>IF($J$379="OK","OK","")</f>
        <v/>
      </c>
    </row>
    <row r="381" spans="1:10" s="24" customFormat="1" ht="13.5" hidden="1" outlineLevel="2" thickBot="1" x14ac:dyDescent="0.25">
      <c r="A381" s="175" t="s">
        <v>222</v>
      </c>
      <c r="B381" s="175" t="s">
        <v>245</v>
      </c>
      <c r="C381" s="175" t="s">
        <v>245</v>
      </c>
      <c r="D381" s="33" t="s">
        <v>247</v>
      </c>
      <c r="E381" s="20" t="s">
        <v>21</v>
      </c>
      <c r="F381" s="22"/>
      <c r="G381" s="22"/>
      <c r="H381" s="22"/>
      <c r="I381" s="22"/>
      <c r="J381" s="34" t="str">
        <f t="shared" ref="J381:J382" si="52">IF($J$379="OK","OK","")</f>
        <v/>
      </c>
    </row>
    <row r="382" spans="1:10" s="24" customFormat="1" ht="13.5" hidden="1" outlineLevel="2" thickBot="1" x14ac:dyDescent="0.25">
      <c r="A382" s="175" t="s">
        <v>222</v>
      </c>
      <c r="B382" s="175" t="s">
        <v>245</v>
      </c>
      <c r="C382" s="175" t="s">
        <v>245</v>
      </c>
      <c r="D382" s="33" t="s">
        <v>248</v>
      </c>
      <c r="E382" s="20" t="s">
        <v>21</v>
      </c>
      <c r="F382" s="22"/>
      <c r="G382" s="22"/>
      <c r="H382" s="22">
        <v>20</v>
      </c>
      <c r="I382" s="22">
        <f>H382</f>
        <v>20</v>
      </c>
      <c r="J382" s="34" t="str">
        <f t="shared" si="52"/>
        <v/>
      </c>
    </row>
    <row r="383" spans="1:10" s="17" customFormat="1" ht="15.75" hidden="1" outlineLevel="1" collapsed="1" thickBot="1" x14ac:dyDescent="0.3">
      <c r="A383" s="225" t="s">
        <v>222</v>
      </c>
      <c r="B383" s="225" t="s">
        <v>249</v>
      </c>
      <c r="C383" s="225" t="s">
        <v>249</v>
      </c>
      <c r="D383" s="225" t="s">
        <v>250</v>
      </c>
      <c r="E383" s="62" t="s">
        <v>21</v>
      </c>
      <c r="F383" s="98">
        <f>SUM(F384:F391)</f>
        <v>6.5</v>
      </c>
      <c r="G383" s="226"/>
      <c r="H383" s="225"/>
      <c r="I383" s="130">
        <f>SUM(I384:I391)</f>
        <v>650.91000000000008</v>
      </c>
      <c r="J383" s="73"/>
    </row>
    <row r="384" spans="1:10" s="24" customFormat="1" ht="13.5" hidden="1" outlineLevel="2" thickBot="1" x14ac:dyDescent="0.25">
      <c r="A384" s="175" t="s">
        <v>222</v>
      </c>
      <c r="B384" s="175" t="s">
        <v>249</v>
      </c>
      <c r="C384" s="175" t="s">
        <v>249</v>
      </c>
      <c r="D384" s="33" t="s">
        <v>251</v>
      </c>
      <c r="E384" s="20" t="s">
        <v>21</v>
      </c>
      <c r="F384" s="227">
        <v>3</v>
      </c>
      <c r="G384" s="22"/>
      <c r="H384" s="22">
        <v>161.11000000000001</v>
      </c>
      <c r="I384" s="22">
        <f>H384</f>
        <v>161.11000000000001</v>
      </c>
      <c r="J384" s="34" t="str">
        <f>IF($J$383="OK","OK","")</f>
        <v/>
      </c>
    </row>
    <row r="385" spans="1:10" s="24" customFormat="1" ht="13.5" hidden="1" outlineLevel="2" thickBot="1" x14ac:dyDescent="0.25">
      <c r="A385" s="175" t="s">
        <v>222</v>
      </c>
      <c r="B385" s="175" t="s">
        <v>249</v>
      </c>
      <c r="C385" s="175" t="s">
        <v>249</v>
      </c>
      <c r="D385" s="33" t="s">
        <v>252</v>
      </c>
      <c r="E385" s="20" t="s">
        <v>21</v>
      </c>
      <c r="F385" s="22"/>
      <c r="G385" s="22"/>
      <c r="H385" s="22">
        <v>34.880000000000003</v>
      </c>
      <c r="I385" s="22">
        <f>H385</f>
        <v>34.880000000000003</v>
      </c>
      <c r="J385" s="34" t="str">
        <f t="shared" ref="J385:J390" si="53">IF($J$383="OK","OK","")</f>
        <v/>
      </c>
    </row>
    <row r="386" spans="1:10" s="24" customFormat="1" ht="13.5" hidden="1" outlineLevel="2" thickBot="1" x14ac:dyDescent="0.25">
      <c r="A386" s="175" t="s">
        <v>222</v>
      </c>
      <c r="B386" s="175" t="s">
        <v>249</v>
      </c>
      <c r="C386" s="175" t="s">
        <v>249</v>
      </c>
      <c r="D386" s="33" t="s">
        <v>244</v>
      </c>
      <c r="E386" s="20" t="s">
        <v>21</v>
      </c>
      <c r="F386" s="227">
        <v>1</v>
      </c>
      <c r="G386" s="22"/>
      <c r="H386" s="22">
        <v>70.680000000000007</v>
      </c>
      <c r="I386" s="22">
        <f>H386</f>
        <v>70.680000000000007</v>
      </c>
      <c r="J386" s="34" t="str">
        <f t="shared" si="53"/>
        <v/>
      </c>
    </row>
    <row r="387" spans="1:10" s="24" customFormat="1" ht="13.5" hidden="1" outlineLevel="2" thickBot="1" x14ac:dyDescent="0.25">
      <c r="A387" s="175" t="s">
        <v>222</v>
      </c>
      <c r="B387" s="175" t="s">
        <v>249</v>
      </c>
      <c r="C387" s="175" t="s">
        <v>249</v>
      </c>
      <c r="D387" s="33" t="s">
        <v>253</v>
      </c>
      <c r="E387" s="20" t="s">
        <v>21</v>
      </c>
      <c r="F387" s="232">
        <v>0.5</v>
      </c>
      <c r="G387" s="233"/>
      <c r="H387" s="22">
        <v>59.14</v>
      </c>
      <c r="I387" s="233">
        <f>H387</f>
        <v>59.14</v>
      </c>
      <c r="J387" s="34" t="str">
        <f t="shared" si="53"/>
        <v/>
      </c>
    </row>
    <row r="388" spans="1:10" s="24" customFormat="1" ht="13.5" hidden="1" outlineLevel="2" thickBot="1" x14ac:dyDescent="0.25">
      <c r="A388" s="175" t="s">
        <v>222</v>
      </c>
      <c r="B388" s="175" t="s">
        <v>249</v>
      </c>
      <c r="C388" s="175" t="s">
        <v>249</v>
      </c>
      <c r="D388" s="33" t="s">
        <v>254</v>
      </c>
      <c r="E388" s="20" t="s">
        <v>21</v>
      </c>
      <c r="F388" s="227"/>
      <c r="G388" s="22"/>
      <c r="H388" s="22">
        <v>20</v>
      </c>
      <c r="I388" s="22">
        <f>H388</f>
        <v>20</v>
      </c>
      <c r="J388" s="34" t="str">
        <f t="shared" si="53"/>
        <v/>
      </c>
    </row>
    <row r="389" spans="1:10" s="24" customFormat="1" ht="13.5" hidden="1" outlineLevel="2" thickBot="1" x14ac:dyDescent="0.25">
      <c r="A389" s="175" t="s">
        <v>222</v>
      </c>
      <c r="B389" s="175" t="s">
        <v>249</v>
      </c>
      <c r="C389" s="175" t="s">
        <v>249</v>
      </c>
      <c r="D389" s="33" t="s">
        <v>255</v>
      </c>
      <c r="E389" s="20" t="s">
        <v>21</v>
      </c>
      <c r="F389" s="227"/>
      <c r="G389" s="22"/>
      <c r="H389" s="21"/>
      <c r="I389" s="21"/>
      <c r="J389" s="34" t="str">
        <f t="shared" si="53"/>
        <v/>
      </c>
    </row>
    <row r="390" spans="1:10" s="24" customFormat="1" ht="13.5" hidden="1" outlineLevel="2" thickBot="1" x14ac:dyDescent="0.25">
      <c r="A390" s="175" t="s">
        <v>222</v>
      </c>
      <c r="B390" s="175" t="s">
        <v>256</v>
      </c>
      <c r="C390" s="175" t="s">
        <v>256</v>
      </c>
      <c r="D390" s="33" t="s">
        <v>257</v>
      </c>
      <c r="E390" s="20" t="s">
        <v>21</v>
      </c>
      <c r="F390" s="227">
        <v>2</v>
      </c>
      <c r="G390" s="22"/>
      <c r="H390" s="22">
        <v>305.10000000000002</v>
      </c>
      <c r="I390" s="22">
        <f>H390</f>
        <v>305.10000000000002</v>
      </c>
      <c r="J390" s="34" t="str">
        <f t="shared" si="53"/>
        <v/>
      </c>
    </row>
    <row r="391" spans="1:10" s="24" customFormat="1" ht="13.5" hidden="1" outlineLevel="2" thickBot="1" x14ac:dyDescent="0.25">
      <c r="A391" s="175" t="s">
        <v>222</v>
      </c>
      <c r="B391" s="175" t="s">
        <v>249</v>
      </c>
      <c r="C391" s="175" t="s">
        <v>249</v>
      </c>
      <c r="D391" s="42" t="s">
        <v>258</v>
      </c>
      <c r="E391" s="25" t="s">
        <v>21</v>
      </c>
      <c r="F391" s="234"/>
      <c r="G391" s="27"/>
      <c r="H391" s="26"/>
      <c r="I391" s="26"/>
      <c r="J391" s="34" t="str">
        <f>IF($J$383="OK","OK","")</f>
        <v/>
      </c>
    </row>
    <row r="392" spans="1:10" s="17" customFormat="1" ht="15.75" hidden="1" outlineLevel="1" collapsed="1" thickBot="1" x14ac:dyDescent="0.3">
      <c r="A392" s="225" t="s">
        <v>222</v>
      </c>
      <c r="B392" s="225" t="s">
        <v>259</v>
      </c>
      <c r="C392" s="225" t="s">
        <v>259</v>
      </c>
      <c r="D392" s="225" t="s">
        <v>260</v>
      </c>
      <c r="E392" s="62" t="s">
        <v>21</v>
      </c>
      <c r="F392" s="98">
        <f>SUM(F393:F396)</f>
        <v>3.5</v>
      </c>
      <c r="G392" s="226"/>
      <c r="H392" s="225"/>
      <c r="I392" s="130">
        <f>SUM(I393:I396)</f>
        <v>355.4</v>
      </c>
      <c r="J392" s="73"/>
    </row>
    <row r="393" spans="1:10" s="24" customFormat="1" ht="13.5" hidden="1" outlineLevel="2" thickBot="1" x14ac:dyDescent="0.25">
      <c r="A393" s="175" t="s">
        <v>222</v>
      </c>
      <c r="B393" s="175" t="s">
        <v>259</v>
      </c>
      <c r="C393" s="175" t="s">
        <v>259</v>
      </c>
      <c r="D393" s="33" t="s">
        <v>261</v>
      </c>
      <c r="E393" s="20" t="s">
        <v>21</v>
      </c>
      <c r="F393" s="235">
        <v>3</v>
      </c>
      <c r="G393" s="22"/>
      <c r="H393" s="22">
        <v>189.7</v>
      </c>
      <c r="I393" s="22">
        <f>H393</f>
        <v>189.7</v>
      </c>
      <c r="J393" s="34" t="str">
        <f>IF($J$392="OK","OK","")</f>
        <v/>
      </c>
    </row>
    <row r="394" spans="1:10" s="24" customFormat="1" ht="13.5" hidden="1" outlineLevel="2" thickBot="1" x14ac:dyDescent="0.25">
      <c r="A394" s="175" t="s">
        <v>222</v>
      </c>
      <c r="B394" s="175" t="s">
        <v>259</v>
      </c>
      <c r="C394" s="175" t="s">
        <v>259</v>
      </c>
      <c r="D394" s="33" t="s">
        <v>262</v>
      </c>
      <c r="E394" s="20" t="s">
        <v>21</v>
      </c>
      <c r="F394" s="235">
        <v>0.5</v>
      </c>
      <c r="G394" s="22"/>
      <c r="H394" s="22">
        <v>145.69999999999999</v>
      </c>
      <c r="I394" s="22">
        <f>H394</f>
        <v>145.69999999999999</v>
      </c>
      <c r="J394" s="34" t="str">
        <f t="shared" ref="J394:J396" si="54">IF($J$392="OK","OK","")</f>
        <v/>
      </c>
    </row>
    <row r="395" spans="1:10" s="24" customFormat="1" ht="13.5" hidden="1" outlineLevel="2" thickBot="1" x14ac:dyDescent="0.25">
      <c r="A395" s="175" t="s">
        <v>222</v>
      </c>
      <c r="B395" s="175" t="s">
        <v>259</v>
      </c>
      <c r="C395" s="175" t="s">
        <v>259</v>
      </c>
      <c r="D395" s="33" t="s">
        <v>254</v>
      </c>
      <c r="E395" s="20" t="s">
        <v>21</v>
      </c>
      <c r="F395" s="235"/>
      <c r="G395" s="22"/>
      <c r="H395" s="22">
        <v>20</v>
      </c>
      <c r="I395" s="22">
        <f>H395</f>
        <v>20</v>
      </c>
      <c r="J395" s="34" t="str">
        <f t="shared" si="54"/>
        <v/>
      </c>
    </row>
    <row r="396" spans="1:10" s="24" customFormat="1" ht="13.5" hidden="1" outlineLevel="2" thickBot="1" x14ac:dyDescent="0.25">
      <c r="A396" s="175" t="s">
        <v>222</v>
      </c>
      <c r="B396" s="175" t="s">
        <v>259</v>
      </c>
      <c r="C396" s="175" t="s">
        <v>259</v>
      </c>
      <c r="D396" s="42" t="s">
        <v>233</v>
      </c>
      <c r="E396" s="25" t="s">
        <v>21</v>
      </c>
      <c r="F396" s="236"/>
      <c r="G396" s="237"/>
      <c r="H396" s="27"/>
      <c r="I396" s="237"/>
      <c r="J396" s="34" t="str">
        <f t="shared" si="54"/>
        <v/>
      </c>
    </row>
    <row r="397" spans="1:10" s="17" customFormat="1" ht="15.75" hidden="1" outlineLevel="1" collapsed="1" thickBot="1" x14ac:dyDescent="0.3">
      <c r="A397" s="225" t="s">
        <v>222</v>
      </c>
      <c r="B397" s="225" t="s">
        <v>263</v>
      </c>
      <c r="C397" s="225" t="s">
        <v>264</v>
      </c>
      <c r="D397" s="225" t="s">
        <v>265</v>
      </c>
      <c r="E397" s="62" t="s">
        <v>21</v>
      </c>
      <c r="F397" s="98">
        <f>SUM(F398:F401)</f>
        <v>2</v>
      </c>
      <c r="G397" s="226"/>
      <c r="H397" s="225"/>
      <c r="I397" s="130">
        <f>SUM(I398:I401)</f>
        <v>40</v>
      </c>
      <c r="J397" s="73"/>
    </row>
    <row r="398" spans="1:10" s="24" customFormat="1" ht="13.5" hidden="1" outlineLevel="2" thickBot="1" x14ac:dyDescent="0.25">
      <c r="A398" s="175" t="s">
        <v>222</v>
      </c>
      <c r="B398" s="175" t="s">
        <v>263</v>
      </c>
      <c r="C398" s="175" t="s">
        <v>264</v>
      </c>
      <c r="D398" s="146" t="s">
        <v>266</v>
      </c>
      <c r="E398" s="20" t="s">
        <v>21</v>
      </c>
      <c r="F398" s="227">
        <v>1</v>
      </c>
      <c r="G398" s="22"/>
      <c r="H398" s="22">
        <v>20</v>
      </c>
      <c r="I398" s="22">
        <f>H398</f>
        <v>20</v>
      </c>
      <c r="J398" s="34" t="str">
        <f>IF($J$397="OK","OK","")</f>
        <v/>
      </c>
    </row>
    <row r="399" spans="1:10" s="24" customFormat="1" ht="13.5" hidden="1" outlineLevel="2" thickBot="1" x14ac:dyDescent="0.25">
      <c r="A399" s="175" t="s">
        <v>222</v>
      </c>
      <c r="B399" s="175" t="s">
        <v>263</v>
      </c>
      <c r="C399" s="175" t="s">
        <v>264</v>
      </c>
      <c r="D399" s="33" t="s">
        <v>267</v>
      </c>
      <c r="E399" s="20" t="s">
        <v>21</v>
      </c>
      <c r="F399" s="227"/>
      <c r="G399" s="22"/>
      <c r="H399" s="22"/>
      <c r="I399" s="22"/>
      <c r="J399" s="34" t="str">
        <f t="shared" ref="J399:J403" si="55">IF($J$397="OK","OK","")</f>
        <v/>
      </c>
    </row>
    <row r="400" spans="1:10" s="24" customFormat="1" ht="13.5" hidden="1" outlineLevel="2" thickBot="1" x14ac:dyDescent="0.25">
      <c r="A400" s="175" t="s">
        <v>222</v>
      </c>
      <c r="B400" s="175" t="s">
        <v>263</v>
      </c>
      <c r="C400" s="175" t="s">
        <v>264</v>
      </c>
      <c r="D400" s="33" t="s">
        <v>268</v>
      </c>
      <c r="E400" s="20" t="s">
        <v>21</v>
      </c>
      <c r="F400" s="227">
        <v>1</v>
      </c>
      <c r="G400" s="22"/>
      <c r="H400" s="22">
        <v>20</v>
      </c>
      <c r="I400" s="22">
        <f>H400</f>
        <v>20</v>
      </c>
      <c r="J400" s="34" t="str">
        <f t="shared" si="55"/>
        <v/>
      </c>
    </row>
    <row r="401" spans="1:10" s="24" customFormat="1" ht="13.5" hidden="1" outlineLevel="2" thickBot="1" x14ac:dyDescent="0.25">
      <c r="A401" s="175" t="s">
        <v>222</v>
      </c>
      <c r="B401" s="175" t="s">
        <v>263</v>
      </c>
      <c r="C401" s="175" t="s">
        <v>264</v>
      </c>
      <c r="D401" s="33" t="s">
        <v>267</v>
      </c>
      <c r="E401" s="20" t="s">
        <v>21</v>
      </c>
      <c r="F401" s="232"/>
      <c r="G401" s="233"/>
      <c r="H401" s="22"/>
      <c r="I401" s="233"/>
      <c r="J401" s="34" t="str">
        <f t="shared" si="55"/>
        <v/>
      </c>
    </row>
    <row r="402" spans="1:10" s="24" customFormat="1" ht="13.5" hidden="1" outlineLevel="2" thickBot="1" x14ac:dyDescent="0.25">
      <c r="A402" s="175" t="s">
        <v>222</v>
      </c>
      <c r="B402" s="175" t="s">
        <v>263</v>
      </c>
      <c r="C402" s="175" t="s">
        <v>264</v>
      </c>
      <c r="D402" s="33" t="s">
        <v>269</v>
      </c>
      <c r="E402" s="20" t="s">
        <v>21</v>
      </c>
      <c r="F402" s="227"/>
      <c r="G402" s="22"/>
      <c r="H402" s="21"/>
      <c r="I402" s="21"/>
      <c r="J402" s="34" t="str">
        <f t="shared" si="55"/>
        <v/>
      </c>
    </row>
    <row r="403" spans="1:10" s="24" customFormat="1" ht="13.5" hidden="1" outlineLevel="2" thickBot="1" x14ac:dyDescent="0.25">
      <c r="A403" s="175" t="s">
        <v>222</v>
      </c>
      <c r="B403" s="175" t="s">
        <v>263</v>
      </c>
      <c r="C403" s="175" t="s">
        <v>264</v>
      </c>
      <c r="D403" s="42" t="s">
        <v>270</v>
      </c>
      <c r="E403" s="25" t="s">
        <v>21</v>
      </c>
      <c r="F403" s="234"/>
      <c r="G403" s="27"/>
      <c r="H403" s="26"/>
      <c r="I403" s="26"/>
      <c r="J403" s="34" t="str">
        <f t="shared" si="55"/>
        <v/>
      </c>
    </row>
    <row r="404" spans="1:10" s="17" customFormat="1" ht="15.75" hidden="1" outlineLevel="1" collapsed="1" thickBot="1" x14ac:dyDescent="0.3">
      <c r="A404" s="225" t="s">
        <v>222</v>
      </c>
      <c r="B404" s="225" t="s">
        <v>271</v>
      </c>
      <c r="C404" s="225" t="s">
        <v>272</v>
      </c>
      <c r="D404" s="225" t="s">
        <v>273</v>
      </c>
      <c r="E404" s="62" t="s">
        <v>21</v>
      </c>
      <c r="F404" s="98">
        <f>SUM(F405:F419)</f>
        <v>10.15</v>
      </c>
      <c r="G404" s="226"/>
      <c r="H404" s="225"/>
      <c r="I404" s="130">
        <f>SUM(I405:I419)</f>
        <v>150</v>
      </c>
      <c r="J404" s="73"/>
    </row>
    <row r="405" spans="1:10" s="24" customFormat="1" ht="13.5" hidden="1" outlineLevel="2" thickBot="1" x14ac:dyDescent="0.25">
      <c r="A405" s="194" t="s">
        <v>222</v>
      </c>
      <c r="B405" s="194" t="s">
        <v>271</v>
      </c>
      <c r="C405" s="238"/>
      <c r="D405" s="239" t="s">
        <v>274</v>
      </c>
      <c r="E405" s="20" t="s">
        <v>21</v>
      </c>
      <c r="F405" s="235">
        <v>0.625</v>
      </c>
      <c r="G405" s="22"/>
      <c r="H405" s="22"/>
      <c r="I405" s="22"/>
      <c r="J405" s="34" t="str">
        <f>IF($J$404="OK","OK","")</f>
        <v/>
      </c>
    </row>
    <row r="406" spans="1:10" s="24" customFormat="1" ht="13.5" hidden="1" outlineLevel="2" thickBot="1" x14ac:dyDescent="0.25">
      <c r="A406" s="175" t="s">
        <v>222</v>
      </c>
      <c r="B406" s="175" t="s">
        <v>271</v>
      </c>
      <c r="C406" s="240"/>
      <c r="D406" s="241" t="s">
        <v>275</v>
      </c>
      <c r="E406" s="20" t="s">
        <v>21</v>
      </c>
      <c r="F406" s="22"/>
      <c r="G406" s="22"/>
      <c r="H406" s="21">
        <v>100</v>
      </c>
      <c r="I406" s="21">
        <f>H406</f>
        <v>100</v>
      </c>
      <c r="J406" s="34" t="str">
        <f>IF($J$404="OK","OK","")</f>
        <v/>
      </c>
    </row>
    <row r="407" spans="1:10" s="24" customFormat="1" ht="13.5" hidden="1" outlineLevel="2" thickBot="1" x14ac:dyDescent="0.25">
      <c r="A407" s="178" t="s">
        <v>222</v>
      </c>
      <c r="B407" s="175" t="s">
        <v>271</v>
      </c>
      <c r="C407" s="240"/>
      <c r="D407" s="239" t="s">
        <v>276</v>
      </c>
      <c r="E407" s="20" t="s">
        <v>21</v>
      </c>
      <c r="F407" s="235">
        <v>1.65</v>
      </c>
      <c r="G407" s="22"/>
      <c r="H407" s="22"/>
      <c r="I407" s="22"/>
      <c r="J407" s="34" t="str">
        <f>IF($J$404="OK","OK","")</f>
        <v/>
      </c>
    </row>
    <row r="408" spans="1:10" s="24" customFormat="1" ht="15.75" hidden="1" outlineLevel="1" thickBot="1" x14ac:dyDescent="0.25">
      <c r="A408" s="225" t="s">
        <v>222</v>
      </c>
      <c r="B408" s="242" t="s">
        <v>271</v>
      </c>
      <c r="C408" s="242" t="s">
        <v>277</v>
      </c>
      <c r="D408" s="225" t="s">
        <v>278</v>
      </c>
      <c r="E408" s="111" t="s">
        <v>21</v>
      </c>
      <c r="F408" s="113">
        <v>0.625</v>
      </c>
      <c r="G408" s="243"/>
      <c r="H408" s="242"/>
      <c r="I408" s="244"/>
      <c r="J408" s="73"/>
    </row>
    <row r="409" spans="1:10" s="24" customFormat="1" ht="15.75" hidden="1" outlineLevel="2" thickBot="1" x14ac:dyDescent="0.25">
      <c r="A409" s="194" t="s">
        <v>222</v>
      </c>
      <c r="B409" s="219" t="s">
        <v>271</v>
      </c>
      <c r="C409" s="220"/>
      <c r="D409" s="239" t="s">
        <v>278</v>
      </c>
      <c r="E409" s="100"/>
      <c r="F409" s="149"/>
      <c r="G409" s="245"/>
      <c r="H409" s="220"/>
      <c r="I409" s="246"/>
      <c r="J409" s="34" t="str">
        <f>IF($J$408="OK","OK","")</f>
        <v/>
      </c>
    </row>
    <row r="410" spans="1:10" s="24" customFormat="1" ht="15.75" hidden="1" outlineLevel="1" thickBot="1" x14ac:dyDescent="0.25">
      <c r="A410" s="225" t="s">
        <v>222</v>
      </c>
      <c r="B410" s="242" t="s">
        <v>240</v>
      </c>
      <c r="C410" s="242" t="s">
        <v>279</v>
      </c>
      <c r="D410" s="225" t="s">
        <v>280</v>
      </c>
      <c r="E410" s="111" t="s">
        <v>21</v>
      </c>
      <c r="F410" s="113">
        <v>1.25</v>
      </c>
      <c r="G410" s="243"/>
      <c r="H410" s="242"/>
      <c r="I410" s="244"/>
      <c r="J410" s="73"/>
    </row>
    <row r="411" spans="1:10" s="24" customFormat="1" ht="15.75" hidden="1" outlineLevel="2" thickBot="1" x14ac:dyDescent="0.25">
      <c r="A411" s="194" t="s">
        <v>222</v>
      </c>
      <c r="B411" s="219" t="s">
        <v>240</v>
      </c>
      <c r="C411" s="220"/>
      <c r="D411" s="239" t="s">
        <v>280</v>
      </c>
      <c r="E411" s="100"/>
      <c r="F411" s="149"/>
      <c r="G411" s="245"/>
      <c r="H411" s="220"/>
      <c r="I411" s="246"/>
      <c r="J411" s="34" t="str">
        <f>IF($J$410="OK","OK","")</f>
        <v/>
      </c>
    </row>
    <row r="412" spans="1:10" s="24" customFormat="1" ht="15.75" hidden="1" outlineLevel="1" collapsed="1" thickBot="1" x14ac:dyDescent="0.25">
      <c r="A412" s="225" t="s">
        <v>222</v>
      </c>
      <c r="B412" s="242" t="s">
        <v>240</v>
      </c>
      <c r="C412" s="242" t="s">
        <v>281</v>
      </c>
      <c r="D412" s="225" t="s">
        <v>282</v>
      </c>
      <c r="E412" s="111" t="s">
        <v>21</v>
      </c>
      <c r="F412" s="113">
        <v>1.25</v>
      </c>
      <c r="G412" s="243"/>
      <c r="H412" s="242"/>
      <c r="I412" s="244"/>
      <c r="J412" s="73"/>
    </row>
    <row r="413" spans="1:10" s="24" customFormat="1" ht="15.75" hidden="1" outlineLevel="2" thickBot="1" x14ac:dyDescent="0.25">
      <c r="A413" s="194" t="s">
        <v>222</v>
      </c>
      <c r="B413" s="219" t="s">
        <v>240</v>
      </c>
      <c r="C413" s="220"/>
      <c r="D413" s="239" t="s">
        <v>282</v>
      </c>
      <c r="E413" s="100"/>
      <c r="F413" s="149"/>
      <c r="G413" s="245"/>
      <c r="H413" s="220"/>
      <c r="I413" s="246"/>
      <c r="J413" s="34" t="str">
        <f>IF($J$412="OK","OK","")</f>
        <v/>
      </c>
    </row>
    <row r="414" spans="1:10" s="24" customFormat="1" ht="15.75" hidden="1" outlineLevel="1" collapsed="1" thickBot="1" x14ac:dyDescent="0.25">
      <c r="A414" s="225" t="s">
        <v>222</v>
      </c>
      <c r="B414" s="242" t="s">
        <v>225</v>
      </c>
      <c r="C414" s="242" t="s">
        <v>283</v>
      </c>
      <c r="D414" s="225" t="s">
        <v>284</v>
      </c>
      <c r="E414" s="111" t="s">
        <v>21</v>
      </c>
      <c r="F414" s="113">
        <v>1.5</v>
      </c>
      <c r="G414" s="243"/>
      <c r="H414" s="242"/>
      <c r="I414" s="244"/>
      <c r="J414" s="73"/>
    </row>
    <row r="415" spans="1:10" s="24" customFormat="1" ht="15.75" hidden="1" outlineLevel="2" thickBot="1" x14ac:dyDescent="0.25">
      <c r="A415" s="194" t="s">
        <v>222</v>
      </c>
      <c r="B415" s="219" t="s">
        <v>240</v>
      </c>
      <c r="C415" s="220"/>
      <c r="D415" s="239" t="s">
        <v>285</v>
      </c>
      <c r="E415" s="100"/>
      <c r="F415" s="149"/>
      <c r="G415" s="245"/>
      <c r="H415" s="220"/>
      <c r="I415" s="246"/>
      <c r="J415" s="34" t="str">
        <f>IF($J$414="OK","OK","")</f>
        <v/>
      </c>
    </row>
    <row r="416" spans="1:10" s="24" customFormat="1" ht="15.75" hidden="1" outlineLevel="1" collapsed="1" thickBot="1" x14ac:dyDescent="0.25">
      <c r="A416" s="225" t="s">
        <v>222</v>
      </c>
      <c r="B416" s="225" t="s">
        <v>286</v>
      </c>
      <c r="C416" s="225" t="s">
        <v>287</v>
      </c>
      <c r="D416" s="225" t="s">
        <v>288</v>
      </c>
      <c r="E416" s="62" t="s">
        <v>21</v>
      </c>
      <c r="F416" s="98">
        <v>1.25</v>
      </c>
      <c r="G416" s="226"/>
      <c r="H416" s="225"/>
      <c r="I416" s="130">
        <f>SUM(I417:I420)</f>
        <v>50</v>
      </c>
      <c r="J416" s="73"/>
    </row>
    <row r="417" spans="1:10" s="24" customFormat="1" ht="15.75" hidden="1" customHeight="1" outlineLevel="2" x14ac:dyDescent="0.2">
      <c r="A417" s="194" t="s">
        <v>222</v>
      </c>
      <c r="B417" s="194" t="s">
        <v>286</v>
      </c>
      <c r="C417" s="247"/>
      <c r="D417" s="48" t="s">
        <v>289</v>
      </c>
      <c r="E417" s="49" t="s">
        <v>21</v>
      </c>
      <c r="F417" s="248">
        <v>1</v>
      </c>
      <c r="G417" s="51"/>
      <c r="H417" s="51"/>
      <c r="I417" s="51"/>
      <c r="J417" s="59" t="str">
        <f>IF($J$416="OK","OK","")</f>
        <v/>
      </c>
    </row>
    <row r="418" spans="1:10" s="24" customFormat="1" ht="13.5" hidden="1" outlineLevel="2" thickBot="1" x14ac:dyDescent="0.25">
      <c r="A418" s="175" t="s">
        <v>222</v>
      </c>
      <c r="B418" s="175" t="s">
        <v>286</v>
      </c>
      <c r="C418" s="175"/>
      <c r="D418" s="33" t="s">
        <v>290</v>
      </c>
      <c r="E418" s="20" t="s">
        <v>21</v>
      </c>
      <c r="F418" s="22"/>
      <c r="G418" s="22"/>
      <c r="H418" s="21"/>
      <c r="I418" s="21"/>
      <c r="J418" s="34" t="str">
        <f t="shared" ref="J418:J420" si="56">IF($J$416="OK","OK","")</f>
        <v/>
      </c>
    </row>
    <row r="419" spans="1:10" s="24" customFormat="1" ht="13.5" hidden="1" outlineLevel="2" thickBot="1" x14ac:dyDescent="0.25">
      <c r="A419" s="175" t="s">
        <v>222</v>
      </c>
      <c r="B419" s="175" t="s">
        <v>286</v>
      </c>
      <c r="C419" s="175"/>
      <c r="D419" s="33" t="s">
        <v>291</v>
      </c>
      <c r="E419" s="20" t="s">
        <v>21</v>
      </c>
      <c r="F419" s="235">
        <v>1</v>
      </c>
      <c r="G419" s="22"/>
      <c r="H419" s="22"/>
      <c r="I419" s="22"/>
      <c r="J419" s="34" t="str">
        <f t="shared" si="56"/>
        <v/>
      </c>
    </row>
    <row r="420" spans="1:10" s="24" customFormat="1" ht="13.5" hidden="1" outlineLevel="2" thickBot="1" x14ac:dyDescent="0.25">
      <c r="A420" s="178" t="s">
        <v>222</v>
      </c>
      <c r="B420" s="178" t="s">
        <v>286</v>
      </c>
      <c r="C420" s="178"/>
      <c r="D420" s="42" t="s">
        <v>292</v>
      </c>
      <c r="E420" s="25" t="s">
        <v>21</v>
      </c>
      <c r="F420" s="249"/>
      <c r="G420" s="27"/>
      <c r="H420" s="27">
        <v>50</v>
      </c>
      <c r="I420" s="27">
        <f>H420</f>
        <v>50</v>
      </c>
      <c r="J420" s="60" t="str">
        <f t="shared" si="56"/>
        <v/>
      </c>
    </row>
    <row r="421" spans="1:10" s="24" customFormat="1" ht="15.75" hidden="1" outlineLevel="1" collapsed="1" thickBot="1" x14ac:dyDescent="0.25">
      <c r="A421" s="225" t="s">
        <v>222</v>
      </c>
      <c r="B421" s="225" t="s">
        <v>286</v>
      </c>
      <c r="C421" s="225" t="s">
        <v>293</v>
      </c>
      <c r="D421" s="225" t="s">
        <v>294</v>
      </c>
      <c r="E421" s="62" t="s">
        <v>21</v>
      </c>
      <c r="F421" s="98">
        <f>SUM(F422:F424)</f>
        <v>1</v>
      </c>
      <c r="G421" s="226"/>
      <c r="H421" s="225"/>
      <c r="I421" s="130">
        <f>SUM(I422:I424)</f>
        <v>519.79999999999995</v>
      </c>
      <c r="J421" s="73"/>
    </row>
    <row r="422" spans="1:10" s="24" customFormat="1" ht="15.75" hidden="1" outlineLevel="2" thickBot="1" x14ac:dyDescent="0.25">
      <c r="A422" s="194" t="s">
        <v>222</v>
      </c>
      <c r="B422" s="194" t="s">
        <v>286</v>
      </c>
      <c r="C422" s="247"/>
      <c r="D422" s="48" t="s">
        <v>289</v>
      </c>
      <c r="E422" s="49" t="s">
        <v>21</v>
      </c>
      <c r="F422" s="248">
        <v>1</v>
      </c>
      <c r="G422" s="51"/>
      <c r="H422" s="51"/>
      <c r="I422" s="51"/>
      <c r="J422" s="59" t="str">
        <f>IF($J$421="OK","OK","")</f>
        <v/>
      </c>
    </row>
    <row r="423" spans="1:10" s="24" customFormat="1" ht="13.5" hidden="1" outlineLevel="2" thickBot="1" x14ac:dyDescent="0.25">
      <c r="A423" s="175" t="s">
        <v>222</v>
      </c>
      <c r="B423" s="175" t="s">
        <v>286</v>
      </c>
      <c r="C423" s="175"/>
      <c r="D423" s="33" t="s">
        <v>295</v>
      </c>
      <c r="E423" s="20" t="s">
        <v>21</v>
      </c>
      <c r="F423" s="250"/>
      <c r="G423" s="22"/>
      <c r="H423" s="21">
        <v>519.79999999999995</v>
      </c>
      <c r="I423" s="21">
        <f>H423</f>
        <v>519.79999999999995</v>
      </c>
      <c r="J423" s="34" t="str">
        <f t="shared" ref="J423:J424" si="57">IF($J$421="OK","OK","")</f>
        <v/>
      </c>
    </row>
    <row r="424" spans="1:10" s="24" customFormat="1" ht="13.5" hidden="1" outlineLevel="2" thickBot="1" x14ac:dyDescent="0.25">
      <c r="A424" s="175" t="s">
        <v>222</v>
      </c>
      <c r="B424" s="175" t="s">
        <v>286</v>
      </c>
      <c r="C424" s="175"/>
      <c r="D424" s="33" t="s">
        <v>296</v>
      </c>
      <c r="E424" s="20" t="s">
        <v>21</v>
      </c>
      <c r="F424" s="235"/>
      <c r="G424" s="22"/>
      <c r="H424" s="22"/>
      <c r="I424" s="22"/>
      <c r="J424" s="60" t="str">
        <f t="shared" si="57"/>
        <v/>
      </c>
    </row>
    <row r="425" spans="1:10" s="24" customFormat="1" ht="15.75" hidden="1" outlineLevel="1" collapsed="1" thickBot="1" x14ac:dyDescent="0.25">
      <c r="A425" s="225" t="s">
        <v>222</v>
      </c>
      <c r="B425" s="225" t="s">
        <v>297</v>
      </c>
      <c r="C425" s="225" t="s">
        <v>298</v>
      </c>
      <c r="D425" s="225" t="s">
        <v>299</v>
      </c>
      <c r="E425" s="62" t="s">
        <v>21</v>
      </c>
      <c r="F425" s="98">
        <f>SUM(F426:F429)</f>
        <v>1</v>
      </c>
      <c r="G425" s="226"/>
      <c r="H425" s="225"/>
      <c r="I425" s="130">
        <f>SUM(I426:I429)</f>
        <v>798.18</v>
      </c>
      <c r="J425" s="73"/>
    </row>
    <row r="426" spans="1:10" s="24" customFormat="1" ht="15.75" hidden="1" outlineLevel="2" thickBot="1" x14ac:dyDescent="0.25">
      <c r="A426" s="194" t="s">
        <v>222</v>
      </c>
      <c r="B426" s="194" t="s">
        <v>297</v>
      </c>
      <c r="C426" s="247"/>
      <c r="D426" s="48" t="s">
        <v>300</v>
      </c>
      <c r="E426" s="49" t="s">
        <v>21</v>
      </c>
      <c r="F426" s="248">
        <v>1</v>
      </c>
      <c r="G426" s="51"/>
      <c r="H426" s="51"/>
      <c r="I426" s="51"/>
      <c r="J426" s="59" t="str">
        <f>IF($J$425="OK","OK","")</f>
        <v/>
      </c>
    </row>
    <row r="427" spans="1:10" s="24" customFormat="1" ht="13.5" hidden="1" outlineLevel="2" thickBot="1" x14ac:dyDescent="0.25">
      <c r="A427" s="175" t="s">
        <v>222</v>
      </c>
      <c r="B427" s="175" t="s">
        <v>297</v>
      </c>
      <c r="C427" s="175"/>
      <c r="D427" s="33" t="s">
        <v>301</v>
      </c>
      <c r="E427" s="20" t="s">
        <v>21</v>
      </c>
      <c r="F427" s="22"/>
      <c r="G427" s="22"/>
      <c r="H427" s="21">
        <v>660.76</v>
      </c>
      <c r="I427" s="21">
        <v>660.76</v>
      </c>
      <c r="J427" s="34" t="str">
        <f t="shared" ref="J427:J428" si="58">IF($J$425="OK","OK","")</f>
        <v/>
      </c>
    </row>
    <row r="428" spans="1:10" s="24" customFormat="1" ht="13.5" hidden="1" outlineLevel="2" thickBot="1" x14ac:dyDescent="0.25">
      <c r="A428" s="175" t="s">
        <v>222</v>
      </c>
      <c r="B428" s="175" t="s">
        <v>297</v>
      </c>
      <c r="C428" s="175"/>
      <c r="D428" s="33" t="s">
        <v>302</v>
      </c>
      <c r="E428" s="20" t="s">
        <v>21</v>
      </c>
      <c r="F428" s="235"/>
      <c r="G428" s="22"/>
      <c r="H428" s="22">
        <v>117.42</v>
      </c>
      <c r="I428" s="22">
        <v>117.42</v>
      </c>
      <c r="J428" s="34" t="str">
        <f t="shared" si="58"/>
        <v/>
      </c>
    </row>
    <row r="429" spans="1:10" s="24" customFormat="1" ht="13.5" hidden="1" outlineLevel="2" thickBot="1" x14ac:dyDescent="0.25">
      <c r="A429" s="178" t="s">
        <v>222</v>
      </c>
      <c r="B429" s="178" t="s">
        <v>297</v>
      </c>
      <c r="C429" s="178"/>
      <c r="D429" s="42" t="s">
        <v>303</v>
      </c>
      <c r="E429" s="25" t="s">
        <v>21</v>
      </c>
      <c r="F429" s="249"/>
      <c r="G429" s="27"/>
      <c r="H429" s="27">
        <v>20</v>
      </c>
      <c r="I429" s="27">
        <f>H429</f>
        <v>20</v>
      </c>
      <c r="J429" s="60" t="str">
        <f>IF($J$425="OK","OK","")</f>
        <v/>
      </c>
    </row>
    <row r="430" spans="1:10" s="24" customFormat="1" ht="15.75" hidden="1" outlineLevel="1" collapsed="1" thickBot="1" x14ac:dyDescent="0.25">
      <c r="A430" s="225" t="s">
        <v>222</v>
      </c>
      <c r="B430" s="225" t="s">
        <v>249</v>
      </c>
      <c r="C430" s="225" t="s">
        <v>304</v>
      </c>
      <c r="D430" s="225" t="s">
        <v>305</v>
      </c>
      <c r="E430" s="62" t="s">
        <v>21</v>
      </c>
      <c r="F430" s="98">
        <v>3</v>
      </c>
      <c r="G430" s="226"/>
      <c r="H430" s="225"/>
      <c r="I430" s="226">
        <f>SUM(I431:I432)</f>
        <v>264</v>
      </c>
      <c r="J430" s="73"/>
    </row>
    <row r="431" spans="1:10" s="24" customFormat="1" ht="13.5" hidden="1" outlineLevel="2" thickBot="1" x14ac:dyDescent="0.25">
      <c r="A431" s="194"/>
      <c r="B431" s="194"/>
      <c r="C431" s="194"/>
      <c r="D431" s="48" t="s">
        <v>306</v>
      </c>
      <c r="E431" s="49" t="s">
        <v>21</v>
      </c>
      <c r="F431" s="248">
        <v>3</v>
      </c>
      <c r="G431" s="51"/>
      <c r="H431" s="51"/>
      <c r="I431" s="51"/>
      <c r="J431" s="59" t="str">
        <f>IF($J$430="OK","OK","")</f>
        <v/>
      </c>
    </row>
    <row r="432" spans="1:10" s="24" customFormat="1" ht="13.5" hidden="1" outlineLevel="2" thickBot="1" x14ac:dyDescent="0.25">
      <c r="A432" s="178"/>
      <c r="B432" s="178"/>
      <c r="C432" s="178"/>
      <c r="D432" s="42" t="s">
        <v>250</v>
      </c>
      <c r="E432" s="25" t="s">
        <v>21</v>
      </c>
      <c r="F432" s="249"/>
      <c r="G432" s="27"/>
      <c r="H432" s="27">
        <v>264</v>
      </c>
      <c r="I432" s="27">
        <f>H432</f>
        <v>264</v>
      </c>
      <c r="J432" s="34" t="str">
        <f>IF($J$430="OK","OK","")</f>
        <v/>
      </c>
    </row>
    <row r="433" spans="1:10" s="24" customFormat="1" ht="15.75" hidden="1" outlineLevel="1" collapsed="1" thickBot="1" x14ac:dyDescent="0.25">
      <c r="A433" s="225" t="s">
        <v>222</v>
      </c>
      <c r="B433" s="225" t="s">
        <v>245</v>
      </c>
      <c r="C433" s="225" t="s">
        <v>307</v>
      </c>
      <c r="D433" s="225" t="s">
        <v>308</v>
      </c>
      <c r="E433" s="62" t="s">
        <v>21</v>
      </c>
      <c r="F433" s="98">
        <v>3</v>
      </c>
      <c r="G433" s="226"/>
      <c r="H433" s="225"/>
      <c r="I433" s="226">
        <f>SUM(I434:I436)</f>
        <v>311.61</v>
      </c>
      <c r="J433" s="73"/>
    </row>
    <row r="434" spans="1:10" s="24" customFormat="1" ht="13.5" hidden="1" outlineLevel="2" thickBot="1" x14ac:dyDescent="0.25">
      <c r="A434" s="194"/>
      <c r="B434" s="194"/>
      <c r="C434" s="194"/>
      <c r="D434" s="48" t="s">
        <v>309</v>
      </c>
      <c r="E434" s="49" t="s">
        <v>21</v>
      </c>
      <c r="F434" s="248">
        <v>1</v>
      </c>
      <c r="G434" s="51"/>
      <c r="H434" s="51"/>
      <c r="I434" s="51"/>
      <c r="J434" s="59" t="str">
        <f>IF($J$433="OK","OK","")</f>
        <v/>
      </c>
    </row>
    <row r="435" spans="1:10" s="24" customFormat="1" ht="13.5" hidden="1" outlineLevel="2" thickBot="1" x14ac:dyDescent="0.25">
      <c r="A435" s="175"/>
      <c r="B435" s="175"/>
      <c r="C435" s="175"/>
      <c r="D435" s="33" t="s">
        <v>310</v>
      </c>
      <c r="E435" s="20"/>
      <c r="F435" s="235"/>
      <c r="G435" s="22"/>
      <c r="H435" s="22">
        <v>311.61</v>
      </c>
      <c r="I435" s="22">
        <f>H435</f>
        <v>311.61</v>
      </c>
      <c r="J435" s="34" t="str">
        <f t="shared" ref="J435:J436" si="59">IF($J$433="OK","OK","")</f>
        <v/>
      </c>
    </row>
    <row r="436" spans="1:10" s="24" customFormat="1" ht="13.5" hidden="1" outlineLevel="2" thickBot="1" x14ac:dyDescent="0.25">
      <c r="A436" s="178"/>
      <c r="B436" s="178"/>
      <c r="C436" s="178"/>
      <c r="D436" s="42" t="s">
        <v>311</v>
      </c>
      <c r="E436" s="25" t="s">
        <v>21</v>
      </c>
      <c r="F436" s="249">
        <v>0.67</v>
      </c>
      <c r="G436" s="27"/>
      <c r="H436" s="27"/>
      <c r="I436" s="27"/>
      <c r="J436" s="34" t="str">
        <f t="shared" si="59"/>
        <v/>
      </c>
    </row>
    <row r="437" spans="1:10" s="24" customFormat="1" ht="15.75" hidden="1" outlineLevel="1" collapsed="1" thickBot="1" x14ac:dyDescent="0.25">
      <c r="A437" s="225" t="s">
        <v>222</v>
      </c>
      <c r="B437" s="225" t="s">
        <v>259</v>
      </c>
      <c r="C437" s="225" t="s">
        <v>312</v>
      </c>
      <c r="D437" s="225" t="s">
        <v>313</v>
      </c>
      <c r="E437" s="62" t="s">
        <v>21</v>
      </c>
      <c r="F437" s="98">
        <v>3</v>
      </c>
      <c r="G437" s="226"/>
      <c r="H437" s="225"/>
      <c r="I437" s="226">
        <f>SUM(I438:I442)</f>
        <v>219.66</v>
      </c>
      <c r="J437" s="73"/>
    </row>
    <row r="438" spans="1:10" s="24" customFormat="1" ht="13.5" hidden="1" outlineLevel="2" thickBot="1" x14ac:dyDescent="0.25">
      <c r="A438" s="194"/>
      <c r="B438" s="194"/>
      <c r="C438" s="194"/>
      <c r="D438" s="48" t="s">
        <v>309</v>
      </c>
      <c r="E438" s="49" t="s">
        <v>21</v>
      </c>
      <c r="F438" s="248">
        <v>1</v>
      </c>
      <c r="G438" s="51"/>
      <c r="H438" s="51"/>
      <c r="I438" s="51"/>
      <c r="J438" s="59" t="str">
        <f>IF($J$437="OK","OK","")</f>
        <v/>
      </c>
    </row>
    <row r="439" spans="1:10" s="24" customFormat="1" ht="13.5" hidden="1" outlineLevel="2" thickBot="1" x14ac:dyDescent="0.25">
      <c r="A439" s="175"/>
      <c r="B439" s="175"/>
      <c r="C439" s="175"/>
      <c r="D439" s="33" t="s">
        <v>314</v>
      </c>
      <c r="E439" s="20" t="s">
        <v>21</v>
      </c>
      <c r="F439" s="235"/>
      <c r="G439" s="22"/>
      <c r="H439" s="22">
        <v>193.39</v>
      </c>
      <c r="I439" s="22"/>
      <c r="J439" s="34" t="str">
        <f t="shared" ref="J439:J442" si="60">IF($J$437="OK","OK","")</f>
        <v/>
      </c>
    </row>
    <row r="440" spans="1:10" s="24" customFormat="1" ht="13.5" hidden="1" outlineLevel="2" thickBot="1" x14ac:dyDescent="0.25">
      <c r="A440" s="175"/>
      <c r="B440" s="175"/>
      <c r="C440" s="175"/>
      <c r="D440" s="33" t="s">
        <v>315</v>
      </c>
      <c r="E440" s="20" t="s">
        <v>21</v>
      </c>
      <c r="F440" s="235"/>
      <c r="G440" s="22"/>
      <c r="H440" s="22">
        <v>19.2</v>
      </c>
      <c r="I440" s="22"/>
      <c r="J440" s="34" t="str">
        <f t="shared" si="60"/>
        <v/>
      </c>
    </row>
    <row r="441" spans="1:10" s="24" customFormat="1" ht="13.5" hidden="1" outlineLevel="2" thickBot="1" x14ac:dyDescent="0.25">
      <c r="A441" s="175"/>
      <c r="B441" s="175"/>
      <c r="C441" s="175"/>
      <c r="D441" s="33" t="s">
        <v>303</v>
      </c>
      <c r="E441" s="20" t="s">
        <v>21</v>
      </c>
      <c r="F441" s="235">
        <v>0.65</v>
      </c>
      <c r="G441" s="22"/>
      <c r="H441" s="22"/>
      <c r="I441" s="22"/>
      <c r="J441" s="34" t="str">
        <f t="shared" si="60"/>
        <v/>
      </c>
    </row>
    <row r="442" spans="1:10" s="24" customFormat="1" ht="13.5" hidden="1" outlineLevel="2" thickBot="1" x14ac:dyDescent="0.25">
      <c r="A442" s="175"/>
      <c r="B442" s="175"/>
      <c r="C442" s="175"/>
      <c r="D442" s="33" t="s">
        <v>316</v>
      </c>
      <c r="E442" s="20" t="s">
        <v>21</v>
      </c>
      <c r="F442" s="235"/>
      <c r="G442" s="22"/>
      <c r="H442" s="22">
        <v>219.66</v>
      </c>
      <c r="I442" s="22">
        <f>H442</f>
        <v>219.66</v>
      </c>
      <c r="J442" s="34" t="str">
        <f t="shared" si="60"/>
        <v/>
      </c>
    </row>
    <row r="443" spans="1:10" s="24" customFormat="1" ht="15.75" hidden="1" outlineLevel="1" collapsed="1" thickBot="1" x14ac:dyDescent="0.25">
      <c r="A443" s="225" t="s">
        <v>222</v>
      </c>
      <c r="B443" s="225" t="s">
        <v>317</v>
      </c>
      <c r="C443" s="225" t="s">
        <v>318</v>
      </c>
      <c r="D443" s="225" t="s">
        <v>319</v>
      </c>
      <c r="E443" s="62" t="s">
        <v>21</v>
      </c>
      <c r="F443" s="98"/>
      <c r="G443" s="226"/>
      <c r="H443" s="225"/>
      <c r="I443" s="226">
        <f>SUM(I444)</f>
        <v>143.58000000000001</v>
      </c>
      <c r="J443" s="73"/>
    </row>
    <row r="444" spans="1:10" s="24" customFormat="1" ht="13.5" hidden="1" outlineLevel="2" thickBot="1" x14ac:dyDescent="0.25">
      <c r="A444" s="194"/>
      <c r="B444" s="194"/>
      <c r="C444" s="194"/>
      <c r="D444" s="48" t="s">
        <v>320</v>
      </c>
      <c r="E444" s="49" t="s">
        <v>21</v>
      </c>
      <c r="F444" s="248"/>
      <c r="G444" s="51"/>
      <c r="H444" s="51">
        <v>143.58000000000001</v>
      </c>
      <c r="I444" s="51">
        <v>143.58000000000001</v>
      </c>
      <c r="J444" s="59" t="str">
        <f>IF($J$443="OK","OK","")</f>
        <v/>
      </c>
    </row>
    <row r="445" spans="1:10" s="24" customFormat="1" ht="15.75" hidden="1" outlineLevel="1" collapsed="1" thickBot="1" x14ac:dyDescent="0.25">
      <c r="A445" s="225" t="s">
        <v>222</v>
      </c>
      <c r="B445" s="225" t="s">
        <v>317</v>
      </c>
      <c r="C445" s="225" t="s">
        <v>321</v>
      </c>
      <c r="D445" s="225" t="s">
        <v>322</v>
      </c>
      <c r="E445" s="62" t="s">
        <v>21</v>
      </c>
      <c r="F445" s="98"/>
      <c r="G445" s="226"/>
      <c r="H445" s="225"/>
      <c r="I445" s="226">
        <f>SUM(I446)</f>
        <v>155.28</v>
      </c>
      <c r="J445" s="73"/>
    </row>
    <row r="446" spans="1:10" s="24" customFormat="1" ht="13.5" hidden="1" outlineLevel="2" thickBot="1" x14ac:dyDescent="0.25">
      <c r="A446" s="194"/>
      <c r="B446" s="194"/>
      <c r="C446" s="194"/>
      <c r="D446" s="48" t="s">
        <v>322</v>
      </c>
      <c r="E446" s="49" t="s">
        <v>21</v>
      </c>
      <c r="F446" s="248"/>
      <c r="G446" s="51"/>
      <c r="H446" s="51">
        <v>155.28</v>
      </c>
      <c r="I446" s="51">
        <f>H446</f>
        <v>155.28</v>
      </c>
      <c r="J446" s="59" t="str">
        <f>IF($J$445="OK","OK","")</f>
        <v/>
      </c>
    </row>
    <row r="447" spans="1:10" s="24" customFormat="1" ht="15.75" hidden="1" outlineLevel="1" collapsed="1" thickBot="1" x14ac:dyDescent="0.25">
      <c r="A447" s="225" t="s">
        <v>222</v>
      </c>
      <c r="B447" s="225" t="s">
        <v>323</v>
      </c>
      <c r="C447" s="225" t="s">
        <v>323</v>
      </c>
      <c r="D447" s="225" t="s">
        <v>324</v>
      </c>
      <c r="E447" s="62" t="s">
        <v>21</v>
      </c>
      <c r="F447" s="98"/>
      <c r="G447" s="226"/>
      <c r="H447" s="225"/>
      <c r="I447" s="226">
        <f>SUM(I448)</f>
        <v>243.62</v>
      </c>
      <c r="J447" s="73"/>
    </row>
    <row r="448" spans="1:10" s="24" customFormat="1" ht="13.5" hidden="1" outlineLevel="2" thickBot="1" x14ac:dyDescent="0.25">
      <c r="A448" s="194"/>
      <c r="B448" s="194"/>
      <c r="C448" s="194"/>
      <c r="D448" s="48" t="s">
        <v>325</v>
      </c>
      <c r="E448" s="49" t="s">
        <v>21</v>
      </c>
      <c r="F448" s="248"/>
      <c r="G448" s="51"/>
      <c r="H448" s="51">
        <v>243.62</v>
      </c>
      <c r="I448" s="51">
        <f>H448</f>
        <v>243.62</v>
      </c>
      <c r="J448" s="59" t="str">
        <f>IF($J$447="OK","OK","")</f>
        <v/>
      </c>
    </row>
    <row r="449" spans="1:1021" s="24" customFormat="1" ht="15.75" hidden="1" outlineLevel="1" collapsed="1" thickBot="1" x14ac:dyDescent="0.25">
      <c r="A449" s="225" t="s">
        <v>222</v>
      </c>
      <c r="B449" s="225" t="s">
        <v>326</v>
      </c>
      <c r="C449" s="225" t="s">
        <v>326</v>
      </c>
      <c r="D449" s="225" t="s">
        <v>327</v>
      </c>
      <c r="E449" s="62" t="s">
        <v>21</v>
      </c>
      <c r="F449" s="98"/>
      <c r="G449" s="226"/>
      <c r="H449" s="225"/>
      <c r="I449" s="226">
        <f>SUM(I450)</f>
        <v>140</v>
      </c>
      <c r="J449" s="73"/>
    </row>
    <row r="450" spans="1:1021" s="24" customFormat="1" ht="13.5" hidden="1" outlineLevel="2" thickBot="1" x14ac:dyDescent="0.25">
      <c r="A450" s="194"/>
      <c r="B450" s="194"/>
      <c r="C450" s="194"/>
      <c r="D450" s="48" t="s">
        <v>327</v>
      </c>
      <c r="E450" s="49" t="s">
        <v>21</v>
      </c>
      <c r="F450" s="251"/>
      <c r="G450" s="50"/>
      <c r="H450" s="51">
        <v>140</v>
      </c>
      <c r="I450" s="51">
        <f>H450</f>
        <v>140</v>
      </c>
      <c r="J450" s="119" t="str">
        <f>IF($J$449="OK","OK","")</f>
        <v/>
      </c>
    </row>
    <row r="451" spans="1:1021" customFormat="1" ht="21.75" collapsed="1" thickBot="1" x14ac:dyDescent="0.4">
      <c r="A451" s="252" t="s">
        <v>328</v>
      </c>
      <c r="B451" s="213"/>
      <c r="C451" s="213"/>
      <c r="D451" s="213"/>
      <c r="E451" s="213"/>
      <c r="F451" s="213"/>
      <c r="G451" s="213"/>
      <c r="H451" s="213"/>
      <c r="I451" s="213"/>
      <c r="J451" s="253"/>
      <c r="K451" s="123"/>
      <c r="L451" s="123"/>
      <c r="M451" s="123"/>
      <c r="N451" s="123"/>
      <c r="O451" s="123"/>
      <c r="P451" s="123"/>
      <c r="Q451" s="123"/>
      <c r="R451" s="123"/>
      <c r="S451" s="123"/>
      <c r="T451" s="123"/>
      <c r="U451" s="123"/>
      <c r="V451" s="123"/>
      <c r="W451" s="123"/>
      <c r="X451" s="123"/>
      <c r="Y451" s="123"/>
      <c r="Z451" s="123"/>
      <c r="AA451" s="123"/>
      <c r="AB451" s="123"/>
      <c r="AC451" s="123"/>
      <c r="AD451" s="123"/>
      <c r="AE451" s="123"/>
      <c r="AF451" s="123"/>
      <c r="AG451" s="123"/>
      <c r="AH451" s="123"/>
      <c r="AI451" s="123"/>
      <c r="AJ451" s="123"/>
      <c r="AK451" s="123"/>
      <c r="AL451" s="123"/>
      <c r="AM451" s="123"/>
      <c r="AN451" s="123"/>
      <c r="AO451" s="123"/>
      <c r="AP451" s="123"/>
      <c r="AQ451" s="123"/>
      <c r="AR451" s="123"/>
      <c r="AS451" s="123"/>
      <c r="AT451" s="123"/>
      <c r="AU451" s="123"/>
      <c r="AV451" s="123"/>
      <c r="AW451" s="123"/>
      <c r="AX451" s="123"/>
      <c r="AY451" s="123"/>
      <c r="AZ451" s="123"/>
      <c r="BA451" s="123"/>
      <c r="BB451" s="123"/>
      <c r="BC451" s="123"/>
      <c r="BD451" s="123"/>
      <c r="BE451" s="123"/>
      <c r="BF451" s="123"/>
      <c r="BG451" s="123"/>
      <c r="BH451" s="123"/>
      <c r="BI451" s="123"/>
      <c r="BJ451" s="123"/>
      <c r="BK451" s="123"/>
      <c r="BL451" s="123"/>
      <c r="BM451" s="123"/>
      <c r="BN451" s="123"/>
      <c r="BO451" s="123"/>
      <c r="BP451" s="123"/>
      <c r="BQ451" s="123"/>
      <c r="BR451" s="123"/>
      <c r="BS451" s="123"/>
      <c r="BT451" s="123"/>
      <c r="BU451" s="123"/>
      <c r="BV451" s="123"/>
      <c r="BW451" s="123"/>
      <c r="BX451" s="123"/>
      <c r="BY451" s="123"/>
      <c r="BZ451" s="123"/>
      <c r="CA451" s="123"/>
      <c r="CB451" s="123"/>
      <c r="CC451" s="123"/>
      <c r="CD451" s="123"/>
      <c r="CE451" s="123"/>
      <c r="CF451" s="123"/>
      <c r="CG451" s="123"/>
      <c r="CH451" s="123"/>
      <c r="CI451" s="123"/>
      <c r="CJ451" s="123"/>
      <c r="CK451" s="123"/>
      <c r="CL451" s="123"/>
      <c r="CM451" s="123"/>
      <c r="CN451" s="123"/>
      <c r="CO451" s="123"/>
      <c r="CP451" s="123"/>
      <c r="CQ451" s="123"/>
      <c r="CR451" s="123"/>
      <c r="CS451" s="123"/>
      <c r="CT451" s="123"/>
      <c r="CU451" s="123"/>
      <c r="CV451" s="123"/>
      <c r="CW451" s="123"/>
      <c r="CX451" s="123"/>
      <c r="CY451" s="123"/>
      <c r="CZ451" s="123"/>
      <c r="DA451" s="123"/>
      <c r="DB451" s="123"/>
      <c r="DC451" s="123"/>
      <c r="DD451" s="123"/>
      <c r="DE451" s="123"/>
      <c r="DF451" s="123"/>
      <c r="DG451" s="123"/>
      <c r="DH451" s="123"/>
      <c r="DI451" s="123"/>
      <c r="DJ451" s="123"/>
      <c r="DK451" s="123"/>
      <c r="DL451" s="123"/>
      <c r="DM451" s="123"/>
      <c r="DN451" s="123"/>
      <c r="DO451" s="123"/>
      <c r="DP451" s="123"/>
      <c r="DQ451" s="123"/>
      <c r="DR451" s="123"/>
      <c r="DS451" s="123"/>
      <c r="DT451" s="123"/>
      <c r="DU451" s="123"/>
      <c r="DV451" s="123"/>
      <c r="DW451" s="123"/>
      <c r="DX451" s="123"/>
      <c r="DY451" s="123"/>
      <c r="DZ451" s="123"/>
      <c r="EA451" s="123"/>
      <c r="EB451" s="123"/>
      <c r="EC451" s="123"/>
      <c r="ED451" s="123"/>
      <c r="EE451" s="123"/>
      <c r="EF451" s="123"/>
      <c r="EG451" s="123"/>
      <c r="EH451" s="123"/>
      <c r="EI451" s="123"/>
      <c r="EJ451" s="123"/>
      <c r="EK451" s="123"/>
      <c r="EL451" s="123"/>
      <c r="EM451" s="123"/>
      <c r="EN451" s="123"/>
      <c r="EO451" s="123"/>
      <c r="EP451" s="123"/>
      <c r="EQ451" s="123"/>
      <c r="ER451" s="123"/>
      <c r="ES451" s="123"/>
      <c r="ET451" s="123"/>
      <c r="EU451" s="123"/>
      <c r="EV451" s="123"/>
      <c r="EW451" s="123"/>
      <c r="EX451" s="123"/>
      <c r="EY451" s="123"/>
      <c r="EZ451" s="123"/>
      <c r="FA451" s="123"/>
      <c r="FB451" s="123"/>
      <c r="FC451" s="123"/>
      <c r="FD451" s="123"/>
      <c r="FE451" s="123"/>
      <c r="FF451" s="123"/>
      <c r="FG451" s="123"/>
      <c r="FH451" s="123"/>
      <c r="FI451" s="123"/>
      <c r="FJ451" s="123"/>
      <c r="FK451" s="123"/>
      <c r="FL451" s="123"/>
      <c r="FM451" s="123"/>
      <c r="FN451" s="123"/>
      <c r="FO451" s="123"/>
      <c r="FP451" s="123"/>
      <c r="FQ451" s="123"/>
      <c r="FR451" s="123"/>
      <c r="FS451" s="123"/>
      <c r="FT451" s="123"/>
      <c r="FU451" s="123"/>
      <c r="FV451" s="123"/>
      <c r="FW451" s="123"/>
      <c r="FX451" s="123"/>
      <c r="FY451" s="123"/>
      <c r="FZ451" s="123"/>
      <c r="GA451" s="123"/>
      <c r="GB451" s="123"/>
      <c r="GC451" s="123"/>
      <c r="GD451" s="123"/>
      <c r="GE451" s="123"/>
      <c r="GF451" s="123"/>
      <c r="GG451" s="123"/>
      <c r="GH451" s="123"/>
      <c r="GI451" s="123"/>
      <c r="GJ451" s="123"/>
      <c r="GK451" s="123"/>
      <c r="GL451" s="123"/>
      <c r="GM451" s="123"/>
      <c r="GN451" s="123"/>
      <c r="GO451" s="123"/>
      <c r="GP451" s="123"/>
      <c r="GQ451" s="123"/>
      <c r="GR451" s="123"/>
      <c r="GS451" s="123"/>
      <c r="GT451" s="123"/>
      <c r="GU451" s="123"/>
      <c r="GV451" s="123"/>
      <c r="GW451" s="123"/>
      <c r="GX451" s="123"/>
      <c r="GY451" s="123"/>
      <c r="GZ451" s="123"/>
      <c r="HA451" s="123"/>
      <c r="HB451" s="123"/>
      <c r="HC451" s="123"/>
      <c r="HD451" s="123"/>
      <c r="HE451" s="123"/>
      <c r="HF451" s="123"/>
      <c r="HG451" s="123"/>
      <c r="HH451" s="123"/>
      <c r="HI451" s="123"/>
      <c r="HJ451" s="123"/>
      <c r="HK451" s="123"/>
      <c r="HL451" s="123"/>
      <c r="HM451" s="123"/>
      <c r="HN451" s="123"/>
      <c r="HO451" s="123"/>
      <c r="HP451" s="123"/>
      <c r="HQ451" s="123"/>
      <c r="HR451" s="123"/>
      <c r="HS451" s="123"/>
      <c r="HT451" s="123"/>
      <c r="HU451" s="123"/>
      <c r="HV451" s="123"/>
      <c r="HW451" s="123"/>
      <c r="HX451" s="123"/>
      <c r="HY451" s="123"/>
      <c r="HZ451" s="123"/>
      <c r="IA451" s="123"/>
      <c r="IB451" s="123"/>
      <c r="IC451" s="123"/>
      <c r="ID451" s="123"/>
      <c r="IE451" s="123"/>
      <c r="IF451" s="123"/>
      <c r="IG451" s="123"/>
      <c r="IH451" s="123"/>
      <c r="II451" s="123"/>
      <c r="IJ451" s="123"/>
      <c r="IK451" s="123"/>
      <c r="IL451" s="123"/>
      <c r="IM451" s="123"/>
      <c r="IN451" s="123"/>
      <c r="IO451" s="123"/>
      <c r="IP451" s="123"/>
      <c r="IQ451" s="123"/>
      <c r="IR451" s="123"/>
      <c r="IS451" s="123"/>
      <c r="IT451" s="123"/>
      <c r="IU451" s="123"/>
      <c r="IV451" s="123"/>
      <c r="IW451" s="123"/>
      <c r="IX451" s="123"/>
      <c r="IY451" s="123"/>
      <c r="IZ451" s="123"/>
      <c r="JA451" s="123"/>
      <c r="JB451" s="123"/>
      <c r="JC451" s="123"/>
      <c r="JD451" s="123"/>
      <c r="JE451" s="123"/>
      <c r="JF451" s="123"/>
      <c r="JG451" s="123"/>
      <c r="JH451" s="123"/>
      <c r="JI451" s="123"/>
      <c r="JJ451" s="123"/>
      <c r="JK451" s="123"/>
      <c r="JL451" s="123"/>
      <c r="JM451" s="123"/>
      <c r="JN451" s="123"/>
      <c r="JO451" s="123"/>
      <c r="JP451" s="123"/>
      <c r="JQ451" s="123"/>
      <c r="JR451" s="123"/>
      <c r="JS451" s="123"/>
      <c r="JT451" s="123"/>
      <c r="JU451" s="123"/>
      <c r="JV451" s="123"/>
      <c r="JW451" s="123"/>
      <c r="JX451" s="123"/>
      <c r="JY451" s="123"/>
      <c r="JZ451" s="123"/>
      <c r="KA451" s="123"/>
      <c r="KB451" s="123"/>
      <c r="KC451" s="123"/>
      <c r="KD451" s="123"/>
      <c r="KE451" s="123"/>
      <c r="KF451" s="123"/>
      <c r="KG451" s="123"/>
      <c r="KH451" s="123"/>
      <c r="KI451" s="123"/>
      <c r="KJ451" s="123"/>
      <c r="KK451" s="123"/>
      <c r="KL451" s="123"/>
      <c r="KM451" s="123"/>
      <c r="KN451" s="123"/>
      <c r="KO451" s="123"/>
      <c r="KP451" s="123"/>
      <c r="KQ451" s="123"/>
      <c r="KR451" s="123"/>
      <c r="KS451" s="123"/>
      <c r="KT451" s="123"/>
      <c r="KU451" s="123"/>
      <c r="KV451" s="123"/>
      <c r="KW451" s="123"/>
      <c r="KX451" s="123"/>
      <c r="KY451" s="123"/>
      <c r="KZ451" s="123"/>
      <c r="LA451" s="123"/>
      <c r="LB451" s="123"/>
      <c r="LC451" s="123"/>
      <c r="LD451" s="123"/>
      <c r="LE451" s="123"/>
      <c r="LF451" s="123"/>
      <c r="LG451" s="123"/>
      <c r="LH451" s="123"/>
      <c r="LI451" s="123"/>
      <c r="LJ451" s="123"/>
      <c r="LK451" s="123"/>
      <c r="LL451" s="123"/>
      <c r="LM451" s="123"/>
      <c r="LN451" s="123"/>
      <c r="LO451" s="123"/>
      <c r="LP451" s="123"/>
      <c r="LQ451" s="123"/>
      <c r="LR451" s="123"/>
      <c r="LS451" s="123"/>
      <c r="LT451" s="123"/>
      <c r="LU451" s="123"/>
      <c r="LV451" s="123"/>
      <c r="LW451" s="123"/>
      <c r="LX451" s="123"/>
      <c r="LY451" s="123"/>
      <c r="LZ451" s="123"/>
      <c r="MA451" s="123"/>
      <c r="MB451" s="123"/>
      <c r="MC451" s="123"/>
      <c r="MD451" s="123"/>
      <c r="ME451" s="123"/>
      <c r="MF451" s="123"/>
      <c r="MG451" s="123"/>
      <c r="MH451" s="123"/>
      <c r="MI451" s="123"/>
      <c r="MJ451" s="123"/>
      <c r="MK451" s="123"/>
      <c r="ML451" s="123"/>
      <c r="MM451" s="123"/>
      <c r="MN451" s="123"/>
      <c r="MO451" s="123"/>
      <c r="MP451" s="123"/>
      <c r="MQ451" s="123"/>
      <c r="MR451" s="123"/>
      <c r="MS451" s="123"/>
      <c r="MT451" s="123"/>
      <c r="MU451" s="123"/>
      <c r="MV451" s="123"/>
      <c r="MW451" s="123"/>
      <c r="MX451" s="123"/>
      <c r="MY451" s="123"/>
      <c r="MZ451" s="123"/>
      <c r="NA451" s="123"/>
      <c r="NB451" s="123"/>
      <c r="NC451" s="123"/>
      <c r="ND451" s="123"/>
      <c r="NE451" s="123"/>
      <c r="NF451" s="123"/>
      <c r="NG451" s="123"/>
      <c r="NH451" s="123"/>
      <c r="NI451" s="123"/>
      <c r="NJ451" s="123"/>
      <c r="NK451" s="123"/>
      <c r="NL451" s="123"/>
      <c r="NM451" s="123"/>
      <c r="NN451" s="123"/>
      <c r="NO451" s="123"/>
      <c r="NP451" s="123"/>
      <c r="NQ451" s="123"/>
      <c r="NR451" s="123"/>
      <c r="NS451" s="123"/>
      <c r="NT451" s="123"/>
      <c r="NU451" s="123"/>
      <c r="NV451" s="123"/>
      <c r="NW451" s="123"/>
      <c r="NX451" s="123"/>
      <c r="NY451" s="123"/>
      <c r="NZ451" s="123"/>
      <c r="OA451" s="123"/>
      <c r="OB451" s="123"/>
      <c r="OC451" s="123"/>
      <c r="OD451" s="123"/>
      <c r="OE451" s="123"/>
      <c r="OF451" s="123"/>
      <c r="OG451" s="123"/>
      <c r="OH451" s="123"/>
      <c r="OI451" s="123"/>
      <c r="OJ451" s="123"/>
      <c r="OK451" s="123"/>
      <c r="OL451" s="123"/>
      <c r="OM451" s="123"/>
      <c r="ON451" s="123"/>
      <c r="OO451" s="123"/>
      <c r="OP451" s="123"/>
      <c r="OQ451" s="123"/>
      <c r="OR451" s="123"/>
      <c r="OS451" s="123"/>
      <c r="OT451" s="123"/>
      <c r="OU451" s="123"/>
      <c r="OV451" s="123"/>
      <c r="OW451" s="123"/>
      <c r="OX451" s="123"/>
      <c r="OY451" s="123"/>
      <c r="OZ451" s="123"/>
      <c r="PA451" s="123"/>
      <c r="PB451" s="123"/>
      <c r="PC451" s="123"/>
      <c r="PD451" s="123"/>
      <c r="PE451" s="123"/>
      <c r="PF451" s="123"/>
      <c r="PG451" s="123"/>
      <c r="PH451" s="123"/>
      <c r="PI451" s="123"/>
      <c r="PJ451" s="123"/>
      <c r="PK451" s="123"/>
      <c r="PL451" s="123"/>
      <c r="PM451" s="123"/>
      <c r="PN451" s="123"/>
      <c r="PO451" s="123"/>
      <c r="PP451" s="123"/>
      <c r="PQ451" s="123"/>
      <c r="PR451" s="123"/>
      <c r="PS451" s="123"/>
      <c r="PT451" s="123"/>
      <c r="PU451" s="123"/>
      <c r="PV451" s="123"/>
      <c r="PW451" s="123"/>
      <c r="PX451" s="123"/>
      <c r="PY451" s="123"/>
      <c r="PZ451" s="123"/>
      <c r="QA451" s="123"/>
      <c r="QB451" s="123"/>
      <c r="QC451" s="123"/>
      <c r="QD451" s="123"/>
      <c r="QE451" s="123"/>
      <c r="QF451" s="123"/>
      <c r="QG451" s="123"/>
      <c r="QH451" s="123"/>
      <c r="QI451" s="123"/>
      <c r="QJ451" s="123"/>
      <c r="QK451" s="123"/>
      <c r="QL451" s="123"/>
      <c r="QM451" s="123"/>
      <c r="QN451" s="123"/>
      <c r="QO451" s="123"/>
      <c r="QP451" s="123"/>
      <c r="QQ451" s="123"/>
      <c r="QR451" s="123"/>
      <c r="QS451" s="123"/>
      <c r="QT451" s="123"/>
      <c r="QU451" s="123"/>
      <c r="QV451" s="123"/>
      <c r="QW451" s="123"/>
      <c r="QX451" s="123"/>
      <c r="QY451" s="123"/>
      <c r="QZ451" s="123"/>
      <c r="RA451" s="123"/>
      <c r="RB451" s="123"/>
      <c r="RC451" s="123"/>
      <c r="RD451" s="123"/>
      <c r="RE451" s="123"/>
      <c r="RF451" s="123"/>
      <c r="RG451" s="123"/>
      <c r="RH451" s="123"/>
      <c r="RI451" s="123"/>
      <c r="RJ451" s="123"/>
      <c r="RK451" s="123"/>
      <c r="RL451" s="123"/>
      <c r="RM451" s="123"/>
      <c r="RN451" s="123"/>
      <c r="RO451" s="123"/>
      <c r="RP451" s="123"/>
      <c r="RQ451" s="123"/>
      <c r="RR451" s="123"/>
      <c r="RS451" s="123"/>
      <c r="RT451" s="123"/>
      <c r="RU451" s="123"/>
      <c r="RV451" s="123"/>
      <c r="RW451" s="123"/>
      <c r="RX451" s="123"/>
      <c r="RY451" s="123"/>
      <c r="RZ451" s="123"/>
      <c r="SA451" s="123"/>
      <c r="SB451" s="123"/>
      <c r="SC451" s="123"/>
      <c r="SD451" s="123"/>
      <c r="SE451" s="123"/>
      <c r="SF451" s="123"/>
      <c r="SG451" s="123"/>
      <c r="SH451" s="123"/>
      <c r="SI451" s="123"/>
      <c r="SJ451" s="123"/>
      <c r="SK451" s="123"/>
      <c r="SL451" s="123"/>
      <c r="SM451" s="123"/>
      <c r="SN451" s="123"/>
      <c r="SO451" s="123"/>
      <c r="SP451" s="123"/>
      <c r="SQ451" s="123"/>
      <c r="SR451" s="123"/>
      <c r="SS451" s="123"/>
      <c r="ST451" s="123"/>
      <c r="SU451" s="123"/>
      <c r="SV451" s="123"/>
      <c r="SW451" s="123"/>
      <c r="SX451" s="123"/>
      <c r="SY451" s="123"/>
      <c r="SZ451" s="123"/>
      <c r="TA451" s="123"/>
      <c r="TB451" s="123"/>
      <c r="TC451" s="123"/>
      <c r="TD451" s="123"/>
      <c r="TE451" s="123"/>
      <c r="TF451" s="123"/>
      <c r="TG451" s="123"/>
      <c r="TH451" s="123"/>
      <c r="TI451" s="123"/>
      <c r="TJ451" s="123"/>
      <c r="TK451" s="123"/>
      <c r="TL451" s="123"/>
      <c r="TM451" s="123"/>
      <c r="TN451" s="123"/>
      <c r="TO451" s="123"/>
      <c r="TP451" s="123"/>
      <c r="TQ451" s="123"/>
      <c r="TR451" s="123"/>
      <c r="TS451" s="123"/>
      <c r="TT451" s="123"/>
      <c r="TU451" s="123"/>
      <c r="TV451" s="123"/>
      <c r="TW451" s="123"/>
      <c r="TX451" s="123"/>
      <c r="TY451" s="123"/>
      <c r="TZ451" s="123"/>
      <c r="UA451" s="123"/>
      <c r="UB451" s="123"/>
      <c r="UC451" s="123"/>
      <c r="UD451" s="123"/>
      <c r="UE451" s="123"/>
      <c r="UF451" s="123"/>
      <c r="UG451" s="123"/>
      <c r="UH451" s="123"/>
      <c r="UI451" s="123"/>
      <c r="UJ451" s="123"/>
      <c r="UK451" s="123"/>
      <c r="UL451" s="123"/>
      <c r="UM451" s="123"/>
      <c r="UN451" s="123"/>
      <c r="UO451" s="123"/>
      <c r="UP451" s="123"/>
      <c r="UQ451" s="123"/>
      <c r="UR451" s="123"/>
      <c r="US451" s="123"/>
      <c r="UT451" s="123"/>
      <c r="UU451" s="123"/>
      <c r="UV451" s="123"/>
      <c r="UW451" s="123"/>
      <c r="UX451" s="123"/>
      <c r="UY451" s="123"/>
      <c r="UZ451" s="123"/>
      <c r="VA451" s="123"/>
      <c r="VB451" s="123"/>
      <c r="VC451" s="123"/>
      <c r="VD451" s="123"/>
      <c r="VE451" s="123"/>
      <c r="VF451" s="123"/>
      <c r="VG451" s="123"/>
      <c r="VH451" s="123"/>
      <c r="VI451" s="123"/>
      <c r="VJ451" s="123"/>
      <c r="VK451" s="123"/>
      <c r="VL451" s="123"/>
      <c r="VM451" s="123"/>
      <c r="VN451" s="123"/>
      <c r="VO451" s="123"/>
      <c r="VP451" s="123"/>
      <c r="VQ451" s="123"/>
      <c r="VR451" s="123"/>
      <c r="VS451" s="123"/>
      <c r="VT451" s="123"/>
      <c r="VU451" s="123"/>
      <c r="VV451" s="123"/>
      <c r="VW451" s="123"/>
      <c r="VX451" s="123"/>
      <c r="VY451" s="123"/>
      <c r="VZ451" s="123"/>
      <c r="WA451" s="123"/>
      <c r="WB451" s="123"/>
      <c r="WC451" s="123"/>
      <c r="WD451" s="123"/>
      <c r="WE451" s="123"/>
      <c r="WF451" s="123"/>
      <c r="WG451" s="123"/>
      <c r="WH451" s="123"/>
      <c r="WI451" s="123"/>
      <c r="WJ451" s="123"/>
      <c r="WK451" s="123"/>
      <c r="WL451" s="123"/>
      <c r="WM451" s="123"/>
      <c r="WN451" s="123"/>
      <c r="WO451" s="123"/>
      <c r="WP451" s="123"/>
      <c r="WQ451" s="123"/>
      <c r="WR451" s="123"/>
      <c r="WS451" s="123"/>
      <c r="WT451" s="123"/>
      <c r="WU451" s="123"/>
      <c r="WV451" s="123"/>
      <c r="WW451" s="123"/>
      <c r="WX451" s="123"/>
      <c r="WY451" s="123"/>
      <c r="WZ451" s="123"/>
      <c r="XA451" s="123"/>
      <c r="XB451" s="123"/>
      <c r="XC451" s="123"/>
      <c r="XD451" s="123"/>
      <c r="XE451" s="123"/>
      <c r="XF451" s="123"/>
      <c r="XG451" s="123"/>
      <c r="XH451" s="123"/>
      <c r="XI451" s="123"/>
      <c r="XJ451" s="123"/>
      <c r="XK451" s="123"/>
      <c r="XL451" s="123"/>
      <c r="XM451" s="123"/>
      <c r="XN451" s="123"/>
      <c r="XO451" s="123"/>
      <c r="XP451" s="123"/>
      <c r="XQ451" s="123"/>
      <c r="XR451" s="123"/>
      <c r="XS451" s="123"/>
      <c r="XT451" s="123"/>
      <c r="XU451" s="123"/>
      <c r="XV451" s="123"/>
      <c r="XW451" s="123"/>
      <c r="XX451" s="123"/>
      <c r="XY451" s="123"/>
      <c r="XZ451" s="123"/>
      <c r="YA451" s="123"/>
      <c r="YB451" s="123"/>
      <c r="YC451" s="123"/>
      <c r="YD451" s="123"/>
      <c r="YE451" s="123"/>
      <c r="YF451" s="123"/>
      <c r="YG451" s="123"/>
      <c r="YH451" s="123"/>
      <c r="YI451" s="123"/>
      <c r="YJ451" s="123"/>
      <c r="YK451" s="123"/>
      <c r="YL451" s="123"/>
      <c r="YM451" s="123"/>
      <c r="YN451" s="123"/>
      <c r="YO451" s="123"/>
      <c r="YP451" s="123"/>
      <c r="YQ451" s="123"/>
      <c r="YR451" s="123"/>
      <c r="YS451" s="123"/>
      <c r="YT451" s="123"/>
      <c r="YU451" s="123"/>
      <c r="YV451" s="123"/>
      <c r="YW451" s="123"/>
      <c r="YX451" s="123"/>
      <c r="YY451" s="123"/>
      <c r="YZ451" s="123"/>
      <c r="ZA451" s="123"/>
      <c r="ZB451" s="123"/>
      <c r="ZC451" s="123"/>
      <c r="ZD451" s="123"/>
      <c r="ZE451" s="123"/>
      <c r="ZF451" s="123"/>
      <c r="ZG451" s="123"/>
      <c r="ZH451" s="123"/>
      <c r="ZI451" s="123"/>
      <c r="ZJ451" s="123"/>
      <c r="ZK451" s="123"/>
      <c r="ZL451" s="123"/>
      <c r="ZM451" s="123"/>
      <c r="ZN451" s="123"/>
      <c r="ZO451" s="123"/>
      <c r="ZP451" s="123"/>
      <c r="ZQ451" s="123"/>
      <c r="ZR451" s="123"/>
      <c r="ZS451" s="123"/>
      <c r="ZT451" s="123"/>
      <c r="ZU451" s="123"/>
      <c r="ZV451" s="123"/>
      <c r="ZW451" s="123"/>
      <c r="ZX451" s="123"/>
      <c r="ZY451" s="123"/>
      <c r="ZZ451" s="123"/>
      <c r="AAA451" s="123"/>
      <c r="AAB451" s="123"/>
      <c r="AAC451" s="123"/>
      <c r="AAD451" s="123"/>
      <c r="AAE451" s="123"/>
      <c r="AAF451" s="123"/>
      <c r="AAG451" s="123"/>
      <c r="AAH451" s="123"/>
      <c r="AAI451" s="123"/>
      <c r="AAJ451" s="123"/>
      <c r="AAK451" s="123"/>
      <c r="AAL451" s="123"/>
      <c r="AAM451" s="123"/>
      <c r="AAN451" s="123"/>
      <c r="AAO451" s="123"/>
      <c r="AAP451" s="123"/>
      <c r="AAQ451" s="123"/>
      <c r="AAR451" s="123"/>
      <c r="AAS451" s="123"/>
      <c r="AAT451" s="123"/>
      <c r="AAU451" s="123"/>
      <c r="AAV451" s="123"/>
      <c r="AAW451" s="123"/>
      <c r="AAX451" s="123"/>
      <c r="AAY451" s="123"/>
      <c r="AAZ451" s="123"/>
      <c r="ABA451" s="123"/>
      <c r="ABB451" s="123"/>
      <c r="ABC451" s="123"/>
      <c r="ABD451" s="123"/>
      <c r="ABE451" s="123"/>
      <c r="ABF451" s="123"/>
      <c r="ABG451" s="123"/>
      <c r="ABH451" s="123"/>
      <c r="ABI451" s="123"/>
      <c r="ABJ451" s="123"/>
      <c r="ABK451" s="123"/>
      <c r="ABL451" s="123"/>
      <c r="ABM451" s="123"/>
      <c r="ABN451" s="123"/>
      <c r="ABO451" s="123"/>
      <c r="ABP451" s="123"/>
      <c r="ABQ451" s="123"/>
      <c r="ABR451" s="123"/>
      <c r="ABS451" s="123"/>
      <c r="ABT451" s="123"/>
      <c r="ABU451" s="123"/>
      <c r="ABV451" s="123"/>
      <c r="ABW451" s="123"/>
      <c r="ABX451" s="123"/>
      <c r="ABY451" s="123"/>
      <c r="ABZ451" s="123"/>
      <c r="ACA451" s="123"/>
      <c r="ACB451" s="123"/>
      <c r="ACC451" s="123"/>
      <c r="ACD451" s="123"/>
      <c r="ACE451" s="123"/>
      <c r="ACF451" s="123"/>
      <c r="ACG451" s="123"/>
      <c r="ACH451" s="123"/>
      <c r="ACI451" s="123"/>
      <c r="ACJ451" s="123"/>
      <c r="ACK451" s="123"/>
      <c r="ACL451" s="123"/>
      <c r="ACM451" s="123"/>
      <c r="ACN451" s="123"/>
      <c r="ACO451" s="123"/>
      <c r="ACP451" s="123"/>
      <c r="ACQ451" s="123"/>
      <c r="ACR451" s="123"/>
      <c r="ACS451" s="123"/>
      <c r="ACT451" s="123"/>
      <c r="ACU451" s="123"/>
      <c r="ACV451" s="123"/>
      <c r="ACW451" s="123"/>
      <c r="ACX451" s="123"/>
      <c r="ACY451" s="123"/>
      <c r="ACZ451" s="123"/>
      <c r="ADA451" s="123"/>
      <c r="ADB451" s="123"/>
      <c r="ADC451" s="123"/>
      <c r="ADD451" s="123"/>
      <c r="ADE451" s="123"/>
      <c r="ADF451" s="123"/>
      <c r="ADG451" s="123"/>
      <c r="ADH451" s="123"/>
      <c r="ADI451" s="123"/>
      <c r="ADJ451" s="123"/>
      <c r="ADK451" s="123"/>
      <c r="ADL451" s="123"/>
      <c r="ADM451" s="123"/>
      <c r="ADN451" s="123"/>
      <c r="ADO451" s="123"/>
      <c r="ADP451" s="123"/>
      <c r="ADQ451" s="123"/>
      <c r="ADR451" s="123"/>
      <c r="ADS451" s="123"/>
      <c r="ADT451" s="123"/>
      <c r="ADU451" s="123"/>
      <c r="ADV451" s="123"/>
      <c r="ADW451" s="123"/>
      <c r="ADX451" s="123"/>
      <c r="ADY451" s="123"/>
      <c r="ADZ451" s="123"/>
      <c r="AEA451" s="123"/>
      <c r="AEB451" s="123"/>
      <c r="AEC451" s="123"/>
      <c r="AED451" s="123"/>
      <c r="AEE451" s="123"/>
      <c r="AEF451" s="123"/>
      <c r="AEG451" s="123"/>
      <c r="AEH451" s="123"/>
      <c r="AEI451" s="123"/>
      <c r="AEJ451" s="123"/>
      <c r="AEK451" s="123"/>
      <c r="AEL451" s="123"/>
      <c r="AEM451" s="123"/>
      <c r="AEN451" s="123"/>
      <c r="AEO451" s="123"/>
      <c r="AEP451" s="123"/>
      <c r="AEQ451" s="123"/>
      <c r="AER451" s="123"/>
      <c r="AES451" s="123"/>
      <c r="AET451" s="123"/>
      <c r="AEU451" s="123"/>
      <c r="AEV451" s="123"/>
      <c r="AEW451" s="123"/>
      <c r="AEX451" s="123"/>
      <c r="AEY451" s="123"/>
      <c r="AEZ451" s="123"/>
      <c r="AFA451" s="123"/>
      <c r="AFB451" s="123"/>
      <c r="AFC451" s="123"/>
      <c r="AFD451" s="123"/>
      <c r="AFE451" s="123"/>
      <c r="AFF451" s="123"/>
      <c r="AFG451" s="123"/>
      <c r="AFH451" s="123"/>
      <c r="AFI451" s="123"/>
      <c r="AFJ451" s="123"/>
      <c r="AFK451" s="123"/>
      <c r="AFL451" s="123"/>
      <c r="AFM451" s="123"/>
      <c r="AFN451" s="123"/>
      <c r="AFO451" s="123"/>
      <c r="AFP451" s="123"/>
      <c r="AFQ451" s="123"/>
      <c r="AFR451" s="123"/>
      <c r="AFS451" s="123"/>
      <c r="AFT451" s="123"/>
      <c r="AFU451" s="123"/>
      <c r="AFV451" s="123"/>
      <c r="AFW451" s="123"/>
      <c r="AFX451" s="123"/>
      <c r="AFY451" s="123"/>
      <c r="AFZ451" s="123"/>
      <c r="AGA451" s="123"/>
      <c r="AGB451" s="123"/>
      <c r="AGC451" s="123"/>
      <c r="AGD451" s="123"/>
      <c r="AGE451" s="123"/>
      <c r="AGF451" s="123"/>
      <c r="AGG451" s="123"/>
      <c r="AGH451" s="123"/>
      <c r="AGI451" s="123"/>
      <c r="AGJ451" s="123"/>
      <c r="AGK451" s="123"/>
      <c r="AGL451" s="123"/>
      <c r="AGM451" s="123"/>
      <c r="AGN451" s="123"/>
      <c r="AGO451" s="123"/>
      <c r="AGP451" s="123"/>
      <c r="AGQ451" s="123"/>
      <c r="AGR451" s="123"/>
      <c r="AGS451" s="123"/>
      <c r="AGT451" s="123"/>
      <c r="AGU451" s="123"/>
      <c r="AGV451" s="123"/>
      <c r="AGW451" s="123"/>
      <c r="AGX451" s="123"/>
      <c r="AGY451" s="123"/>
      <c r="AGZ451" s="123"/>
      <c r="AHA451" s="123"/>
      <c r="AHB451" s="123"/>
      <c r="AHC451" s="123"/>
      <c r="AHD451" s="123"/>
      <c r="AHE451" s="123"/>
      <c r="AHF451" s="123"/>
      <c r="AHG451" s="123"/>
      <c r="AHH451" s="123"/>
      <c r="AHI451" s="123"/>
      <c r="AHJ451" s="123"/>
      <c r="AHK451" s="123"/>
      <c r="AHL451" s="123"/>
      <c r="AHM451" s="123"/>
      <c r="AHN451" s="123"/>
      <c r="AHO451" s="123"/>
      <c r="AHP451" s="123"/>
      <c r="AHQ451" s="123"/>
      <c r="AHR451" s="123"/>
      <c r="AHS451" s="123"/>
      <c r="AHT451" s="123"/>
      <c r="AHU451" s="123"/>
      <c r="AHV451" s="123"/>
      <c r="AHW451" s="123"/>
      <c r="AHX451" s="123"/>
      <c r="AHY451" s="123"/>
      <c r="AHZ451" s="123"/>
      <c r="AIA451" s="123"/>
      <c r="AIB451" s="123"/>
      <c r="AIC451" s="123"/>
      <c r="AID451" s="123"/>
      <c r="AIE451" s="123"/>
      <c r="AIF451" s="123"/>
      <c r="AIG451" s="123"/>
      <c r="AIH451" s="123"/>
      <c r="AII451" s="123"/>
      <c r="AIJ451" s="123"/>
      <c r="AIK451" s="123"/>
      <c r="AIL451" s="123"/>
      <c r="AIM451" s="123"/>
      <c r="AIN451" s="123"/>
      <c r="AIO451" s="123"/>
      <c r="AIP451" s="123"/>
      <c r="AIQ451" s="123"/>
      <c r="AIR451" s="123"/>
      <c r="AIS451" s="123"/>
      <c r="AIT451" s="123"/>
      <c r="AIU451" s="123"/>
      <c r="AIV451" s="123"/>
      <c r="AIW451" s="123"/>
      <c r="AIX451" s="123"/>
      <c r="AIY451" s="123"/>
      <c r="AIZ451" s="123"/>
      <c r="AJA451" s="123"/>
      <c r="AJB451" s="123"/>
      <c r="AJC451" s="123"/>
      <c r="AJD451" s="123"/>
      <c r="AJE451" s="123"/>
      <c r="AJF451" s="123"/>
      <c r="AJG451" s="123"/>
      <c r="AJH451" s="123"/>
      <c r="AJI451" s="123"/>
      <c r="AJJ451" s="123"/>
      <c r="AJK451" s="123"/>
      <c r="AJL451" s="123"/>
      <c r="AJM451" s="123"/>
      <c r="AJN451" s="123"/>
      <c r="AJO451" s="123"/>
      <c r="AJP451" s="123"/>
      <c r="AJQ451" s="123"/>
      <c r="AJR451" s="123"/>
      <c r="AJS451" s="123"/>
      <c r="AJT451" s="123"/>
      <c r="AJU451" s="123"/>
      <c r="AJV451" s="123"/>
      <c r="AJW451" s="123"/>
      <c r="AJX451" s="123"/>
      <c r="AJY451" s="123"/>
      <c r="AJZ451" s="123"/>
      <c r="AKA451" s="123"/>
      <c r="AKB451" s="123"/>
      <c r="AKC451" s="123"/>
      <c r="AKD451" s="123"/>
      <c r="AKE451" s="123"/>
      <c r="AKF451" s="123"/>
      <c r="AKG451" s="123"/>
      <c r="AKH451" s="123"/>
      <c r="AKI451" s="123"/>
      <c r="AKJ451" s="123"/>
      <c r="AKK451" s="123"/>
      <c r="AKL451" s="123"/>
      <c r="AKM451" s="123"/>
      <c r="AKN451" s="123"/>
      <c r="AKO451" s="123"/>
      <c r="AKP451" s="123"/>
      <c r="AKQ451" s="123"/>
      <c r="AKR451" s="123"/>
      <c r="AKS451" s="123"/>
      <c r="AKT451" s="123"/>
      <c r="AKU451" s="123"/>
      <c r="AKV451" s="123"/>
      <c r="AKW451" s="123"/>
      <c r="AKX451" s="123"/>
      <c r="AKY451" s="123"/>
      <c r="AKZ451" s="123"/>
      <c r="ALA451" s="123"/>
      <c r="ALB451" s="123"/>
      <c r="ALC451" s="123"/>
      <c r="ALD451" s="123"/>
      <c r="ALE451" s="123"/>
      <c r="ALF451" s="123"/>
      <c r="ALG451" s="123"/>
      <c r="ALH451" s="123"/>
      <c r="ALI451" s="123"/>
      <c r="ALJ451" s="123"/>
      <c r="ALK451" s="123"/>
      <c r="ALL451" s="123"/>
      <c r="ALM451" s="123"/>
      <c r="ALN451" s="123"/>
      <c r="ALO451" s="123"/>
      <c r="ALP451" s="123"/>
      <c r="ALQ451" s="123"/>
      <c r="ALR451" s="123"/>
      <c r="ALS451" s="123"/>
      <c r="ALT451" s="123"/>
      <c r="ALU451" s="123"/>
      <c r="ALV451" s="123"/>
      <c r="ALW451" s="123"/>
      <c r="ALX451" s="123"/>
      <c r="ALY451" s="123"/>
      <c r="ALZ451" s="123"/>
      <c r="AMA451" s="123"/>
      <c r="AMB451" s="123"/>
      <c r="AMC451" s="123"/>
      <c r="AMD451" s="123"/>
      <c r="AME451" s="123"/>
      <c r="AMF451" s="123"/>
      <c r="AMG451" s="123"/>
    </row>
    <row r="452" spans="1:1021" hidden="1" outlineLevel="1" collapsed="1" x14ac:dyDescent="0.25">
      <c r="A452" s="169" t="s">
        <v>329</v>
      </c>
      <c r="B452" s="169" t="s">
        <v>330</v>
      </c>
      <c r="C452" s="169" t="s">
        <v>330</v>
      </c>
      <c r="D452" s="169" t="s">
        <v>331</v>
      </c>
      <c r="E452" s="124" t="s">
        <v>15</v>
      </c>
      <c r="F452" s="254">
        <v>1</v>
      </c>
      <c r="G452" s="255"/>
      <c r="H452" s="169"/>
      <c r="I452" s="126">
        <f>SUM(I453:I458)</f>
        <v>55.29399999999999</v>
      </c>
      <c r="J452" s="127"/>
    </row>
    <row r="453" spans="1:1021" hidden="1" outlineLevel="2" x14ac:dyDescent="0.25">
      <c r="A453" s="175" t="s">
        <v>222</v>
      </c>
      <c r="B453" s="175" t="s">
        <v>263</v>
      </c>
      <c r="C453" s="175" t="s">
        <v>264</v>
      </c>
      <c r="D453" s="146" t="s">
        <v>332</v>
      </c>
      <c r="E453" s="20" t="s">
        <v>26</v>
      </c>
      <c r="F453" s="227"/>
      <c r="G453" s="22">
        <v>4.5</v>
      </c>
      <c r="H453" s="22">
        <v>1.46</v>
      </c>
      <c r="I453" s="22">
        <f>G453*H453</f>
        <v>6.57</v>
      </c>
      <c r="J453" s="34" t="str">
        <f>IF($J$452="OK","OK","")</f>
        <v/>
      </c>
    </row>
    <row r="454" spans="1:1021" hidden="1" outlineLevel="2" x14ac:dyDescent="0.25">
      <c r="A454" s="175" t="s">
        <v>222</v>
      </c>
      <c r="B454" s="175" t="s">
        <v>263</v>
      </c>
      <c r="C454" s="175" t="s">
        <v>264</v>
      </c>
      <c r="D454" s="33" t="s">
        <v>333</v>
      </c>
      <c r="E454" s="20" t="s">
        <v>15</v>
      </c>
      <c r="F454" s="227"/>
      <c r="G454" s="22"/>
      <c r="H454" s="22">
        <v>16.989999999999998</v>
      </c>
      <c r="I454" s="22">
        <f>H454</f>
        <v>16.989999999999998</v>
      </c>
      <c r="J454" s="34" t="str">
        <f t="shared" ref="J454:J458" si="61">IF($J$452="OK","OK","")</f>
        <v/>
      </c>
    </row>
    <row r="455" spans="1:1021" hidden="1" outlineLevel="2" x14ac:dyDescent="0.25">
      <c r="A455" s="175" t="s">
        <v>222</v>
      </c>
      <c r="B455" s="175" t="s">
        <v>263</v>
      </c>
      <c r="C455" s="175" t="s">
        <v>264</v>
      </c>
      <c r="D455" s="33" t="s">
        <v>334</v>
      </c>
      <c r="E455" s="20" t="s">
        <v>21</v>
      </c>
      <c r="F455" s="227"/>
      <c r="G455" s="22">
        <v>9.6999999999999993</v>
      </c>
      <c r="H455" s="22">
        <v>1.24</v>
      </c>
      <c r="I455" s="22">
        <f>H455*G455</f>
        <v>12.027999999999999</v>
      </c>
      <c r="J455" s="34" t="str">
        <f t="shared" si="61"/>
        <v/>
      </c>
    </row>
    <row r="456" spans="1:1021" hidden="1" outlineLevel="2" x14ac:dyDescent="0.25">
      <c r="A456" s="175" t="s">
        <v>222</v>
      </c>
      <c r="B456" s="175" t="s">
        <v>263</v>
      </c>
      <c r="C456" s="175" t="s">
        <v>264</v>
      </c>
      <c r="D456" s="33" t="s">
        <v>335</v>
      </c>
      <c r="E456" s="20" t="s">
        <v>26</v>
      </c>
      <c r="F456" s="232"/>
      <c r="G456" s="233">
        <v>4</v>
      </c>
      <c r="H456" s="22">
        <v>2.86</v>
      </c>
      <c r="I456" s="233">
        <f>G456*H456</f>
        <v>11.44</v>
      </c>
      <c r="J456" s="34" t="str">
        <f t="shared" si="61"/>
        <v/>
      </c>
    </row>
    <row r="457" spans="1:1021" hidden="1" outlineLevel="2" x14ac:dyDescent="0.25">
      <c r="A457" s="175" t="s">
        <v>222</v>
      </c>
      <c r="B457" s="175" t="s">
        <v>263</v>
      </c>
      <c r="C457" s="175" t="s">
        <v>264</v>
      </c>
      <c r="D457" s="33" t="s">
        <v>336</v>
      </c>
      <c r="E457" s="20" t="s">
        <v>15</v>
      </c>
      <c r="F457" s="227"/>
      <c r="G457" s="22">
        <v>1.1000000000000001</v>
      </c>
      <c r="H457" s="21">
        <v>2.77</v>
      </c>
      <c r="I457" s="21">
        <f>H457*G457</f>
        <v>3.0470000000000002</v>
      </c>
      <c r="J457" s="34" t="str">
        <f t="shared" si="61"/>
        <v/>
      </c>
    </row>
    <row r="458" spans="1:1021" hidden="1" outlineLevel="2" x14ac:dyDescent="0.25">
      <c r="A458" s="175" t="s">
        <v>222</v>
      </c>
      <c r="B458" s="175" t="s">
        <v>263</v>
      </c>
      <c r="C458" s="175" t="s">
        <v>264</v>
      </c>
      <c r="D458" s="42" t="s">
        <v>337</v>
      </c>
      <c r="E458" s="25" t="s">
        <v>26</v>
      </c>
      <c r="F458" s="234"/>
      <c r="G458" s="27">
        <v>1.7</v>
      </c>
      <c r="H458" s="26">
        <v>3.07</v>
      </c>
      <c r="I458" s="26">
        <f>H458*G458</f>
        <v>5.2189999999999994</v>
      </c>
      <c r="J458" s="34" t="str">
        <f t="shared" si="61"/>
        <v/>
      </c>
    </row>
    <row r="459" spans="1:1021" hidden="1" outlineLevel="1" collapsed="1" x14ac:dyDescent="0.25">
      <c r="A459" s="225" t="s">
        <v>329</v>
      </c>
      <c r="B459" s="225" t="s">
        <v>330</v>
      </c>
      <c r="C459" s="225" t="s">
        <v>330</v>
      </c>
      <c r="D459" s="225" t="s">
        <v>338</v>
      </c>
      <c r="E459" s="62" t="s">
        <v>15</v>
      </c>
      <c r="F459" s="256">
        <v>1</v>
      </c>
      <c r="G459" s="226"/>
      <c r="H459" s="225"/>
      <c r="I459" s="130">
        <f>SUM(I460:I465)</f>
        <v>62.083999999999996</v>
      </c>
      <c r="J459" s="73"/>
    </row>
    <row r="460" spans="1:1021" hidden="1" outlineLevel="2" x14ac:dyDescent="0.25">
      <c r="A460" s="175" t="s">
        <v>222</v>
      </c>
      <c r="B460" s="175" t="s">
        <v>263</v>
      </c>
      <c r="C460" s="175" t="s">
        <v>264</v>
      </c>
      <c r="D460" s="146" t="s">
        <v>332</v>
      </c>
      <c r="E460" s="20" t="s">
        <v>26</v>
      </c>
      <c r="F460" s="227"/>
      <c r="G460" s="22">
        <v>4.5</v>
      </c>
      <c r="H460" s="22">
        <v>1.46</v>
      </c>
      <c r="I460" s="22">
        <f>G460*H460</f>
        <v>6.57</v>
      </c>
      <c r="J460" s="34" t="str">
        <f>IF($J$459="OK","OK","")</f>
        <v/>
      </c>
    </row>
    <row r="461" spans="1:1021" hidden="1" outlineLevel="2" x14ac:dyDescent="0.25">
      <c r="A461" s="175" t="s">
        <v>222</v>
      </c>
      <c r="B461" s="175" t="s">
        <v>263</v>
      </c>
      <c r="C461" s="175" t="s">
        <v>264</v>
      </c>
      <c r="D461" s="33" t="s">
        <v>339</v>
      </c>
      <c r="E461" s="20" t="s">
        <v>15</v>
      </c>
      <c r="F461" s="227"/>
      <c r="G461" s="22"/>
      <c r="H461" s="22">
        <v>23.78</v>
      </c>
      <c r="I461" s="22">
        <f>H461</f>
        <v>23.78</v>
      </c>
      <c r="J461" s="34" t="str">
        <f t="shared" ref="J461:J465" si="62">IF($J$459="OK","OK","")</f>
        <v/>
      </c>
    </row>
    <row r="462" spans="1:1021" hidden="1" outlineLevel="2" x14ac:dyDescent="0.25">
      <c r="A462" s="175" t="s">
        <v>222</v>
      </c>
      <c r="B462" s="175" t="s">
        <v>263</v>
      </c>
      <c r="C462" s="175" t="s">
        <v>264</v>
      </c>
      <c r="D462" s="33" t="s">
        <v>334</v>
      </c>
      <c r="E462" s="20" t="s">
        <v>21</v>
      </c>
      <c r="F462" s="227"/>
      <c r="G462" s="22">
        <v>9.6999999999999993</v>
      </c>
      <c r="H462" s="22">
        <v>1.24</v>
      </c>
      <c r="I462" s="22">
        <f>H462*G462</f>
        <v>12.027999999999999</v>
      </c>
      <c r="J462" s="34" t="str">
        <f t="shared" si="62"/>
        <v/>
      </c>
    </row>
    <row r="463" spans="1:1021" hidden="1" outlineLevel="2" x14ac:dyDescent="0.25">
      <c r="A463" s="175" t="s">
        <v>222</v>
      </c>
      <c r="B463" s="175" t="s">
        <v>263</v>
      </c>
      <c r="C463" s="175" t="s">
        <v>264</v>
      </c>
      <c r="D463" s="33" t="s">
        <v>335</v>
      </c>
      <c r="E463" s="20" t="s">
        <v>26</v>
      </c>
      <c r="F463" s="232"/>
      <c r="G463" s="233">
        <v>4</v>
      </c>
      <c r="H463" s="22">
        <v>2.86</v>
      </c>
      <c r="I463" s="233">
        <f>G463*H463</f>
        <v>11.44</v>
      </c>
      <c r="J463" s="34" t="str">
        <f t="shared" si="62"/>
        <v/>
      </c>
    </row>
    <row r="464" spans="1:1021" hidden="1" outlineLevel="2" x14ac:dyDescent="0.25">
      <c r="A464" s="175" t="s">
        <v>222</v>
      </c>
      <c r="B464" s="175" t="s">
        <v>263</v>
      </c>
      <c r="C464" s="175" t="s">
        <v>264</v>
      </c>
      <c r="D464" s="33" t="s">
        <v>336</v>
      </c>
      <c r="E464" s="20" t="s">
        <v>15</v>
      </c>
      <c r="F464" s="227"/>
      <c r="G464" s="22">
        <v>1.1000000000000001</v>
      </c>
      <c r="H464" s="21">
        <v>2.77</v>
      </c>
      <c r="I464" s="21">
        <f>H464*G464</f>
        <v>3.0470000000000002</v>
      </c>
      <c r="J464" s="34" t="str">
        <f t="shared" si="62"/>
        <v/>
      </c>
    </row>
    <row r="465" spans="1:10" hidden="1" outlineLevel="2" x14ac:dyDescent="0.25">
      <c r="A465" s="175" t="s">
        <v>222</v>
      </c>
      <c r="B465" s="175" t="s">
        <v>263</v>
      </c>
      <c r="C465" s="175" t="s">
        <v>264</v>
      </c>
      <c r="D465" s="42" t="s">
        <v>337</v>
      </c>
      <c r="E465" s="25" t="s">
        <v>26</v>
      </c>
      <c r="F465" s="234"/>
      <c r="G465" s="27">
        <v>1.7</v>
      </c>
      <c r="H465" s="26">
        <v>3.07</v>
      </c>
      <c r="I465" s="26">
        <f>H465*G465</f>
        <v>5.2189999999999994</v>
      </c>
      <c r="J465" s="34" t="str">
        <f t="shared" si="62"/>
        <v/>
      </c>
    </row>
    <row r="466" spans="1:10" hidden="1" outlineLevel="1" collapsed="1" x14ac:dyDescent="0.25">
      <c r="A466" s="225" t="s">
        <v>329</v>
      </c>
      <c r="B466" s="225" t="s">
        <v>330</v>
      </c>
      <c r="C466" s="225" t="s">
        <v>330</v>
      </c>
      <c r="D466" s="225" t="s">
        <v>340</v>
      </c>
      <c r="E466" s="62" t="s">
        <v>15</v>
      </c>
      <c r="F466" s="256">
        <v>1</v>
      </c>
      <c r="G466" s="226"/>
      <c r="H466" s="225"/>
      <c r="I466" s="130">
        <f>SUM(I467:I472)</f>
        <v>72.273999999999987</v>
      </c>
      <c r="J466" s="73"/>
    </row>
    <row r="467" spans="1:10" hidden="1" outlineLevel="2" x14ac:dyDescent="0.25">
      <c r="A467" s="175" t="s">
        <v>222</v>
      </c>
      <c r="B467" s="175" t="s">
        <v>263</v>
      </c>
      <c r="C467" s="175" t="s">
        <v>264</v>
      </c>
      <c r="D467" s="146" t="s">
        <v>332</v>
      </c>
      <c r="E467" s="20" t="s">
        <v>26</v>
      </c>
      <c r="F467" s="227"/>
      <c r="G467" s="22">
        <v>4.5</v>
      </c>
      <c r="H467" s="22">
        <v>1.46</v>
      </c>
      <c r="I467" s="22">
        <f>G467*H467</f>
        <v>6.57</v>
      </c>
      <c r="J467" s="34" t="str">
        <f>IF($J$466="OK","OK","")</f>
        <v/>
      </c>
    </row>
    <row r="468" spans="1:10" hidden="1" outlineLevel="2" x14ac:dyDescent="0.25">
      <c r="A468" s="175" t="s">
        <v>222</v>
      </c>
      <c r="B468" s="175" t="s">
        <v>263</v>
      </c>
      <c r="C468" s="175" t="s">
        <v>264</v>
      </c>
      <c r="D468" s="33" t="s">
        <v>341</v>
      </c>
      <c r="E468" s="20" t="s">
        <v>15</v>
      </c>
      <c r="F468" s="227"/>
      <c r="G468" s="22"/>
      <c r="H468" s="22">
        <v>33.97</v>
      </c>
      <c r="I468" s="22">
        <f>H468</f>
        <v>33.97</v>
      </c>
      <c r="J468" s="34" t="str">
        <f t="shared" ref="J468:J472" si="63">IF($J$466="OK","OK","")</f>
        <v/>
      </c>
    </row>
    <row r="469" spans="1:10" hidden="1" outlineLevel="2" x14ac:dyDescent="0.25">
      <c r="A469" s="175" t="s">
        <v>222</v>
      </c>
      <c r="B469" s="175" t="s">
        <v>263</v>
      </c>
      <c r="C469" s="175" t="s">
        <v>264</v>
      </c>
      <c r="D469" s="33" t="s">
        <v>334</v>
      </c>
      <c r="E469" s="20" t="s">
        <v>21</v>
      </c>
      <c r="F469" s="227"/>
      <c r="G469" s="22">
        <v>9.6999999999999993</v>
      </c>
      <c r="H469" s="22">
        <v>1.24</v>
      </c>
      <c r="I469" s="22">
        <f>H469*G469</f>
        <v>12.027999999999999</v>
      </c>
      <c r="J469" s="34" t="str">
        <f t="shared" si="63"/>
        <v/>
      </c>
    </row>
    <row r="470" spans="1:10" hidden="1" outlineLevel="2" x14ac:dyDescent="0.25">
      <c r="A470" s="175" t="s">
        <v>222</v>
      </c>
      <c r="B470" s="175" t="s">
        <v>263</v>
      </c>
      <c r="C470" s="175" t="s">
        <v>264</v>
      </c>
      <c r="D470" s="33" t="s">
        <v>335</v>
      </c>
      <c r="E470" s="20" t="s">
        <v>26</v>
      </c>
      <c r="F470" s="232"/>
      <c r="G470" s="233">
        <v>4</v>
      </c>
      <c r="H470" s="22">
        <v>2.86</v>
      </c>
      <c r="I470" s="233">
        <f>G470*H470</f>
        <v>11.44</v>
      </c>
      <c r="J470" s="34" t="str">
        <f t="shared" si="63"/>
        <v/>
      </c>
    </row>
    <row r="471" spans="1:10" hidden="1" outlineLevel="2" x14ac:dyDescent="0.25">
      <c r="A471" s="175" t="s">
        <v>222</v>
      </c>
      <c r="B471" s="175" t="s">
        <v>263</v>
      </c>
      <c r="C471" s="175" t="s">
        <v>264</v>
      </c>
      <c r="D471" s="33" t="s">
        <v>336</v>
      </c>
      <c r="E471" s="20" t="s">
        <v>15</v>
      </c>
      <c r="F471" s="227"/>
      <c r="G471" s="22">
        <v>1.1000000000000001</v>
      </c>
      <c r="H471" s="21">
        <v>2.77</v>
      </c>
      <c r="I471" s="21">
        <f>H471*G471</f>
        <v>3.0470000000000002</v>
      </c>
      <c r="J471" s="34" t="str">
        <f t="shared" si="63"/>
        <v/>
      </c>
    </row>
    <row r="472" spans="1:10" hidden="1" outlineLevel="2" x14ac:dyDescent="0.25">
      <c r="A472" s="175" t="s">
        <v>222</v>
      </c>
      <c r="B472" s="175" t="s">
        <v>263</v>
      </c>
      <c r="C472" s="175" t="s">
        <v>264</v>
      </c>
      <c r="D472" s="42" t="s">
        <v>337</v>
      </c>
      <c r="E472" s="25" t="s">
        <v>26</v>
      </c>
      <c r="F472" s="234"/>
      <c r="G472" s="27">
        <v>1.7</v>
      </c>
      <c r="H472" s="26">
        <v>3.07</v>
      </c>
      <c r="I472" s="26">
        <f>H472*G472</f>
        <v>5.2189999999999994</v>
      </c>
      <c r="J472" s="34" t="str">
        <f t="shared" si="63"/>
        <v/>
      </c>
    </row>
    <row r="473" spans="1:10" hidden="1" outlineLevel="1" collapsed="1" x14ac:dyDescent="0.25">
      <c r="A473" s="225" t="s">
        <v>329</v>
      </c>
      <c r="B473" s="225" t="s">
        <v>330</v>
      </c>
      <c r="C473" s="225" t="s">
        <v>330</v>
      </c>
      <c r="D473" s="225" t="s">
        <v>342</v>
      </c>
      <c r="E473" s="62" t="s">
        <v>15</v>
      </c>
      <c r="F473" s="256">
        <v>1</v>
      </c>
      <c r="G473" s="226"/>
      <c r="H473" s="225"/>
      <c r="I473" s="130">
        <f>SUM(I474:I479)</f>
        <v>76.493999999999986</v>
      </c>
      <c r="J473" s="73"/>
    </row>
    <row r="474" spans="1:10" hidden="1" outlineLevel="2" x14ac:dyDescent="0.25">
      <c r="A474" s="175" t="s">
        <v>222</v>
      </c>
      <c r="B474" s="175" t="s">
        <v>263</v>
      </c>
      <c r="C474" s="175" t="s">
        <v>264</v>
      </c>
      <c r="D474" s="146" t="s">
        <v>332</v>
      </c>
      <c r="E474" s="20" t="s">
        <v>26</v>
      </c>
      <c r="F474" s="227"/>
      <c r="G474" s="22">
        <v>4.5</v>
      </c>
      <c r="H474" s="22">
        <v>1.46</v>
      </c>
      <c r="I474" s="22">
        <f>G474*H474</f>
        <v>6.57</v>
      </c>
      <c r="J474" s="34" t="str">
        <f>IF($J$473="OK","OK","")</f>
        <v/>
      </c>
    </row>
    <row r="475" spans="1:10" hidden="1" outlineLevel="2" x14ac:dyDescent="0.25">
      <c r="A475" s="175" t="s">
        <v>222</v>
      </c>
      <c r="B475" s="175" t="s">
        <v>263</v>
      </c>
      <c r="C475" s="175" t="s">
        <v>264</v>
      </c>
      <c r="D475" s="33" t="s">
        <v>343</v>
      </c>
      <c r="E475" s="20" t="s">
        <v>15</v>
      </c>
      <c r="F475" s="227"/>
      <c r="G475" s="22"/>
      <c r="H475" s="22">
        <v>33.97</v>
      </c>
      <c r="I475" s="22">
        <v>38.19</v>
      </c>
      <c r="J475" s="34" t="str">
        <f t="shared" ref="J475:J479" si="64">IF($J$473="OK","OK","")</f>
        <v/>
      </c>
    </row>
    <row r="476" spans="1:10" hidden="1" outlineLevel="2" x14ac:dyDescent="0.25">
      <c r="A476" s="175" t="s">
        <v>222</v>
      </c>
      <c r="B476" s="175" t="s">
        <v>263</v>
      </c>
      <c r="C476" s="175" t="s">
        <v>264</v>
      </c>
      <c r="D476" s="33" t="s">
        <v>334</v>
      </c>
      <c r="E476" s="20" t="s">
        <v>21</v>
      </c>
      <c r="F476" s="227"/>
      <c r="G476" s="22">
        <v>9.6999999999999993</v>
      </c>
      <c r="H476" s="22">
        <v>1.24</v>
      </c>
      <c r="I476" s="22">
        <f>H476*G476</f>
        <v>12.027999999999999</v>
      </c>
      <c r="J476" s="34" t="str">
        <f t="shared" si="64"/>
        <v/>
      </c>
    </row>
    <row r="477" spans="1:10" hidden="1" outlineLevel="2" x14ac:dyDescent="0.25">
      <c r="A477" s="175" t="s">
        <v>222</v>
      </c>
      <c r="B477" s="175" t="s">
        <v>263</v>
      </c>
      <c r="C477" s="175" t="s">
        <v>264</v>
      </c>
      <c r="D477" s="33" t="s">
        <v>335</v>
      </c>
      <c r="E477" s="20" t="s">
        <v>26</v>
      </c>
      <c r="F477" s="232"/>
      <c r="G477" s="233">
        <v>4</v>
      </c>
      <c r="H477" s="22">
        <v>2.86</v>
      </c>
      <c r="I477" s="233">
        <f>G477*H477</f>
        <v>11.44</v>
      </c>
      <c r="J477" s="34" t="str">
        <f t="shared" si="64"/>
        <v/>
      </c>
    </row>
    <row r="478" spans="1:10" hidden="1" outlineLevel="2" x14ac:dyDescent="0.25">
      <c r="A478" s="175" t="s">
        <v>222</v>
      </c>
      <c r="B478" s="175" t="s">
        <v>263</v>
      </c>
      <c r="C478" s="175" t="s">
        <v>264</v>
      </c>
      <c r="D478" s="33" t="s">
        <v>336</v>
      </c>
      <c r="E478" s="20" t="s">
        <v>15</v>
      </c>
      <c r="F478" s="227"/>
      <c r="G478" s="22">
        <v>1.1000000000000001</v>
      </c>
      <c r="H478" s="21">
        <v>2.77</v>
      </c>
      <c r="I478" s="21">
        <f>H478*G478</f>
        <v>3.0470000000000002</v>
      </c>
      <c r="J478" s="34" t="str">
        <f t="shared" si="64"/>
        <v/>
      </c>
    </row>
    <row r="479" spans="1:10" hidden="1" outlineLevel="2" x14ac:dyDescent="0.25">
      <c r="A479" s="175" t="s">
        <v>222</v>
      </c>
      <c r="B479" s="175" t="s">
        <v>263</v>
      </c>
      <c r="C479" s="175" t="s">
        <v>264</v>
      </c>
      <c r="D479" s="42" t="s">
        <v>337</v>
      </c>
      <c r="E479" s="25" t="s">
        <v>26</v>
      </c>
      <c r="F479" s="234"/>
      <c r="G479" s="27">
        <v>1.7</v>
      </c>
      <c r="H479" s="26">
        <v>3.07</v>
      </c>
      <c r="I479" s="26">
        <f>H479*G479</f>
        <v>5.2189999999999994</v>
      </c>
      <c r="J479" s="34" t="str">
        <f t="shared" si="64"/>
        <v/>
      </c>
    </row>
    <row r="480" spans="1:10" hidden="1" outlineLevel="1" collapsed="1" x14ac:dyDescent="0.25">
      <c r="A480" s="225" t="s">
        <v>329</v>
      </c>
      <c r="B480" s="225" t="s">
        <v>330</v>
      </c>
      <c r="C480" s="225" t="s">
        <v>330</v>
      </c>
      <c r="D480" s="225" t="s">
        <v>344</v>
      </c>
      <c r="E480" s="62" t="s">
        <v>15</v>
      </c>
      <c r="F480" s="256">
        <v>1</v>
      </c>
      <c r="G480" s="226"/>
      <c r="H480" s="225"/>
      <c r="I480" s="130">
        <f>SUM(I481:I486)</f>
        <v>81.600428571428552</v>
      </c>
      <c r="J480" s="73"/>
    </row>
    <row r="481" spans="1:10" hidden="1" outlineLevel="2" x14ac:dyDescent="0.25">
      <c r="A481" s="175" t="s">
        <v>222</v>
      </c>
      <c r="B481" s="175" t="s">
        <v>263</v>
      </c>
      <c r="C481" s="175" t="s">
        <v>264</v>
      </c>
      <c r="D481" s="146" t="s">
        <v>332</v>
      </c>
      <c r="E481" s="20" t="s">
        <v>26</v>
      </c>
      <c r="F481" s="227"/>
      <c r="G481" s="22">
        <v>4.5</v>
      </c>
      <c r="H481" s="22">
        <v>1.46</v>
      </c>
      <c r="I481" s="22">
        <f>G481*H481</f>
        <v>6.57</v>
      </c>
      <c r="J481" s="34" t="str">
        <f>IF($J$480="OK","OK","")</f>
        <v/>
      </c>
    </row>
    <row r="482" spans="1:10" hidden="1" outlineLevel="2" x14ac:dyDescent="0.25">
      <c r="A482" s="175" t="s">
        <v>222</v>
      </c>
      <c r="B482" s="175" t="s">
        <v>263</v>
      </c>
      <c r="C482" s="175" t="s">
        <v>264</v>
      </c>
      <c r="D482" s="33" t="s">
        <v>345</v>
      </c>
      <c r="E482" s="20" t="s">
        <v>15</v>
      </c>
      <c r="F482" s="227"/>
      <c r="G482" s="22"/>
      <c r="H482" s="22">
        <v>53.46</v>
      </c>
      <c r="I482" s="22">
        <f>H482</f>
        <v>53.46</v>
      </c>
      <c r="J482" s="34" t="str">
        <f t="shared" ref="J482:J485" si="65">IF($J$480="OK","OK","")</f>
        <v/>
      </c>
    </row>
    <row r="483" spans="1:10" hidden="1" outlineLevel="2" x14ac:dyDescent="0.25">
      <c r="A483" s="175" t="s">
        <v>222</v>
      </c>
      <c r="B483" s="175" t="s">
        <v>263</v>
      </c>
      <c r="C483" s="175" t="s">
        <v>264</v>
      </c>
      <c r="D483" s="33" t="s">
        <v>334</v>
      </c>
      <c r="E483" s="20" t="s">
        <v>21</v>
      </c>
      <c r="F483" s="227"/>
      <c r="G483" s="22">
        <v>9.6999999999999993</v>
      </c>
      <c r="H483" s="22">
        <v>1.24</v>
      </c>
      <c r="I483" s="22">
        <f>H483*G483</f>
        <v>12.027999999999999</v>
      </c>
      <c r="J483" s="34" t="str">
        <f t="shared" si="65"/>
        <v/>
      </c>
    </row>
    <row r="484" spans="1:10" hidden="1" outlineLevel="2" x14ac:dyDescent="0.25">
      <c r="A484" s="175" t="s">
        <v>222</v>
      </c>
      <c r="B484" s="175" t="s">
        <v>263</v>
      </c>
      <c r="C484" s="175" t="s">
        <v>264</v>
      </c>
      <c r="D484" s="33" t="s">
        <v>335</v>
      </c>
      <c r="E484" s="20" t="s">
        <v>26</v>
      </c>
      <c r="F484" s="232"/>
      <c r="G484" s="233">
        <v>4</v>
      </c>
      <c r="H484" s="22">
        <v>2.86</v>
      </c>
      <c r="I484" s="233">
        <f>G484*H484</f>
        <v>11.44</v>
      </c>
      <c r="J484" s="34" t="str">
        <f t="shared" si="65"/>
        <v/>
      </c>
    </row>
    <row r="485" spans="1:10" hidden="1" outlineLevel="2" x14ac:dyDescent="0.25">
      <c r="A485" s="175" t="s">
        <v>222</v>
      </c>
      <c r="B485" s="175" t="s">
        <v>263</v>
      </c>
      <c r="C485" s="175" t="s">
        <v>264</v>
      </c>
      <c r="D485" s="33" t="s">
        <v>336</v>
      </c>
      <c r="E485" s="20" t="s">
        <v>15</v>
      </c>
      <c r="F485" s="227"/>
      <c r="G485" s="22">
        <v>1.1000000000000001</v>
      </c>
      <c r="H485" s="21">
        <v>2.77</v>
      </c>
      <c r="I485" s="21">
        <f>H485*G485</f>
        <v>3.0470000000000002</v>
      </c>
      <c r="J485" s="34" t="str">
        <f t="shared" si="65"/>
        <v/>
      </c>
    </row>
    <row r="486" spans="1:10" hidden="1" outlineLevel="2" x14ac:dyDescent="0.25">
      <c r="A486" s="175" t="s">
        <v>222</v>
      </c>
      <c r="B486" s="175" t="s">
        <v>263</v>
      </c>
      <c r="C486" s="175" t="s">
        <v>264</v>
      </c>
      <c r="D486" s="42" t="s">
        <v>332</v>
      </c>
      <c r="E486" s="20" t="s">
        <v>26</v>
      </c>
      <c r="F486" s="227"/>
      <c r="G486" s="22">
        <v>2.4285714285714302</v>
      </c>
      <c r="H486" s="22">
        <v>-2.036</v>
      </c>
      <c r="I486" s="22">
        <f>G486*H486</f>
        <v>-4.9445714285714315</v>
      </c>
      <c r="J486" s="34" t="str">
        <f>IF($J$480="OK","OK","")</f>
        <v/>
      </c>
    </row>
    <row r="487" spans="1:10" hidden="1" outlineLevel="1" collapsed="1" x14ac:dyDescent="0.25">
      <c r="A487" s="225" t="s">
        <v>329</v>
      </c>
      <c r="B487" s="225" t="s">
        <v>330</v>
      </c>
      <c r="C487" s="225" t="s">
        <v>330</v>
      </c>
      <c r="D487" s="225" t="s">
        <v>346</v>
      </c>
      <c r="E487" s="62" t="s">
        <v>15</v>
      </c>
      <c r="F487" s="256">
        <v>1</v>
      </c>
      <c r="G487" s="226"/>
      <c r="H487" s="225"/>
      <c r="I487" s="130">
        <f>SUM(I488:I493)</f>
        <v>114.67399999999998</v>
      </c>
      <c r="J487" s="73"/>
    </row>
    <row r="488" spans="1:10" hidden="1" outlineLevel="2" x14ac:dyDescent="0.25">
      <c r="A488" s="175" t="s">
        <v>222</v>
      </c>
      <c r="B488" s="175" t="s">
        <v>263</v>
      </c>
      <c r="C488" s="175" t="s">
        <v>264</v>
      </c>
      <c r="D488" s="146" t="s">
        <v>332</v>
      </c>
      <c r="E488" s="20" t="s">
        <v>26</v>
      </c>
      <c r="F488" s="227"/>
      <c r="G488" s="22">
        <v>4.5</v>
      </c>
      <c r="H488" s="22">
        <v>1.46</v>
      </c>
      <c r="I488" s="22">
        <f>G488*H488</f>
        <v>6.57</v>
      </c>
      <c r="J488" s="34" t="str">
        <f>IF($J$487="OK","OK","")</f>
        <v/>
      </c>
    </row>
    <row r="489" spans="1:10" hidden="1" outlineLevel="2" x14ac:dyDescent="0.25">
      <c r="A489" s="175" t="s">
        <v>222</v>
      </c>
      <c r="B489" s="175" t="s">
        <v>263</v>
      </c>
      <c r="C489" s="175" t="s">
        <v>264</v>
      </c>
      <c r="D489" s="33" t="s">
        <v>347</v>
      </c>
      <c r="E489" s="20" t="s">
        <v>15</v>
      </c>
      <c r="F489" s="227"/>
      <c r="G489" s="22"/>
      <c r="H489" s="22">
        <v>76.37</v>
      </c>
      <c r="I489" s="22">
        <f>H489</f>
        <v>76.37</v>
      </c>
      <c r="J489" s="34" t="str">
        <f t="shared" ref="J489:J493" si="66">IF($J$487="OK","OK","")</f>
        <v/>
      </c>
    </row>
    <row r="490" spans="1:10" hidden="1" outlineLevel="2" x14ac:dyDescent="0.25">
      <c r="A490" s="175" t="s">
        <v>222</v>
      </c>
      <c r="B490" s="175" t="s">
        <v>263</v>
      </c>
      <c r="C490" s="175" t="s">
        <v>264</v>
      </c>
      <c r="D490" s="33" t="s">
        <v>334</v>
      </c>
      <c r="E490" s="20" t="s">
        <v>21</v>
      </c>
      <c r="F490" s="227"/>
      <c r="G490" s="22">
        <v>9.6999999999999993</v>
      </c>
      <c r="H490" s="22">
        <v>1.24</v>
      </c>
      <c r="I490" s="22">
        <f>H490*G490</f>
        <v>12.027999999999999</v>
      </c>
      <c r="J490" s="34" t="str">
        <f t="shared" si="66"/>
        <v/>
      </c>
    </row>
    <row r="491" spans="1:10" hidden="1" outlineLevel="2" x14ac:dyDescent="0.25">
      <c r="A491" s="175" t="s">
        <v>222</v>
      </c>
      <c r="B491" s="175" t="s">
        <v>263</v>
      </c>
      <c r="C491" s="175" t="s">
        <v>264</v>
      </c>
      <c r="D491" s="33" t="s">
        <v>335</v>
      </c>
      <c r="E491" s="20" t="s">
        <v>26</v>
      </c>
      <c r="F491" s="232"/>
      <c r="G491" s="233">
        <v>4</v>
      </c>
      <c r="H491" s="22">
        <v>2.86</v>
      </c>
      <c r="I491" s="233">
        <f>G491*H491</f>
        <v>11.44</v>
      </c>
      <c r="J491" s="34" t="str">
        <f t="shared" si="66"/>
        <v/>
      </c>
    </row>
    <row r="492" spans="1:10" hidden="1" outlineLevel="2" x14ac:dyDescent="0.25">
      <c r="A492" s="175" t="s">
        <v>222</v>
      </c>
      <c r="B492" s="175" t="s">
        <v>263</v>
      </c>
      <c r="C492" s="175" t="s">
        <v>264</v>
      </c>
      <c r="D492" s="33" t="s">
        <v>336</v>
      </c>
      <c r="E492" s="20" t="s">
        <v>15</v>
      </c>
      <c r="F492" s="227"/>
      <c r="G492" s="22">
        <v>1.1000000000000001</v>
      </c>
      <c r="H492" s="21">
        <v>2.77</v>
      </c>
      <c r="I492" s="21">
        <f>H492*G492</f>
        <v>3.0470000000000002</v>
      </c>
      <c r="J492" s="34" t="str">
        <f t="shared" si="66"/>
        <v/>
      </c>
    </row>
    <row r="493" spans="1:10" hidden="1" outlineLevel="2" x14ac:dyDescent="0.25">
      <c r="A493" s="175" t="s">
        <v>222</v>
      </c>
      <c r="B493" s="175" t="s">
        <v>263</v>
      </c>
      <c r="C493" s="175" t="s">
        <v>264</v>
      </c>
      <c r="D493" s="42" t="s">
        <v>337</v>
      </c>
      <c r="E493" s="25" t="s">
        <v>26</v>
      </c>
      <c r="F493" s="234"/>
      <c r="G493" s="27">
        <v>1.7</v>
      </c>
      <c r="H493" s="26">
        <v>3.07</v>
      </c>
      <c r="I493" s="26">
        <f>H493*G493</f>
        <v>5.2189999999999994</v>
      </c>
      <c r="J493" s="34" t="str">
        <f t="shared" si="66"/>
        <v/>
      </c>
    </row>
    <row r="494" spans="1:10" hidden="1" outlineLevel="1" collapsed="1" x14ac:dyDescent="0.25">
      <c r="A494" s="225" t="s">
        <v>329</v>
      </c>
      <c r="B494" s="225" t="s">
        <v>330</v>
      </c>
      <c r="C494" s="225" t="s">
        <v>330</v>
      </c>
      <c r="D494" s="225" t="s">
        <v>348</v>
      </c>
      <c r="E494" s="62" t="s">
        <v>15</v>
      </c>
      <c r="F494" s="256">
        <v>1</v>
      </c>
      <c r="G494" s="226"/>
      <c r="H494" s="225"/>
      <c r="I494" s="130">
        <f>SUM(I495:I500)</f>
        <v>78.023999999999987</v>
      </c>
      <c r="J494" s="73"/>
    </row>
    <row r="495" spans="1:10" hidden="1" outlineLevel="2" x14ac:dyDescent="0.25">
      <c r="A495" s="175" t="s">
        <v>222</v>
      </c>
      <c r="B495" s="175" t="s">
        <v>263</v>
      </c>
      <c r="C495" s="175" t="s">
        <v>264</v>
      </c>
      <c r="D495" s="146" t="s">
        <v>332</v>
      </c>
      <c r="E495" s="20" t="s">
        <v>26</v>
      </c>
      <c r="F495" s="227"/>
      <c r="G495" s="22">
        <v>4.5</v>
      </c>
      <c r="H495" s="22">
        <v>1.46</v>
      </c>
      <c r="I495" s="22">
        <f>G495*H495</f>
        <v>6.57</v>
      </c>
      <c r="J495" s="34" t="str">
        <f>IF($J$494="OK","OK","")</f>
        <v/>
      </c>
    </row>
    <row r="496" spans="1:10" hidden="1" outlineLevel="2" x14ac:dyDescent="0.25">
      <c r="A496" s="175" t="s">
        <v>222</v>
      </c>
      <c r="B496" s="175" t="s">
        <v>263</v>
      </c>
      <c r="C496" s="175" t="s">
        <v>264</v>
      </c>
      <c r="D496" s="33" t="s">
        <v>349</v>
      </c>
      <c r="E496" s="20" t="s">
        <v>15</v>
      </c>
      <c r="F496" s="227"/>
      <c r="G496" s="22"/>
      <c r="H496" s="22">
        <v>39.72</v>
      </c>
      <c r="I496" s="22">
        <f>H496</f>
        <v>39.72</v>
      </c>
      <c r="J496" s="34" t="str">
        <f t="shared" ref="J496:J500" si="67">IF($J$494="OK","OK","")</f>
        <v/>
      </c>
    </row>
    <row r="497" spans="1:10" hidden="1" outlineLevel="2" x14ac:dyDescent="0.25">
      <c r="A497" s="175" t="s">
        <v>222</v>
      </c>
      <c r="B497" s="175" t="s">
        <v>263</v>
      </c>
      <c r="C497" s="175" t="s">
        <v>264</v>
      </c>
      <c r="D497" s="33" t="s">
        <v>334</v>
      </c>
      <c r="E497" s="20" t="s">
        <v>21</v>
      </c>
      <c r="F497" s="227"/>
      <c r="G497" s="22">
        <v>9.6999999999999993</v>
      </c>
      <c r="H497" s="22">
        <v>1.24</v>
      </c>
      <c r="I497" s="22">
        <f>H497*G497</f>
        <v>12.027999999999999</v>
      </c>
      <c r="J497" s="34" t="str">
        <f t="shared" si="67"/>
        <v/>
      </c>
    </row>
    <row r="498" spans="1:10" hidden="1" outlineLevel="2" x14ac:dyDescent="0.25">
      <c r="A498" s="175" t="s">
        <v>222</v>
      </c>
      <c r="B498" s="175" t="s">
        <v>263</v>
      </c>
      <c r="C498" s="175" t="s">
        <v>264</v>
      </c>
      <c r="D498" s="33" t="s">
        <v>335</v>
      </c>
      <c r="E498" s="20" t="s">
        <v>26</v>
      </c>
      <c r="F498" s="232"/>
      <c r="G498" s="233">
        <v>4</v>
      </c>
      <c r="H498" s="22">
        <v>2.86</v>
      </c>
      <c r="I498" s="233">
        <f>G498*H498</f>
        <v>11.44</v>
      </c>
      <c r="J498" s="34" t="str">
        <f t="shared" si="67"/>
        <v/>
      </c>
    </row>
    <row r="499" spans="1:10" hidden="1" outlineLevel="2" x14ac:dyDescent="0.25">
      <c r="A499" s="175" t="s">
        <v>222</v>
      </c>
      <c r="B499" s="175" t="s">
        <v>263</v>
      </c>
      <c r="C499" s="175" t="s">
        <v>264</v>
      </c>
      <c r="D499" s="33" t="s">
        <v>336</v>
      </c>
      <c r="E499" s="20" t="s">
        <v>15</v>
      </c>
      <c r="F499" s="227"/>
      <c r="G499" s="22">
        <v>1.1000000000000001</v>
      </c>
      <c r="H499" s="21">
        <v>2.77</v>
      </c>
      <c r="I499" s="21">
        <f>H499*G499</f>
        <v>3.0470000000000002</v>
      </c>
      <c r="J499" s="34" t="str">
        <f t="shared" si="67"/>
        <v/>
      </c>
    </row>
    <row r="500" spans="1:10" hidden="1" outlineLevel="2" x14ac:dyDescent="0.25">
      <c r="A500" s="175" t="s">
        <v>222</v>
      </c>
      <c r="B500" s="175" t="s">
        <v>263</v>
      </c>
      <c r="C500" s="175" t="s">
        <v>264</v>
      </c>
      <c r="D500" s="42" t="s">
        <v>337</v>
      </c>
      <c r="E500" s="25" t="s">
        <v>26</v>
      </c>
      <c r="F500" s="234"/>
      <c r="G500" s="27">
        <v>1.7</v>
      </c>
      <c r="H500" s="26">
        <v>3.07</v>
      </c>
      <c r="I500" s="26">
        <f>H500*G500</f>
        <v>5.2189999999999994</v>
      </c>
      <c r="J500" s="34" t="str">
        <f t="shared" si="67"/>
        <v/>
      </c>
    </row>
    <row r="501" spans="1:10" hidden="1" outlineLevel="1" collapsed="1" x14ac:dyDescent="0.25">
      <c r="A501" s="225" t="s">
        <v>329</v>
      </c>
      <c r="B501" s="225" t="s">
        <v>330</v>
      </c>
      <c r="C501" s="225" t="s">
        <v>330</v>
      </c>
      <c r="D501" s="225" t="s">
        <v>350</v>
      </c>
      <c r="E501" s="62" t="s">
        <v>15</v>
      </c>
      <c r="F501" s="256">
        <v>1</v>
      </c>
      <c r="G501" s="226"/>
      <c r="H501" s="225"/>
      <c r="I501" s="130">
        <f>SUM(I502:I507)</f>
        <v>93.913999999999987</v>
      </c>
      <c r="J501" s="73"/>
    </row>
    <row r="502" spans="1:10" hidden="1" outlineLevel="2" x14ac:dyDescent="0.25">
      <c r="A502" s="175" t="s">
        <v>222</v>
      </c>
      <c r="B502" s="175" t="s">
        <v>263</v>
      </c>
      <c r="C502" s="175" t="s">
        <v>264</v>
      </c>
      <c r="D502" s="146" t="s">
        <v>332</v>
      </c>
      <c r="E502" s="20" t="s">
        <v>26</v>
      </c>
      <c r="F502" s="227"/>
      <c r="G502" s="22">
        <v>4.5</v>
      </c>
      <c r="H502" s="22">
        <v>1.46</v>
      </c>
      <c r="I502" s="22">
        <f>G502*H502</f>
        <v>6.57</v>
      </c>
      <c r="J502" s="34" t="str">
        <f>IF($J$501="OK","OK","")</f>
        <v/>
      </c>
    </row>
    <row r="503" spans="1:10" hidden="1" outlineLevel="2" x14ac:dyDescent="0.25">
      <c r="A503" s="175" t="s">
        <v>222</v>
      </c>
      <c r="B503" s="175" t="s">
        <v>263</v>
      </c>
      <c r="C503" s="175" t="s">
        <v>264</v>
      </c>
      <c r="D503" s="33" t="s">
        <v>349</v>
      </c>
      <c r="E503" s="20" t="s">
        <v>15</v>
      </c>
      <c r="F503" s="227"/>
      <c r="G503" s="22"/>
      <c r="H503" s="22">
        <v>55.61</v>
      </c>
      <c r="I503" s="22">
        <f>H503</f>
        <v>55.61</v>
      </c>
      <c r="J503" s="34" t="str">
        <f t="shared" ref="J503:J506" si="68">IF($J$501="OK","OK","")</f>
        <v/>
      </c>
    </row>
    <row r="504" spans="1:10" hidden="1" outlineLevel="2" x14ac:dyDescent="0.25">
      <c r="A504" s="175" t="s">
        <v>222</v>
      </c>
      <c r="B504" s="175" t="s">
        <v>263</v>
      </c>
      <c r="C504" s="175" t="s">
        <v>264</v>
      </c>
      <c r="D504" s="33" t="s">
        <v>334</v>
      </c>
      <c r="E504" s="20" t="s">
        <v>21</v>
      </c>
      <c r="F504" s="227"/>
      <c r="G504" s="22">
        <v>9.6999999999999993</v>
      </c>
      <c r="H504" s="22">
        <v>1.24</v>
      </c>
      <c r="I504" s="22">
        <f>H504*G504</f>
        <v>12.027999999999999</v>
      </c>
      <c r="J504" s="34" t="str">
        <f t="shared" si="68"/>
        <v/>
      </c>
    </row>
    <row r="505" spans="1:10" hidden="1" outlineLevel="2" x14ac:dyDescent="0.25">
      <c r="A505" s="175" t="s">
        <v>222</v>
      </c>
      <c r="B505" s="175" t="s">
        <v>263</v>
      </c>
      <c r="C505" s="175" t="s">
        <v>264</v>
      </c>
      <c r="D505" s="33" t="s">
        <v>335</v>
      </c>
      <c r="E505" s="20" t="s">
        <v>26</v>
      </c>
      <c r="F505" s="232"/>
      <c r="G505" s="233">
        <v>4</v>
      </c>
      <c r="H505" s="22">
        <v>2.86</v>
      </c>
      <c r="I505" s="233">
        <f>G505*H505</f>
        <v>11.44</v>
      </c>
      <c r="J505" s="34" t="str">
        <f t="shared" si="68"/>
        <v/>
      </c>
    </row>
    <row r="506" spans="1:10" hidden="1" outlineLevel="2" x14ac:dyDescent="0.25">
      <c r="A506" s="175" t="s">
        <v>222</v>
      </c>
      <c r="B506" s="175" t="s">
        <v>263</v>
      </c>
      <c r="C506" s="175" t="s">
        <v>264</v>
      </c>
      <c r="D506" s="33" t="s">
        <v>336</v>
      </c>
      <c r="E506" s="20" t="s">
        <v>15</v>
      </c>
      <c r="F506" s="227"/>
      <c r="G506" s="22">
        <v>1.1000000000000001</v>
      </c>
      <c r="H506" s="21">
        <v>2.77</v>
      </c>
      <c r="I506" s="21">
        <f>H506*G506</f>
        <v>3.0470000000000002</v>
      </c>
      <c r="J506" s="34" t="str">
        <f t="shared" si="68"/>
        <v/>
      </c>
    </row>
    <row r="507" spans="1:10" hidden="1" outlineLevel="2" x14ac:dyDescent="0.25">
      <c r="A507" s="175" t="s">
        <v>222</v>
      </c>
      <c r="B507" s="175" t="s">
        <v>263</v>
      </c>
      <c r="C507" s="175" t="s">
        <v>264</v>
      </c>
      <c r="D507" s="42" t="s">
        <v>337</v>
      </c>
      <c r="E507" s="25" t="s">
        <v>26</v>
      </c>
      <c r="F507" s="234"/>
      <c r="G507" s="27">
        <v>1.7</v>
      </c>
      <c r="H507" s="26">
        <v>3.07</v>
      </c>
      <c r="I507" s="26">
        <f>H507*G507</f>
        <v>5.2189999999999994</v>
      </c>
      <c r="J507" s="34" t="str">
        <f>IF($J$501="OK","OK","")</f>
        <v/>
      </c>
    </row>
    <row r="508" spans="1:10" hidden="1" outlineLevel="1" collapsed="1" x14ac:dyDescent="0.25">
      <c r="A508" s="225" t="s">
        <v>329</v>
      </c>
      <c r="B508" s="225" t="s">
        <v>330</v>
      </c>
      <c r="C508" s="225" t="s">
        <v>330</v>
      </c>
      <c r="D508" s="225" t="s">
        <v>351</v>
      </c>
      <c r="E508" s="62" t="s">
        <v>15</v>
      </c>
      <c r="F508" s="256">
        <v>1</v>
      </c>
      <c r="G508" s="226"/>
      <c r="H508" s="225"/>
      <c r="I508" s="130">
        <f>SUM(I509:I514)</f>
        <v>112.52499999999998</v>
      </c>
      <c r="J508" s="73"/>
    </row>
    <row r="509" spans="1:10" hidden="1" outlineLevel="2" x14ac:dyDescent="0.25">
      <c r="A509" s="175" t="s">
        <v>222</v>
      </c>
      <c r="B509" s="175" t="s">
        <v>263</v>
      </c>
      <c r="C509" s="175" t="s">
        <v>264</v>
      </c>
      <c r="D509" s="146" t="s">
        <v>332</v>
      </c>
      <c r="E509" s="20" t="s">
        <v>26</v>
      </c>
      <c r="F509" s="257"/>
      <c r="G509" s="21">
        <v>4.5</v>
      </c>
      <c r="H509" s="22">
        <v>1.46</v>
      </c>
      <c r="I509" s="22">
        <f>G509*H509</f>
        <v>6.57</v>
      </c>
      <c r="J509" s="34" t="str">
        <f>IF($J$508="OK","OK","")</f>
        <v/>
      </c>
    </row>
    <row r="510" spans="1:10" hidden="1" outlineLevel="2" x14ac:dyDescent="0.25">
      <c r="A510" s="175" t="s">
        <v>222</v>
      </c>
      <c r="B510" s="175" t="s">
        <v>263</v>
      </c>
      <c r="C510" s="175" t="s">
        <v>264</v>
      </c>
      <c r="D510" s="33" t="s">
        <v>349</v>
      </c>
      <c r="E510" s="20" t="s">
        <v>15</v>
      </c>
      <c r="F510" s="257"/>
      <c r="G510" s="21"/>
      <c r="H510" s="22">
        <v>79.44</v>
      </c>
      <c r="I510" s="22">
        <f>H510</f>
        <v>79.44</v>
      </c>
      <c r="J510" s="34" t="str">
        <f t="shared" ref="J510:J514" si="69">IF($J$508="OK","OK","")</f>
        <v/>
      </c>
    </row>
    <row r="511" spans="1:10" hidden="1" outlineLevel="2" x14ac:dyDescent="0.25">
      <c r="A511" s="175" t="s">
        <v>222</v>
      </c>
      <c r="B511" s="175" t="s">
        <v>263</v>
      </c>
      <c r="C511" s="175" t="s">
        <v>264</v>
      </c>
      <c r="D511" s="33" t="s">
        <v>334</v>
      </c>
      <c r="E511" s="20" t="s">
        <v>21</v>
      </c>
      <c r="F511" s="257"/>
      <c r="G511" s="21">
        <v>9.6999999999999993</v>
      </c>
      <c r="H511" s="22">
        <v>1.24</v>
      </c>
      <c r="I511" s="22">
        <f>H511*G511</f>
        <v>12.027999999999999</v>
      </c>
      <c r="J511" s="34" t="str">
        <f t="shared" si="69"/>
        <v/>
      </c>
    </row>
    <row r="512" spans="1:10" hidden="1" outlineLevel="2" x14ac:dyDescent="0.25">
      <c r="A512" s="175" t="s">
        <v>222</v>
      </c>
      <c r="B512" s="175" t="s">
        <v>263</v>
      </c>
      <c r="C512" s="175" t="s">
        <v>264</v>
      </c>
      <c r="D512" s="33" t="s">
        <v>335</v>
      </c>
      <c r="E512" s="20" t="s">
        <v>26</v>
      </c>
      <c r="F512" s="258"/>
      <c r="G512" s="182">
        <v>4</v>
      </c>
      <c r="H512" s="22">
        <v>2.86</v>
      </c>
      <c r="I512" s="233">
        <f>G512*H512</f>
        <v>11.44</v>
      </c>
      <c r="J512" s="34" t="str">
        <f t="shared" si="69"/>
        <v/>
      </c>
    </row>
    <row r="513" spans="1:10" hidden="1" outlineLevel="2" x14ac:dyDescent="0.25">
      <c r="A513" s="175" t="s">
        <v>222</v>
      </c>
      <c r="B513" s="175" t="s">
        <v>263</v>
      </c>
      <c r="C513" s="175" t="s">
        <v>264</v>
      </c>
      <c r="D513" s="33" t="s">
        <v>336</v>
      </c>
      <c r="E513" s="20" t="s">
        <v>15</v>
      </c>
      <c r="F513" s="259"/>
      <c r="G513" s="21">
        <v>1.1000000000000001</v>
      </c>
      <c r="H513" s="21">
        <v>2.77</v>
      </c>
      <c r="I513" s="21">
        <f>H513*G513</f>
        <v>3.0470000000000002</v>
      </c>
      <c r="J513" s="34" t="str">
        <f t="shared" si="69"/>
        <v/>
      </c>
    </row>
    <row r="514" spans="1:10" ht="15.75" hidden="1" outlineLevel="2" thickBot="1" x14ac:dyDescent="0.3">
      <c r="A514" s="260" t="s">
        <v>222</v>
      </c>
      <c r="B514" s="260"/>
      <c r="C514" s="260"/>
      <c r="D514" s="261"/>
      <c r="E514" s="262"/>
      <c r="F514" s="263"/>
      <c r="G514" s="264"/>
      <c r="H514" s="264"/>
      <c r="I514" s="264"/>
      <c r="J514" s="265" t="str">
        <f t="shared" si="69"/>
        <v/>
      </c>
    </row>
    <row r="515" spans="1:10" hidden="1" outlineLevel="1" x14ac:dyDescent="0.25">
      <c r="B515" s="266"/>
      <c r="C515" s="266"/>
      <c r="D515" s="266"/>
      <c r="E515" s="267"/>
      <c r="F515" s="268"/>
      <c r="G515" s="266"/>
      <c r="H515" s="266"/>
      <c r="I515" s="269"/>
      <c r="J515" s="270"/>
    </row>
    <row r="516" spans="1:10" collapsed="1" x14ac:dyDescent="0.25"/>
  </sheetData>
  <sheetProtection algorithmName="SHA-512" hashValue="pQuiHbDL/sJchUTfuDkRJUicqk5D0H0SpBa9uqe3lUIjCDxxx9Qff1kkmxKUY+RFm9L699JNHkpdsQrri2RUdw==" saltValue="wBBCl/04IvjTFcizskjfoA==" spinCount="100000" sheet="1" objects="1" scenarios="1" selectLockedCells="1"/>
  <dataValidations count="1">
    <dataValidation type="list" allowBlank="1" showInputMessage="1" showErrorMessage="1" sqref="J3 J12 J15 J18 J21 J26 J23 J29 J32 J318 J36 J45 J54 J63 J74 J87 J100 J113 J126 J140 J154 J206 J182 J253 J199 J192 J226 J223 J228 J246 J250 J242 J257 J260 J284 J289 J286 J292 J295 J298 J300 J312 J308 J310 J314 J316 J321 J342:J344 J328 J367 J430 J379 J383 J392 J397 J451:J452 J459 J466 J473 J480 J487 J494 J501 J508 J324 J305 J330 J334 J332 J336 J340 J338 J213 J170 J230 J234 J238 J281 J404 J354 J515 J425 J190 J168 J221 J263 J273 J267 J265 J269 J271 J326 J346:J352 J408 J410 J416 J414 J184 J421 J373 J361 J433 J437 J443 J447 J449 J412 J445 J277 J279 J302">
      <formula1>$N$2:$N$3</formula1>
    </dataValidation>
  </dataValidations>
  <pageMargins left="0.7" right="0.7" top="0.75" bottom="0.75" header="0.3" footer="0.3"/>
  <pageSetup paperSize="9" scale="61" fitToHeight="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Base de donnees</vt:lpstr>
      <vt:lpstr>Feuil1</vt:lpstr>
      <vt:lpstr>'Base de donnees'!Zone_d_impression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2017-06-07T09:27:39Z</dcterms:modified>
</cp:coreProperties>
</file>