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orai\Desktop\"/>
    </mc:Choice>
  </mc:AlternateContent>
  <bookViews>
    <workbookView xWindow="0" yWindow="0" windowWidth="28800" windowHeight="12000"/>
  </bookViews>
  <sheets>
    <sheet name="Feuil1" sheetId="1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1" l="1"/>
  <c r="L15" i="1"/>
  <c r="J15" i="1"/>
  <c r="E15" i="1"/>
  <c r="D15" i="1"/>
  <c r="C15" i="1"/>
  <c r="N14" i="1"/>
  <c r="M14" i="1"/>
  <c r="L14" i="1"/>
  <c r="K14" i="1"/>
  <c r="J14" i="1"/>
  <c r="I14" i="1"/>
  <c r="H14" i="1"/>
  <c r="N12" i="1"/>
  <c r="N15" i="1" s="1"/>
  <c r="K12" i="1"/>
  <c r="K15" i="1" s="1"/>
  <c r="J12" i="1"/>
  <c r="I12" i="1"/>
  <c r="I15" i="1" s="1"/>
  <c r="H12" i="1"/>
  <c r="H15" i="1" s="1"/>
  <c r="H16" i="1" s="1"/>
  <c r="E12" i="1"/>
  <c r="D12" i="1"/>
  <c r="C12" i="1"/>
  <c r="G3" i="1" s="1"/>
  <c r="E11" i="1"/>
  <c r="G6" i="1"/>
  <c r="E6" i="1"/>
  <c r="G5" i="1"/>
  <c r="C5" i="1"/>
  <c r="E5" i="1" s="1"/>
  <c r="G4" i="1"/>
  <c r="E4" i="1"/>
  <c r="E3" i="1"/>
  <c r="I16" i="1" l="1"/>
  <c r="J16" i="1" s="1"/>
  <c r="K16" i="1" s="1"/>
  <c r="L16" i="1" s="1"/>
  <c r="M16" i="1" s="1"/>
  <c r="N16" i="1" s="1"/>
  <c r="C11" i="1"/>
</calcChain>
</file>

<file path=xl/sharedStrings.xml><?xml version="1.0" encoding="utf-8"?>
<sst xmlns="http://schemas.openxmlformats.org/spreadsheetml/2006/main" count="20" uniqueCount="20">
  <si>
    <t>Module 1.1</t>
  </si>
  <si>
    <t>throughput per running hour</t>
  </si>
  <si>
    <t>running hours per day</t>
  </si>
  <si>
    <t>input per day</t>
  </si>
  <si>
    <t>Ton / day material flow</t>
  </si>
  <si>
    <t>Di</t>
  </si>
  <si>
    <t>Mi</t>
  </si>
  <si>
    <t>Do</t>
  </si>
  <si>
    <t>Fr</t>
  </si>
  <si>
    <t>Sa</t>
  </si>
  <si>
    <t>So</t>
  </si>
  <si>
    <t>Mo</t>
  </si>
  <si>
    <t>running days</t>
  </si>
  <si>
    <t>planned tons FCST I 2019</t>
  </si>
  <si>
    <t>Plan update month</t>
  </si>
  <si>
    <t>Plan update</t>
  </si>
  <si>
    <t>Real</t>
  </si>
  <si>
    <t>average</t>
  </si>
  <si>
    <t>Δ that day</t>
  </si>
  <si>
    <t>Δ cum.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</si>
</sst>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6" formatCode="0.00\ &quot;to/h&quot;"/>
    <numFmt numFmtId="167" formatCode="0\ &quot;h/d&quot;"/>
    <numFmt numFmtId="168" formatCode="0\ &quot;to/day&quot;"/>
    <numFmt numFmtId="169" formatCode="0\ &quot;working days&quot;"/>
    <numFmt numFmtId="170" formatCode="0\ &quot;check&quot;"/>
    <numFmt numFmtId="171" formatCode="0\ &quot;days needed&quot;"/>
    <numFmt numFmtId="172" formatCode="0\ &quot;tons&quot;"/>
    <numFmt numFmtId="173" formatCode="0\ &quot;tons per day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i/>
      <sz val="5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NumberFormat="1" applyFont="1" applyBorder="1" applyAlignment="1">
      <alignment horizontal="center"/>
    </xf>
    <xf numFmtId="3" fontId="2" fillId="0" borderId="0" xfId="0" applyNumberFormat="1" applyFont="1" applyBorder="1"/>
    <xf numFmtId="0" fontId="2" fillId="0" borderId="0" xfId="0" applyFont="1" applyBorder="1"/>
    <xf numFmtId="0" fontId="0" fillId="3" borderId="0" xfId="0" applyFill="1"/>
    <xf numFmtId="0" fontId="4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166" fontId="6" fillId="5" borderId="1" xfId="0" applyNumberFormat="1" applyFont="1" applyFill="1" applyBorder="1" applyAlignment="1">
      <alignment horizontal="center" vertical="center"/>
    </xf>
    <xf numFmtId="167" fontId="6" fillId="5" borderId="1" xfId="0" applyNumberFormat="1" applyFont="1" applyFill="1" applyBorder="1" applyAlignment="1">
      <alignment horizontal="center" vertical="center"/>
    </xf>
    <xf numFmtId="168" fontId="5" fillId="5" borderId="1" xfId="0" applyNumberFormat="1" applyFont="1" applyFill="1" applyBorder="1" applyAlignment="1">
      <alignment horizontal="center" vertical="center"/>
    </xf>
    <xf numFmtId="9" fontId="4" fillId="3" borderId="0" xfId="1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17" fontId="3" fillId="7" borderId="1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69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70" fontId="9" fillId="3" borderId="0" xfId="0" applyNumberFormat="1" applyFont="1" applyFill="1"/>
    <xf numFmtId="0" fontId="8" fillId="3" borderId="0" xfId="0" applyFont="1" applyFill="1"/>
    <xf numFmtId="171" fontId="10" fillId="3" borderId="0" xfId="0" applyNumberFormat="1" applyFont="1" applyFill="1" applyAlignment="1">
      <alignment horizontal="right"/>
    </xf>
    <xf numFmtId="0" fontId="0" fillId="8" borderId="0" xfId="0" applyFill="1" applyAlignment="1">
      <alignment horizontal="center" vertical="center"/>
    </xf>
    <xf numFmtId="3" fontId="3" fillId="9" borderId="1" xfId="0" applyNumberFormat="1" applyFont="1" applyFill="1" applyBorder="1" applyAlignment="1">
      <alignment horizontal="center" vertical="center"/>
    </xf>
    <xf numFmtId="172" fontId="8" fillId="7" borderId="2" xfId="0" applyNumberFormat="1" applyFont="1" applyFill="1" applyBorder="1" applyAlignment="1">
      <alignment horizontal="center" vertical="center"/>
    </xf>
    <xf numFmtId="172" fontId="3" fillId="2" borderId="2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11" fillId="7" borderId="0" xfId="0" applyFont="1" applyFill="1" applyBorder="1" applyAlignment="1">
      <alignment horizontal="center" vertical="center"/>
    </xf>
    <xf numFmtId="172" fontId="12" fillId="7" borderId="0" xfId="0" applyNumberFormat="1" applyFont="1" applyFill="1" applyBorder="1" applyAlignment="1">
      <alignment horizontal="center" vertical="center"/>
    </xf>
    <xf numFmtId="172" fontId="11" fillId="7" borderId="0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right" vertical="center"/>
    </xf>
    <xf numFmtId="1" fontId="11" fillId="4" borderId="1" xfId="0" applyNumberFormat="1" applyFont="1" applyFill="1" applyBorder="1" applyAlignment="1">
      <alignment horizontal="center" vertical="center"/>
    </xf>
    <xf numFmtId="1" fontId="11" fillId="6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 vertical="top"/>
    </xf>
    <xf numFmtId="173" fontId="7" fillId="10" borderId="0" xfId="0" applyNumberFormat="1" applyFont="1" applyFill="1" applyAlignment="1">
      <alignment horizontal="center" vertical="center"/>
    </xf>
    <xf numFmtId="173" fontId="13" fillId="4" borderId="0" xfId="0" applyNumberFormat="1" applyFont="1" applyFill="1" applyAlignment="1">
      <alignment horizontal="center" vertical="center"/>
    </xf>
    <xf numFmtId="170" fontId="14" fillId="3" borderId="0" xfId="0" applyNumberFormat="1" applyFont="1" applyFill="1"/>
    <xf numFmtId="0" fontId="15" fillId="4" borderId="1" xfId="0" applyFont="1" applyFill="1" applyBorder="1" applyAlignment="1">
      <alignment horizontal="center" vertical="center"/>
    </xf>
    <xf numFmtId="1" fontId="3" fillId="11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T01_COMMUN\PRODUCTION\REPORTING%20PRODUCTION\Weekly%20Repor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T01_COMMUN\PRODUCTION\REPORTING%20PRODUCTION\VEKA%20UT\VRF%20DAILY%20PRODUCTION\Daily%20production%20VEKAGrou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"/>
      <sheetName val="In"/>
      <sheetName val="Out"/>
      <sheetName val="M11"/>
      <sheetName val="Sum"/>
      <sheetName val="M2"/>
      <sheetName val="L3"/>
      <sheetName val="Pulver"/>
      <sheetName val="Inv"/>
      <sheetName val="Stock"/>
      <sheetName val="KPI VUT"/>
      <sheetName val="KPI"/>
      <sheetName val="Target"/>
      <sheetName val="Daily Prod TV"/>
      <sheetName val="Aleas"/>
      <sheetName val="Waste1"/>
      <sheetName val="DIB"/>
      <sheetName val="Batch"/>
      <sheetName val="Waste2"/>
      <sheetName val="Curve VRF"/>
      <sheetName val="Tableau de bord TV"/>
      <sheetName val="Flow"/>
      <sheetName val="PRI"/>
      <sheetName val="Weekly Report"/>
    </sheetNames>
    <definedNames>
      <definedName name="Bouton27_Cliquer"/>
      <definedName name="effacer_entré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8">
          <cell r="B38"/>
        </row>
      </sheetData>
      <sheetData sheetId="13">
        <row r="61">
          <cell r="D61">
            <v>23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y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2019 YTD"/>
      <sheetName val="TAR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6">
          <cell r="L16">
            <v>1995.1932954545455</v>
          </cell>
        </row>
        <row r="28">
          <cell r="L28">
            <v>23</v>
          </cell>
        </row>
        <row r="29">
          <cell r="L29">
            <v>1788.4041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6"/>
  <sheetViews>
    <sheetView tabSelected="1" topLeftCell="A2" workbookViewId="0">
      <selection activeCell="B3" sqref="B3:B6"/>
    </sheetView>
  </sheetViews>
  <sheetFormatPr baseColWidth="10" defaultColWidth="11.42578125" defaultRowHeight="12.75" x14ac:dyDescent="0.2"/>
  <cols>
    <col min="1" max="1" width="11.42578125" style="1"/>
    <col min="2" max="13" width="11.42578125" style="2"/>
    <col min="14" max="16384" width="11.42578125" style="3"/>
  </cols>
  <sheetData>
    <row r="2" spans="1:25" ht="22.5" x14ac:dyDescent="0.25">
      <c r="A2" s="4"/>
      <c r="B2" s="4"/>
      <c r="C2" s="5" t="s">
        <v>1</v>
      </c>
      <c r="D2" s="5" t="s">
        <v>2</v>
      </c>
      <c r="E2" s="5" t="s">
        <v>3</v>
      </c>
      <c r="F2" s="4"/>
      <c r="G2" s="5" t="s">
        <v>4</v>
      </c>
      <c r="H2" s="6"/>
      <c r="I2" s="6"/>
      <c r="J2" s="6"/>
      <c r="K2" s="6"/>
      <c r="L2" s="6"/>
      <c r="M2" s="6"/>
      <c r="N2" s="6"/>
    </row>
    <row r="3" spans="1:25" ht="15" x14ac:dyDescent="0.25">
      <c r="A3" s="4"/>
      <c r="B3" s="7"/>
      <c r="C3" s="8">
        <v>6.5</v>
      </c>
      <c r="D3" s="9">
        <v>14</v>
      </c>
      <c r="E3" s="10">
        <f>C3*D3</f>
        <v>91</v>
      </c>
      <c r="F3" s="11"/>
      <c r="G3" s="10">
        <f>E12/C12</f>
        <v>77.756699999999995</v>
      </c>
      <c r="H3" s="6"/>
      <c r="I3" s="6"/>
      <c r="J3" s="6"/>
      <c r="K3" s="6"/>
      <c r="L3" s="6"/>
      <c r="M3" s="6"/>
      <c r="N3" s="6"/>
    </row>
    <row r="4" spans="1:25" ht="15" x14ac:dyDescent="0.25">
      <c r="A4" s="4"/>
      <c r="B4" s="7"/>
      <c r="C4" s="8">
        <v>2.8</v>
      </c>
      <c r="D4" s="9">
        <v>20</v>
      </c>
      <c r="E4" s="10">
        <f>C4*D4</f>
        <v>56</v>
      </c>
      <c r="F4" s="11"/>
      <c r="G4" s="10" t="e">
        <f>E18/C18</f>
        <v>#DIV/0!</v>
      </c>
      <c r="H4" s="6"/>
      <c r="I4" s="6"/>
      <c r="J4" s="6"/>
      <c r="K4" s="6"/>
      <c r="L4" s="6"/>
      <c r="M4" s="6"/>
      <c r="N4" s="6"/>
    </row>
    <row r="5" spans="1:25" ht="15" x14ac:dyDescent="0.25">
      <c r="A5" s="4"/>
      <c r="B5" s="7"/>
      <c r="C5" s="8">
        <f>1152/720</f>
        <v>1.6</v>
      </c>
      <c r="D5" s="9">
        <v>24</v>
      </c>
      <c r="E5" s="10">
        <f>C5*D5</f>
        <v>38.400000000000006</v>
      </c>
      <c r="F5" s="11"/>
      <c r="G5" s="10" t="e">
        <f>E24/C24</f>
        <v>#DIV/0!</v>
      </c>
      <c r="H5" s="6"/>
      <c r="I5" s="6"/>
      <c r="J5" s="6"/>
      <c r="K5" s="6"/>
      <c r="L5" s="6"/>
      <c r="M5" s="6"/>
      <c r="N5" s="6"/>
    </row>
    <row r="6" spans="1:25" ht="15" x14ac:dyDescent="0.25">
      <c r="A6" s="4"/>
      <c r="B6" s="7"/>
      <c r="C6" s="8">
        <v>1.5633333</v>
      </c>
      <c r="D6" s="9">
        <v>24</v>
      </c>
      <c r="E6" s="10">
        <f>C6*D6</f>
        <v>37.519999200000001</v>
      </c>
      <c r="F6" s="11"/>
      <c r="G6" s="10" t="e">
        <f>E30/C30</f>
        <v>#DIV/0!</v>
      </c>
      <c r="H6" s="6"/>
      <c r="I6" s="6"/>
      <c r="J6" s="6"/>
      <c r="K6" s="6"/>
      <c r="L6" s="6"/>
      <c r="M6" s="6"/>
      <c r="N6" s="6"/>
    </row>
    <row r="7" spans="1:25" ht="15" x14ac:dyDescent="0.25">
      <c r="A7" s="4"/>
      <c r="B7" s="4"/>
      <c r="C7" s="4"/>
      <c r="D7" s="4"/>
      <c r="E7" s="4"/>
      <c r="F7" s="4"/>
      <c r="G7" s="4"/>
      <c r="H7" s="6"/>
      <c r="I7" s="6"/>
      <c r="J7" s="6"/>
      <c r="K7" s="6"/>
      <c r="L7" s="6"/>
      <c r="M7" s="6"/>
      <c r="N7" s="6"/>
    </row>
    <row r="8" spans="1:25" ht="15" x14ac:dyDescent="0.25">
      <c r="A8" s="4"/>
      <c r="B8" s="4"/>
      <c r="C8" s="4"/>
      <c r="D8" s="4"/>
      <c r="E8" s="4"/>
      <c r="F8" s="4"/>
      <c r="G8" s="4"/>
      <c r="H8" s="6"/>
      <c r="I8" s="6"/>
      <c r="J8" s="6"/>
      <c r="K8" s="6"/>
      <c r="L8" s="6"/>
      <c r="M8" s="6"/>
      <c r="N8" s="6"/>
    </row>
    <row r="9" spans="1:25" ht="15" x14ac:dyDescent="0.25">
      <c r="A9" s="4"/>
      <c r="B9" s="4"/>
      <c r="C9" s="4"/>
      <c r="D9" s="4"/>
      <c r="E9" s="4"/>
      <c r="F9" s="4"/>
      <c r="G9" s="4"/>
      <c r="H9" s="12" t="s">
        <v>5</v>
      </c>
      <c r="I9" s="12" t="s">
        <v>6</v>
      </c>
      <c r="J9" s="12" t="s">
        <v>7</v>
      </c>
      <c r="K9" s="12" t="s">
        <v>8</v>
      </c>
      <c r="L9" s="13" t="s">
        <v>9</v>
      </c>
      <c r="M9" s="13" t="s">
        <v>10</v>
      </c>
      <c r="N9" s="12" t="s">
        <v>11</v>
      </c>
    </row>
    <row r="10" spans="1:25" ht="45" x14ac:dyDescent="0.25">
      <c r="A10" s="4"/>
      <c r="B10" s="14">
        <v>43739</v>
      </c>
      <c r="C10" s="15" t="s">
        <v>12</v>
      </c>
      <c r="D10" s="16" t="s">
        <v>13</v>
      </c>
      <c r="E10" s="17" t="s">
        <v>14</v>
      </c>
      <c r="F10" s="4"/>
      <c r="G10" s="18">
        <v>23</v>
      </c>
      <c r="H10" s="19">
        <v>1</v>
      </c>
      <c r="I10" s="19">
        <v>2</v>
      </c>
      <c r="J10" s="19">
        <v>3</v>
      </c>
      <c r="K10" s="19">
        <v>4</v>
      </c>
      <c r="L10" s="19">
        <v>5</v>
      </c>
      <c r="M10" s="19">
        <v>6</v>
      </c>
      <c r="N10" s="19">
        <v>7</v>
      </c>
      <c r="O10" s="19">
        <v>8</v>
      </c>
      <c r="P10" s="19">
        <v>9</v>
      </c>
      <c r="Q10" s="19">
        <v>10</v>
      </c>
      <c r="R10" s="19">
        <v>11</v>
      </c>
      <c r="S10" s="19">
        <v>12</v>
      </c>
      <c r="T10" s="19">
        <v>13</v>
      </c>
      <c r="U10" s="19">
        <v>14</v>
      </c>
      <c r="V10" s="19">
        <v>15</v>
      </c>
      <c r="W10" s="19">
        <v>16</v>
      </c>
      <c r="X10" s="19">
        <v>17</v>
      </c>
      <c r="Y10" s="19">
        <v>18</v>
      </c>
    </row>
    <row r="11" spans="1:25" ht="15" x14ac:dyDescent="0.25">
      <c r="A11" s="4"/>
      <c r="B11" s="4"/>
      <c r="C11" s="20">
        <f>COUNT(H12:AL12)</f>
        <v>5</v>
      </c>
      <c r="D11" s="21"/>
      <c r="E11" s="22" t="e">
        <f>E12/D15</f>
        <v>#VALUE!</v>
      </c>
      <c r="F11" s="4"/>
      <c r="G11" s="4"/>
      <c r="H11" s="6"/>
      <c r="I11" s="4"/>
      <c r="J11" s="4"/>
      <c r="K11" s="6"/>
      <c r="L11" s="6"/>
      <c r="M11" s="6"/>
      <c r="N11" s="6"/>
    </row>
    <row r="12" spans="1:25" ht="15" x14ac:dyDescent="0.25">
      <c r="A12" s="4"/>
      <c r="B12" s="23" t="s">
        <v>0</v>
      </c>
      <c r="C12" s="24">
        <f>[2]TARGET!$L$28</f>
        <v>23</v>
      </c>
      <c r="D12" s="25">
        <f>[2]TARGET!$L$16</f>
        <v>1995.1932954545455</v>
      </c>
      <c r="E12" s="26">
        <f>[2]TARGET!$L$29</f>
        <v>1788.4041</v>
      </c>
      <c r="F12" s="4"/>
      <c r="G12" s="27" t="s">
        <v>15</v>
      </c>
      <c r="H12" s="28">
        <f>$F3</f>
        <v>0</v>
      </c>
      <c r="I12" s="28">
        <f t="shared" ref="I12:K12" si="0">$F3</f>
        <v>0</v>
      </c>
      <c r="J12" s="28">
        <f t="shared" si="0"/>
        <v>0</v>
      </c>
      <c r="K12" s="28">
        <f t="shared" si="0"/>
        <v>0</v>
      </c>
      <c r="L12" s="29"/>
      <c r="M12" s="29"/>
      <c r="N12" s="28">
        <f>$F3</f>
        <v>0</v>
      </c>
    </row>
    <row r="13" spans="1:25" ht="15" x14ac:dyDescent="0.25">
      <c r="A13" s="4"/>
      <c r="B13" s="23"/>
      <c r="C13" s="30"/>
      <c r="D13" s="25"/>
      <c r="E13" s="26"/>
      <c r="F13" s="4"/>
      <c r="G13" s="31" t="s">
        <v>16</v>
      </c>
      <c r="H13" s="44">
        <v>76</v>
      </c>
      <c r="I13" s="44">
        <v>57</v>
      </c>
      <c r="J13" s="44">
        <v>92</v>
      </c>
      <c r="K13" s="44">
        <v>94</v>
      </c>
      <c r="L13" s="44">
        <v>34</v>
      </c>
      <c r="M13" s="44">
        <v>0</v>
      </c>
      <c r="N13" s="44">
        <v>0</v>
      </c>
    </row>
    <row r="14" spans="1:25" x14ac:dyDescent="0.2">
      <c r="A14" s="32"/>
      <c r="B14" s="23"/>
      <c r="C14" s="33"/>
      <c r="D14" s="34"/>
      <c r="E14" s="35"/>
      <c r="F14" s="32"/>
      <c r="G14" s="36" t="s">
        <v>17</v>
      </c>
      <c r="H14" s="37">
        <f>AVERAGE($G13:$AK13)</f>
        <v>50.428571428571431</v>
      </c>
      <c r="I14" s="37">
        <f t="shared" ref="I14:N14" si="1">AVERAGE($G13:$AK13)</f>
        <v>50.428571428571431</v>
      </c>
      <c r="J14" s="37">
        <f t="shared" si="1"/>
        <v>50.428571428571431</v>
      </c>
      <c r="K14" s="37">
        <f t="shared" si="1"/>
        <v>50.428571428571431</v>
      </c>
      <c r="L14" s="38">
        <f t="shared" si="1"/>
        <v>50.428571428571431</v>
      </c>
      <c r="M14" s="38">
        <f t="shared" si="1"/>
        <v>50.428571428571431</v>
      </c>
      <c r="N14" s="37">
        <f t="shared" si="1"/>
        <v>50.428571428571431</v>
      </c>
    </row>
    <row r="15" spans="1:25" ht="15" x14ac:dyDescent="0.25">
      <c r="A15" s="4"/>
      <c r="B15" s="39"/>
      <c r="C15" s="40">
        <f>E12/C12</f>
        <v>77.756699999999995</v>
      </c>
      <c r="D15" s="41" t="str">
        <f>$D$2</f>
        <v>running hours per day</v>
      </c>
      <c r="E15" s="42">
        <f>AN12</f>
        <v>0</v>
      </c>
      <c r="F15" s="4"/>
      <c r="G15" s="43" t="s">
        <v>18</v>
      </c>
      <c r="H15" s="28">
        <f t="shared" ref="H15:N15" si="2">H13-H12</f>
        <v>76</v>
      </c>
      <c r="I15" s="28">
        <f t="shared" si="2"/>
        <v>57</v>
      </c>
      <c r="J15" s="28">
        <f t="shared" si="2"/>
        <v>92</v>
      </c>
      <c r="K15" s="28">
        <f t="shared" si="2"/>
        <v>94</v>
      </c>
      <c r="L15" s="29">
        <f t="shared" si="2"/>
        <v>34</v>
      </c>
      <c r="M15" s="29">
        <f t="shared" si="2"/>
        <v>0</v>
      </c>
      <c r="N15" s="28">
        <f t="shared" si="2"/>
        <v>0</v>
      </c>
    </row>
    <row r="16" spans="1:25" ht="15" x14ac:dyDescent="0.25">
      <c r="A16" s="4"/>
      <c r="B16" s="4"/>
      <c r="C16" s="4"/>
      <c r="D16" s="21"/>
      <c r="E16" s="4"/>
      <c r="F16" s="4"/>
      <c r="G16" s="43" t="s">
        <v>19</v>
      </c>
      <c r="H16" s="28">
        <f>H15</f>
        <v>76</v>
      </c>
      <c r="I16" s="28">
        <f>H16+I15</f>
        <v>133</v>
      </c>
      <c r="J16" s="28">
        <f>I16+J15</f>
        <v>225</v>
      </c>
      <c r="K16" s="28">
        <f t="shared" ref="K16:N16" si="3">J16+K15</f>
        <v>319</v>
      </c>
      <c r="L16" s="29">
        <f t="shared" si="3"/>
        <v>353</v>
      </c>
      <c r="M16" s="29">
        <f t="shared" si="3"/>
        <v>353</v>
      </c>
      <c r="N16" s="28">
        <f t="shared" si="3"/>
        <v>353</v>
      </c>
    </row>
  </sheetData>
  <protectedRanges>
    <protectedRange password="CA4B" sqref="AA4:AL34" name="in"/>
  </protectedRanges>
  <mergeCells count="4">
    <mergeCell ref="B12:B14"/>
    <mergeCell ref="C12:C13"/>
    <mergeCell ref="D12:D13"/>
    <mergeCell ref="E12:E13"/>
  </mergeCells>
  <conditionalFormatting sqref="C15">
    <cfRule type="cellIs" dxfId="11" priority="12" operator="greaterThan">
      <formula>$C$14+1+$D$2+1</formula>
    </cfRule>
  </conditionalFormatting>
  <conditionalFormatting sqref="C11">
    <cfRule type="cellIs" dxfId="10" priority="11" operator="notEqual">
      <formula>$B$11</formula>
    </cfRule>
  </conditionalFormatting>
  <conditionalFormatting sqref="E11">
    <cfRule type="cellIs" dxfId="9" priority="10" operator="greaterThan">
      <formula>$B$11</formula>
    </cfRule>
  </conditionalFormatting>
  <conditionalFormatting sqref="N16">
    <cfRule type="cellIs" dxfId="8" priority="6" operator="lessThan">
      <formula>-40</formula>
    </cfRule>
  </conditionalFormatting>
  <conditionalFormatting sqref="J16:N16">
    <cfRule type="cellIs" dxfId="7" priority="9" operator="lessThan">
      <formula>-40</formula>
    </cfRule>
  </conditionalFormatting>
  <conditionalFormatting sqref="N16">
    <cfRule type="cellIs" dxfId="6" priority="8" operator="lessThan">
      <formula>-40</formula>
    </cfRule>
  </conditionalFormatting>
  <conditionalFormatting sqref="N16">
    <cfRule type="cellIs" dxfId="5" priority="7" operator="lessThan">
      <formula>-40</formula>
    </cfRule>
  </conditionalFormatting>
  <conditionalFormatting sqref="L16:N16">
    <cfRule type="cellIs" dxfId="4" priority="5" operator="lessThan">
      <formula>-40</formula>
    </cfRule>
  </conditionalFormatting>
  <conditionalFormatting sqref="L16:N16">
    <cfRule type="cellIs" dxfId="3" priority="4" operator="lessThan">
      <formula>-40</formula>
    </cfRule>
  </conditionalFormatting>
  <conditionalFormatting sqref="I16">
    <cfRule type="cellIs" dxfId="2" priority="2" operator="lessThan">
      <formula>-40</formula>
    </cfRule>
  </conditionalFormatting>
  <conditionalFormatting sqref="H16">
    <cfRule type="cellIs" dxfId="1" priority="3" operator="lessThan">
      <formula>-40</formula>
    </cfRule>
  </conditionalFormatting>
  <conditionalFormatting sqref="E15">
    <cfRule type="cellIs" dxfId="0" priority="1" operator="notEqual">
      <formula>$D$11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Mickael DORAI</cp:lastModifiedBy>
  <dcterms:created xsi:type="dcterms:W3CDTF">2019-10-10T12:31:45Z</dcterms:created>
  <dcterms:modified xsi:type="dcterms:W3CDTF">2019-10-11T12:26:41Z</dcterms:modified>
</cp:coreProperties>
</file>