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ravail\8019\"/>
    </mc:Choice>
  </mc:AlternateContent>
  <bookViews>
    <workbookView xWindow="0" yWindow="0" windowWidth="25200" windowHeight="11385"/>
  </bookViews>
  <sheets>
    <sheet name="CHIFFRAGE 8019 (3)" sheetId="7" r:id="rId1"/>
  </sheets>
  <definedNames>
    <definedName name="_xlnm._FilterDatabase" localSheetId="0" hidden="1">'CHIFFRAGE 8019 (3)'!$A$1:$Z$25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4" i="7" l="1"/>
  <c r="AM21" i="7"/>
  <c r="AM16" i="7"/>
  <c r="AM11" i="7"/>
  <c r="AM8" i="7"/>
  <c r="AM3" i="7"/>
  <c r="AK10" i="7"/>
  <c r="AK11" i="7"/>
  <c r="AK18" i="7"/>
  <c r="AK24" i="7"/>
  <c r="AJ3" i="7" a="1"/>
  <c r="AJ3" i="7" s="1"/>
  <c r="AK3" i="7" s="1"/>
  <c r="AJ4" i="7" a="1"/>
  <c r="AJ4" i="7" s="1"/>
  <c r="AK4" i="7" s="1"/>
  <c r="AJ5" i="7" a="1"/>
  <c r="AJ5" i="7"/>
  <c r="AK5" i="7" s="1"/>
  <c r="AJ6" i="7" a="1"/>
  <c r="AJ6" i="7" s="1"/>
  <c r="AK6" i="7" s="1"/>
  <c r="AJ7" i="7" a="1"/>
  <c r="AJ7" i="7" s="1"/>
  <c r="AK7" i="7" s="1"/>
  <c r="AJ8" i="7" a="1"/>
  <c r="AJ8" i="7" s="1"/>
  <c r="AK8" i="7" s="1"/>
  <c r="AJ9" i="7" a="1"/>
  <c r="AJ9" i="7"/>
  <c r="AK9" i="7" s="1"/>
  <c r="AJ10" i="7" a="1"/>
  <c r="AJ10" i="7" s="1"/>
  <c r="AJ11" i="7" a="1"/>
  <c r="AJ11" i="7"/>
  <c r="AJ12" i="7" a="1"/>
  <c r="AJ12" i="7" s="1"/>
  <c r="AK12" i="7" s="1"/>
  <c r="AJ13" i="7" a="1"/>
  <c r="AJ13" i="7"/>
  <c r="AK13" i="7" s="1"/>
  <c r="AJ14" i="7" a="1"/>
  <c r="AJ14" i="7" s="1"/>
  <c r="AK14" i="7" s="1"/>
  <c r="AJ15" i="7" a="1"/>
  <c r="AJ15" i="7" s="1"/>
  <c r="AK15" i="7" s="1"/>
  <c r="AJ16" i="7" a="1"/>
  <c r="AJ16" i="7" s="1"/>
  <c r="AK16" i="7" s="1"/>
  <c r="AJ17" i="7" a="1"/>
  <c r="AJ17" i="7"/>
  <c r="AK17" i="7" s="1"/>
  <c r="AJ18" i="7" a="1"/>
  <c r="AJ18" i="7" s="1"/>
  <c r="AJ19" i="7" a="1"/>
  <c r="AJ19" i="7"/>
  <c r="AK19" i="7" s="1"/>
  <c r="AJ20" i="7" a="1"/>
  <c r="AJ20" i="7" s="1"/>
  <c r="AK20" i="7" s="1"/>
  <c r="AJ21" i="7" a="1"/>
  <c r="AJ21" i="7"/>
  <c r="AK21" i="7" s="1"/>
  <c r="AJ22" i="7" a="1"/>
  <c r="AJ22" i="7" s="1"/>
  <c r="AK22" i="7" s="1"/>
  <c r="AJ23" i="7" a="1"/>
  <c r="AJ23" i="7" s="1"/>
  <c r="AK23" i="7" s="1"/>
  <c r="AJ24" i="7" a="1"/>
  <c r="AJ24" i="7" s="1"/>
  <c r="AJ25" i="7" a="1"/>
  <c r="AJ25" i="7" s="1"/>
  <c r="AK25" i="7" s="1"/>
  <c r="AL4" i="7" a="1"/>
  <c r="AL4" i="7" s="1"/>
  <c r="AM4" i="7" s="1"/>
  <c r="AL5" i="7" a="1"/>
  <c r="AL5" i="7"/>
  <c r="AM5" i="7" s="1"/>
  <c r="AL6" i="7" a="1"/>
  <c r="AL6" i="7" s="1"/>
  <c r="AM6" i="7" s="1"/>
  <c r="AL7" i="7" a="1"/>
  <c r="AL7" i="7" s="1"/>
  <c r="AM7" i="7" s="1"/>
  <c r="AL8" i="7" a="1"/>
  <c r="AL8" i="7" s="1"/>
  <c r="AL9" i="7" a="1"/>
  <c r="AL9" i="7"/>
  <c r="AM9" i="7" s="1"/>
  <c r="AL10" i="7" a="1"/>
  <c r="AL10" i="7" s="1"/>
  <c r="AM10" i="7" s="1"/>
  <c r="AL11" i="7" a="1"/>
  <c r="AL11" i="7"/>
  <c r="AL12" i="7" a="1"/>
  <c r="AL12" i="7" s="1"/>
  <c r="AM12" i="7" s="1"/>
  <c r="AL13" i="7" a="1"/>
  <c r="AL13" i="7"/>
  <c r="AM13" i="7" s="1"/>
  <c r="AL14" i="7" a="1"/>
  <c r="AL14" i="7" s="1"/>
  <c r="AM14" i="7" s="1"/>
  <c r="AL15" i="7" a="1"/>
  <c r="AL15" i="7" s="1"/>
  <c r="AM15" i="7" s="1"/>
  <c r="AL16" i="7" a="1"/>
  <c r="AL16" i="7" s="1"/>
  <c r="AL17" i="7" a="1"/>
  <c r="AL17" i="7"/>
  <c r="AM17" i="7" s="1"/>
  <c r="AL18" i="7" a="1"/>
  <c r="AL18" i="7" s="1"/>
  <c r="AM18" i="7" s="1"/>
  <c r="AL19" i="7" a="1"/>
  <c r="AL19" i="7"/>
  <c r="AM19" i="7" s="1"/>
  <c r="AL20" i="7" a="1"/>
  <c r="AL20" i="7" s="1"/>
  <c r="AM20" i="7" s="1"/>
  <c r="AL21" i="7" a="1"/>
  <c r="AL21" i="7"/>
  <c r="AL22" i="7" a="1"/>
  <c r="AL22" i="7" s="1"/>
  <c r="AM22" i="7" s="1"/>
  <c r="AL23" i="7" a="1"/>
  <c r="AL23" i="7" s="1"/>
  <c r="AM23" i="7" s="1"/>
  <c r="AL24" i="7" a="1"/>
  <c r="AL24" i="7" s="1"/>
  <c r="AL25" i="7" a="1"/>
  <c r="AL25" i="7"/>
  <c r="AM25" i="7" s="1"/>
  <c r="AL3" i="7" a="1"/>
  <c r="AL3" i="7" s="1"/>
  <c r="AD25" i="7" l="1"/>
  <c r="AE25" i="7" s="1"/>
  <c r="AF25" i="7" s="1"/>
  <c r="AG25" i="7" s="1"/>
  <c r="AD24" i="7"/>
  <c r="AE24" i="7" s="1"/>
  <c r="AF24" i="7" s="1"/>
  <c r="AG24" i="7" s="1"/>
  <c r="AD23" i="7"/>
  <c r="AE23" i="7" s="1"/>
  <c r="AF23" i="7" s="1"/>
  <c r="AG23" i="7" s="1"/>
  <c r="AD22" i="7"/>
  <c r="AE22" i="7" s="1"/>
  <c r="AF22" i="7" s="1"/>
  <c r="AG22" i="7" s="1"/>
  <c r="AD21" i="7"/>
  <c r="AE21" i="7" s="1"/>
  <c r="AF21" i="7" s="1"/>
  <c r="AG21" i="7" s="1"/>
  <c r="AD20" i="7"/>
  <c r="AE20" i="7" s="1"/>
  <c r="AF20" i="7" s="1"/>
  <c r="AG20" i="7" s="1"/>
  <c r="AD19" i="7"/>
  <c r="AE19" i="7" s="1"/>
  <c r="AF19" i="7" s="1"/>
  <c r="AG19" i="7" s="1"/>
  <c r="AD18" i="7"/>
  <c r="AE18" i="7" s="1"/>
  <c r="AF18" i="7" s="1"/>
  <c r="AG18" i="7" s="1"/>
  <c r="AD17" i="7"/>
  <c r="AE17" i="7" s="1"/>
  <c r="AF17" i="7" s="1"/>
  <c r="AG17" i="7" s="1"/>
  <c r="AD16" i="7"/>
  <c r="AE16" i="7" s="1"/>
  <c r="AF16" i="7" s="1"/>
  <c r="AG16" i="7" s="1"/>
  <c r="AD15" i="7"/>
  <c r="AE15" i="7" s="1"/>
  <c r="AF15" i="7" s="1"/>
  <c r="AG15" i="7" s="1"/>
  <c r="AD14" i="7"/>
  <c r="AE14" i="7" s="1"/>
  <c r="AF14" i="7" s="1"/>
  <c r="AG14" i="7" s="1"/>
  <c r="AD13" i="7"/>
  <c r="AE13" i="7" s="1"/>
  <c r="AF13" i="7" s="1"/>
  <c r="AG13" i="7" s="1"/>
  <c r="AD12" i="7"/>
  <c r="AE12" i="7" s="1"/>
  <c r="AF12" i="7" s="1"/>
  <c r="AG12" i="7" s="1"/>
  <c r="AD11" i="7"/>
  <c r="AE11" i="7" s="1"/>
  <c r="AF11" i="7" s="1"/>
  <c r="AG11" i="7" s="1"/>
  <c r="AD10" i="7"/>
  <c r="AE10" i="7" s="1"/>
  <c r="AF10" i="7" s="1"/>
  <c r="AG10" i="7" s="1"/>
  <c r="AD9" i="7"/>
  <c r="AE9" i="7" s="1"/>
  <c r="AF9" i="7" s="1"/>
  <c r="AG9" i="7" s="1"/>
  <c r="AD8" i="7"/>
  <c r="AE8" i="7" s="1"/>
  <c r="AF8" i="7" s="1"/>
  <c r="AG8" i="7" s="1"/>
  <c r="AD7" i="7"/>
  <c r="AE7" i="7" s="1"/>
  <c r="AF7" i="7" s="1"/>
  <c r="AG7" i="7" s="1"/>
  <c r="AD6" i="7"/>
  <c r="AE6" i="7" s="1"/>
  <c r="AF6" i="7" s="1"/>
  <c r="AG6" i="7" s="1"/>
  <c r="AD5" i="7"/>
  <c r="AE5" i="7" s="1"/>
  <c r="AF5" i="7" s="1"/>
  <c r="AG5" i="7" s="1"/>
  <c r="AD4" i="7"/>
  <c r="AE4" i="7" s="1"/>
  <c r="AF4" i="7" s="1"/>
  <c r="AG4" i="7" s="1"/>
  <c r="AD3" i="7"/>
  <c r="AE3" i="7" s="1"/>
  <c r="AF3" i="7" s="1"/>
  <c r="AG3" i="7" s="1"/>
  <c r="AH3" i="7" l="1"/>
  <c r="AH19" i="7"/>
  <c r="AH12" i="7"/>
  <c r="AH20" i="7"/>
  <c r="AH13" i="7"/>
  <c r="AH6" i="7"/>
  <c r="AH14" i="7"/>
  <c r="AH15" i="7"/>
  <c r="AH10" i="7"/>
  <c r="AH18" i="7"/>
  <c r="AH22" i="7"/>
  <c r="AH7" i="7"/>
  <c r="AH11" i="7"/>
  <c r="AH23" i="7"/>
  <c r="AH4" i="7"/>
  <c r="AH8" i="7"/>
  <c r="AH16" i="7"/>
  <c r="AH24" i="7"/>
  <c r="AH5" i="7"/>
  <c r="AH9" i="7"/>
  <c r="AH17" i="7"/>
  <c r="AH21" i="7"/>
  <c r="AH25" i="7"/>
</calcChain>
</file>

<file path=xl/sharedStrings.xml><?xml version="1.0" encoding="utf-8"?>
<sst xmlns="http://schemas.openxmlformats.org/spreadsheetml/2006/main" count="130" uniqueCount="64">
  <si>
    <t>article</t>
  </si>
  <si>
    <t>L</t>
  </si>
  <si>
    <t>F</t>
  </si>
  <si>
    <t xml:space="preserve"> MIN FRN</t>
  </si>
  <si>
    <t>X</t>
  </si>
  <si>
    <t>CSTD</t>
  </si>
  <si>
    <t>qté</t>
  </si>
  <si>
    <t>CSTD*qté</t>
  </si>
  <si>
    <t>1</t>
  </si>
  <si>
    <t xml:space="preserve">AFFAIRE </t>
  </si>
  <si>
    <t>CODE GEO</t>
  </si>
  <si>
    <t>2</t>
  </si>
  <si>
    <t>4</t>
  </si>
  <si>
    <t>66</t>
  </si>
  <si>
    <t>11</t>
  </si>
  <si>
    <t>FRN PRIX MIN</t>
  </si>
  <si>
    <t>frn1</t>
  </si>
  <si>
    <t>frn2</t>
  </si>
  <si>
    <t>frn3</t>
  </si>
  <si>
    <t>frn4</t>
  </si>
  <si>
    <t>affaire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</si>
  <si>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</si>
  <si>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</si>
  <si>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</si>
  <si>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</si>
  <si>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</si>
  <si>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</si>
  <si>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</si>
  <si>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</si>
  <si>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</si>
  <si>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</si>
  <si>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</si>
  <si>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</si>
  <si>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</si>
  <si>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</si>
  <si>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</si>
  <si>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</si>
  <si>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</si>
  <si>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</si>
  <si>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</si>
  <si>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</si>
  <si>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</si>
  <si>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1908</t>
  </si>
  <si>
    <t>022</t>
  </si>
  <si>
    <t>023</t>
  </si>
  <si>
    <t>frn5</t>
  </si>
  <si>
    <t>frn6</t>
  </si>
  <si>
    <t>frn7</t>
  </si>
  <si>
    <t>frn8</t>
  </si>
  <si>
    <t>frn9</t>
  </si>
  <si>
    <t>frn10</t>
  </si>
  <si>
    <t>frn11</t>
  </si>
  <si>
    <t>frn12</t>
  </si>
  <si>
    <t>frn13</t>
  </si>
  <si>
    <t>frn14</t>
  </si>
  <si>
    <t>frn15</t>
  </si>
  <si>
    <t>frn16</t>
  </si>
  <si>
    <t>frn17</t>
  </si>
  <si>
    <t>frn18</t>
  </si>
  <si>
    <t>frn19</t>
  </si>
  <si>
    <t>frn20</t>
  </si>
  <si>
    <t>frn21</t>
  </si>
  <si>
    <t>frn22</t>
  </si>
  <si>
    <t>frn23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</si>
</sst>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;[Red]\(#,##0.00\)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4" fontId="5" fillId="2" borderId="16" xfId="0" applyNumberFormat="1" applyFont="1" applyFill="1" applyBorder="1" applyAlignment="1"/>
    <xf numFmtId="4" fontId="0" fillId="2" borderId="4" xfId="0" applyNumberFormat="1" applyFill="1" applyBorder="1" applyAlignment="1"/>
    <xf numFmtId="4" fontId="5" fillId="2" borderId="13" xfId="0" applyNumberFormat="1" applyFont="1" applyFill="1" applyBorder="1" applyAlignment="1"/>
    <xf numFmtId="4" fontId="0" fillId="2" borderId="8" xfId="0" applyNumberFormat="1" applyFill="1" applyBorder="1" applyAlignment="1"/>
    <xf numFmtId="49" fontId="5" fillId="0" borderId="2" xfId="0" applyNumberFormat="1" applyFont="1" applyBorder="1" applyAlignment="1"/>
    <xf numFmtId="0" fontId="5" fillId="0" borderId="2" xfId="0" applyFont="1" applyBorder="1" applyAlignment="1"/>
    <xf numFmtId="0" fontId="5" fillId="0" borderId="14" xfId="0" applyFont="1" applyBorder="1" applyAlignment="1"/>
    <xf numFmtId="0" fontId="5" fillId="0" borderId="10" xfId="0" applyFont="1" applyBorder="1" applyAlignment="1"/>
    <xf numFmtId="0" fontId="5" fillId="0" borderId="0" xfId="0" applyFont="1" applyFill="1" applyBorder="1" applyAlignment="1"/>
    <xf numFmtId="0" fontId="0" fillId="0" borderId="0" xfId="0" applyNumberFormat="1" applyFill="1" applyBorder="1" applyAlignment="1"/>
    <xf numFmtId="0" fontId="0" fillId="0" borderId="0" xfId="0" applyAlignment="1"/>
    <xf numFmtId="49" fontId="0" fillId="0" borderId="0" xfId="0" applyNumberFormat="1" applyAlignment="1"/>
    <xf numFmtId="0" fontId="5" fillId="0" borderId="15" xfId="0" applyFont="1" applyBorder="1" applyAlignment="1"/>
    <xf numFmtId="0" fontId="5" fillId="0" borderId="22" xfId="0" applyFont="1" applyBorder="1" applyAlignment="1"/>
    <xf numFmtId="0" fontId="5" fillId="0" borderId="23" xfId="0" applyFont="1" applyBorder="1" applyAlignment="1"/>
    <xf numFmtId="0" fontId="5" fillId="0" borderId="23" xfId="0" applyFont="1" applyFill="1" applyBorder="1" applyAlignment="1"/>
    <xf numFmtId="0" fontId="5" fillId="0" borderId="24" xfId="0" applyFont="1" applyBorder="1" applyAlignment="1"/>
    <xf numFmtId="0" fontId="5" fillId="0" borderId="25" xfId="0" applyFont="1" applyBorder="1" applyAlignment="1"/>
    <xf numFmtId="0" fontId="5" fillId="0" borderId="25" xfId="0" applyFont="1" applyFill="1" applyBorder="1" applyAlignment="1"/>
    <xf numFmtId="0" fontId="5" fillId="0" borderId="12" xfId="0" applyNumberFormat="1" applyFont="1" applyFill="1" applyBorder="1" applyAlignment="1"/>
    <xf numFmtId="0" fontId="5" fillId="2" borderId="9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49" fontId="0" fillId="3" borderId="3" xfId="0" applyNumberFormat="1" applyFont="1" applyFill="1" applyBorder="1" applyAlignment="1"/>
    <xf numFmtId="49" fontId="0" fillId="3" borderId="1" xfId="0" applyNumberFormat="1" applyFont="1" applyFill="1" applyBorder="1" applyAlignment="1"/>
    <xf numFmtId="49" fontId="0" fillId="3" borderId="16" xfId="0" applyNumberFormat="1" applyFont="1" applyFill="1" applyBorder="1" applyAlignment="1"/>
    <xf numFmtId="164" fontId="2" fillId="0" borderId="1" xfId="0" applyNumberFormat="1" applyFont="1" applyFill="1" applyBorder="1" applyAlignment="1"/>
    <xf numFmtId="164" fontId="2" fillId="0" borderId="0" xfId="0" applyNumberFormat="1" applyFont="1" applyBorder="1" applyAlignment="1"/>
    <xf numFmtId="0" fontId="3" fillId="0" borderId="3" xfId="0" applyNumberFormat="1" applyFont="1" applyBorder="1" applyAlignment="1"/>
    <xf numFmtId="164" fontId="0" fillId="2" borderId="17" xfId="0" applyNumberFormat="1" applyFill="1" applyBorder="1" applyAlignment="1"/>
    <xf numFmtId="0" fontId="5" fillId="2" borderId="6" xfId="0" applyFont="1" applyFill="1" applyBorder="1" applyAlignment="1">
      <alignment vertical="center"/>
    </xf>
    <xf numFmtId="0" fontId="0" fillId="2" borderId="6" xfId="0" applyFill="1" applyBorder="1" applyAlignment="1"/>
    <xf numFmtId="4" fontId="0" fillId="0" borderId="0" xfId="0" applyNumberFormat="1" applyAlignment="1"/>
    <xf numFmtId="49" fontId="0" fillId="3" borderId="20" xfId="0" applyNumberFormat="1" applyFont="1" applyFill="1" applyBorder="1" applyAlignment="1"/>
    <xf numFmtId="164" fontId="0" fillId="2" borderId="18" xfId="0" applyNumberFormat="1" applyFill="1" applyBorder="1" applyAlignment="1"/>
    <xf numFmtId="0" fontId="5" fillId="2" borderId="1" xfId="0" applyFont="1" applyFill="1" applyBorder="1" applyAlignment="1">
      <alignment vertical="center"/>
    </xf>
    <xf numFmtId="49" fontId="3" fillId="3" borderId="20" xfId="0" applyNumberFormat="1" applyFont="1" applyFill="1" applyBorder="1" applyAlignment="1"/>
    <xf numFmtId="164" fontId="4" fillId="0" borderId="1" xfId="0" applyNumberFormat="1" applyFont="1" applyFill="1" applyBorder="1" applyAlignment="1"/>
    <xf numFmtId="164" fontId="4" fillId="0" borderId="0" xfId="0" applyNumberFormat="1" applyFont="1" applyBorder="1" applyAlignment="1"/>
    <xf numFmtId="164" fontId="4" fillId="2" borderId="18" xfId="0" applyNumberFormat="1" applyFont="1" applyFill="1" applyBorder="1" applyAlignment="1"/>
    <xf numFmtId="0" fontId="4" fillId="0" borderId="0" xfId="0" applyFont="1" applyAlignment="1"/>
    <xf numFmtId="0" fontId="0" fillId="0" borderId="1" xfId="0" applyFont="1" applyFill="1" applyBorder="1" applyAlignment="1"/>
    <xf numFmtId="164" fontId="3" fillId="2" borderId="18" xfId="0" applyNumberFormat="1" applyFont="1" applyFill="1" applyBorder="1" applyAlignment="1"/>
    <xf numFmtId="164" fontId="1" fillId="0" borderId="0" xfId="0" applyNumberFormat="1" applyFont="1" applyBorder="1" applyAlignment="1"/>
    <xf numFmtId="0" fontId="0" fillId="0" borderId="1" xfId="0" applyFill="1" applyBorder="1" applyAlignment="1"/>
    <xf numFmtId="164" fontId="0" fillId="3" borderId="18" xfId="0" applyNumberFormat="1" applyFill="1" applyBorder="1" applyAlignment="1"/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/>
    <xf numFmtId="164" fontId="0" fillId="3" borderId="19" xfId="0" applyNumberFormat="1" applyFill="1" applyBorder="1" applyAlignment="1"/>
    <xf numFmtId="0" fontId="5" fillId="2" borderId="5" xfId="0" applyFont="1" applyFill="1" applyBorder="1" applyAlignment="1">
      <alignment vertical="center"/>
    </xf>
    <xf numFmtId="0" fontId="0" fillId="2" borderId="7" xfId="0" applyFill="1" applyBorder="1" applyAlignment="1"/>
    <xf numFmtId="0" fontId="0" fillId="0" borderId="0" xfId="0" applyBorder="1" applyAlignment="1"/>
    <xf numFmtId="0" fontId="0" fillId="0" borderId="0" xfId="0" applyNumberFormat="1" applyBorder="1" applyAlignment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NumberFormat="1" applyAlignment="1"/>
    <xf numFmtId="164" fontId="2" fillId="0" borderId="0" xfId="0" applyNumberFormat="1" applyFont="1" applyFill="1" applyBorder="1" applyAlignment="1"/>
    <xf numFmtId="165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33"/>
  <sheetViews>
    <sheetView tabSelected="1" workbookViewId="0">
      <pane xSplit="3" ySplit="2" topLeftCell="Y3" activePane="bottomRight" state="frozen"/>
      <selection pane="topRight" activeCell="D1" sqref="D1"/>
      <selection pane="bottomLeft" activeCell="A3" sqref="A3"/>
      <selection pane="bottomRight" activeCell="AJ3" sqref="AJ3"/>
    </sheetView>
  </sheetViews>
  <sheetFormatPr baseColWidth="10" defaultColWidth="11.5703125" defaultRowHeight="15" x14ac:dyDescent="0.25"/>
  <cols>
    <col min="1" max="1" width="14" style="12" bestFit="1" customWidth="1"/>
    <col min="2" max="2" width="12" style="11" bestFit="1" customWidth="1"/>
    <col min="3" max="3" width="6.7109375" style="11" customWidth="1"/>
    <col min="4" max="4" width="13.85546875" style="11" bestFit="1" customWidth="1"/>
    <col min="5" max="6" width="10.28515625" style="11" bestFit="1" customWidth="1"/>
    <col min="7" max="7" width="8.28515625" style="11" bestFit="1" customWidth="1"/>
    <col min="8" max="8" width="9" style="11" bestFit="1" customWidth="1"/>
    <col min="9" max="9" width="13.28515625" style="11" bestFit="1" customWidth="1"/>
    <col min="10" max="10" width="10" style="11" bestFit="1" customWidth="1"/>
    <col min="11" max="11" width="12.7109375" style="11" bestFit="1" customWidth="1"/>
    <col min="12" max="12" width="10.28515625" style="11" bestFit="1" customWidth="1"/>
    <col min="13" max="13" width="8.28515625" style="11" bestFit="1" customWidth="1"/>
    <col min="14" max="15" width="9.28515625" style="11" bestFit="1" customWidth="1"/>
    <col min="16" max="16" width="10.85546875" style="11" bestFit="1" customWidth="1"/>
    <col min="17" max="17" width="32.28515625" style="11" bestFit="1" customWidth="1"/>
    <col min="18" max="18" width="9" style="11" bestFit="1" customWidth="1"/>
    <col min="19" max="19" width="13.28515625" style="11" bestFit="1" customWidth="1"/>
    <col min="20" max="20" width="9.28515625" style="11" bestFit="1" customWidth="1"/>
    <col min="21" max="21" width="10.28515625" style="11" bestFit="1" customWidth="1"/>
    <col min="22" max="22" width="9.7109375" style="11" bestFit="1" customWidth="1"/>
    <col min="23" max="23" width="12.140625" style="11" bestFit="1" customWidth="1"/>
    <col min="24" max="24" width="17.28515625" style="11" bestFit="1" customWidth="1"/>
    <col min="25" max="25" width="13.85546875" style="11" bestFit="1" customWidth="1"/>
    <col min="26" max="26" width="15.5703125" style="11" bestFit="1" customWidth="1"/>
    <col min="27" max="27" width="15.5703125" style="11" customWidth="1"/>
    <col min="28" max="28" width="9.28515625" style="11" customWidth="1"/>
    <col min="29" max="29" width="9.7109375" style="56" customWidth="1"/>
    <col min="30" max="30" width="11.5703125" style="11"/>
    <col min="31" max="31" width="12.7109375" style="11" bestFit="1" customWidth="1"/>
    <col min="32" max="16384" width="11.5703125" style="11"/>
  </cols>
  <sheetData>
    <row r="1" spans="1:39" ht="15.75" thickBot="1" x14ac:dyDescent="0.3">
      <c r="A1" s="5" t="s">
        <v>20</v>
      </c>
      <c r="B1" s="6" t="s">
        <v>0</v>
      </c>
      <c r="C1" s="7" t="s">
        <v>6</v>
      </c>
      <c r="D1" s="8" t="s">
        <v>16</v>
      </c>
      <c r="E1" s="8" t="s">
        <v>17</v>
      </c>
      <c r="F1" s="8" t="s">
        <v>18</v>
      </c>
      <c r="G1" s="8" t="s">
        <v>19</v>
      </c>
      <c r="H1" s="8" t="s">
        <v>45</v>
      </c>
      <c r="I1" s="8" t="s">
        <v>46</v>
      </c>
      <c r="J1" s="8" t="s">
        <v>47</v>
      </c>
      <c r="K1" s="8" t="s">
        <v>48</v>
      </c>
      <c r="L1" s="8" t="s">
        <v>49</v>
      </c>
      <c r="M1" s="8" t="s">
        <v>50</v>
      </c>
      <c r="N1" s="8" t="s">
        <v>51</v>
      </c>
      <c r="O1" s="8" t="s">
        <v>52</v>
      </c>
      <c r="P1" s="8" t="s">
        <v>53</v>
      </c>
      <c r="Q1" s="8" t="s">
        <v>54</v>
      </c>
      <c r="R1" s="8" t="s">
        <v>55</v>
      </c>
      <c r="S1" s="8" t="s">
        <v>56</v>
      </c>
      <c r="T1" s="8" t="s">
        <v>57</v>
      </c>
      <c r="U1" s="8" t="s">
        <v>58</v>
      </c>
      <c r="V1" s="8" t="s">
        <v>59</v>
      </c>
      <c r="W1" s="8" t="s">
        <v>60</v>
      </c>
      <c r="X1" s="8" t="s">
        <v>61</v>
      </c>
      <c r="Y1" s="8" t="s">
        <v>62</v>
      </c>
      <c r="Z1" s="8" t="s">
        <v>63</v>
      </c>
      <c r="AA1" s="9"/>
      <c r="AB1" s="9"/>
      <c r="AC1" s="10"/>
      <c r="AD1" s="9"/>
      <c r="AE1" s="9"/>
    </row>
    <row r="2" spans="1:39" ht="15.75" thickBot="1" x14ac:dyDescent="0.3">
      <c r="B2" s="6"/>
      <c r="C2" s="13"/>
      <c r="D2" s="14" t="s">
        <v>1</v>
      </c>
      <c r="E2" s="15" t="s">
        <v>1</v>
      </c>
      <c r="F2" s="15" t="s">
        <v>1</v>
      </c>
      <c r="G2" s="15" t="s">
        <v>1</v>
      </c>
      <c r="H2" s="16" t="s">
        <v>2</v>
      </c>
      <c r="I2" s="15" t="s">
        <v>1</v>
      </c>
      <c r="J2" s="15" t="s">
        <v>1</v>
      </c>
      <c r="K2" s="16" t="s">
        <v>2</v>
      </c>
      <c r="L2" s="16" t="s">
        <v>2</v>
      </c>
      <c r="M2" s="15" t="s">
        <v>1</v>
      </c>
      <c r="N2" s="15" t="s">
        <v>1</v>
      </c>
      <c r="O2" s="15" t="s">
        <v>1</v>
      </c>
      <c r="P2" s="15" t="s">
        <v>1</v>
      </c>
      <c r="Q2" s="17" t="s">
        <v>1</v>
      </c>
      <c r="R2" s="18" t="s">
        <v>2</v>
      </c>
      <c r="S2" s="18" t="s">
        <v>1</v>
      </c>
      <c r="T2" s="18" t="s">
        <v>2</v>
      </c>
      <c r="U2" s="19" t="s">
        <v>2</v>
      </c>
      <c r="V2" s="18" t="s">
        <v>1</v>
      </c>
      <c r="W2" s="18" t="s">
        <v>1</v>
      </c>
      <c r="X2" s="19" t="s">
        <v>2</v>
      </c>
      <c r="Y2" s="18" t="s">
        <v>1</v>
      </c>
      <c r="Z2" s="19" t="s">
        <v>1</v>
      </c>
      <c r="AA2" s="9"/>
      <c r="AB2" s="9"/>
      <c r="AC2" s="20" t="s">
        <v>9</v>
      </c>
      <c r="AD2" s="21" t="s">
        <v>3</v>
      </c>
      <c r="AE2" s="22" t="s">
        <v>15</v>
      </c>
      <c r="AF2" s="22" t="s">
        <v>10</v>
      </c>
      <c r="AG2" s="23" t="s">
        <v>5</v>
      </c>
      <c r="AH2" s="23" t="s">
        <v>7</v>
      </c>
    </row>
    <row r="3" spans="1:39" x14ac:dyDescent="0.25">
      <c r="A3" s="24">
        <v>8019</v>
      </c>
      <c r="B3" s="25" t="s">
        <v>21</v>
      </c>
      <c r="C3" s="26" t="s">
        <v>8</v>
      </c>
      <c r="D3" s="27"/>
      <c r="E3" s="27">
        <v>1240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8"/>
      <c r="AB3" s="28"/>
      <c r="AC3" s="29">
        <v>1908</v>
      </c>
      <c r="AD3" s="30">
        <f>MIN(D3:Z3)</f>
        <v>1240</v>
      </c>
      <c r="AE3" s="31" t="str">
        <f t="shared" ref="AE3:AE25" si="0">INDEX($D$1:$Z$1,1,MATCH(AD3,D3:Z3,0))</f>
        <v>frn2</v>
      </c>
      <c r="AF3" s="32" t="str">
        <f t="shared" ref="AF3:AF25" si="1">HLOOKUP(AE3,$D$1:$Z$2,2,FALSE)</f>
        <v>L</v>
      </c>
      <c r="AG3" s="1">
        <f>IF(AF3="L",AD3*1.03,AD3*1.2)</f>
        <v>1277.2</v>
      </c>
      <c r="AH3" s="2">
        <f>AG3*C3</f>
        <v>1277.2</v>
      </c>
      <c r="AJ3" s="58">
        <f t="array" ref="AJ3">MIN(IF(D$2:Z$2="L",IF($D3:$Z3&lt;&gt;"",$D3:$Z3)))</f>
        <v>1240</v>
      </c>
      <c r="AK3" s="33" t="str">
        <f>IFERROR(INDEX($A$1:$Z$1,1,MATCH(AJ3,$A3:$Z3,0)),"")</f>
        <v>frn2</v>
      </c>
      <c r="AL3" s="58">
        <f t="array" ref="AL3">MIN(IF(D$2:Z$2="F",IF($D3:$Z3&lt;&gt;"",$D3:$Z3)))</f>
        <v>0</v>
      </c>
      <c r="AM3" s="33" t="str">
        <f>IFERROR(INDEX($A$1:$Z$1,1,MATCH(AL3,$A3:$Z3,0)),"")</f>
        <v/>
      </c>
    </row>
    <row r="4" spans="1:39" x14ac:dyDescent="0.25">
      <c r="A4" s="24">
        <v>8019</v>
      </c>
      <c r="B4" s="25" t="s">
        <v>22</v>
      </c>
      <c r="C4" s="34" t="s">
        <v>8</v>
      </c>
      <c r="D4" s="27"/>
      <c r="E4" s="27">
        <v>103</v>
      </c>
      <c r="F4" s="27">
        <v>143.13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>
        <v>129</v>
      </c>
      <c r="Z4" s="27"/>
      <c r="AA4" s="28"/>
      <c r="AB4" s="28"/>
      <c r="AC4" s="29">
        <v>1908</v>
      </c>
      <c r="AD4" s="35">
        <f t="shared" ref="AD4:AD25" si="2">MIN(D4:Z4)</f>
        <v>103</v>
      </c>
      <c r="AE4" s="36" t="str">
        <f t="shared" si="0"/>
        <v>frn2</v>
      </c>
      <c r="AF4" s="32" t="str">
        <f t="shared" si="1"/>
        <v>L</v>
      </c>
      <c r="AG4" s="1">
        <f t="shared" ref="AG4:AG25" si="3">IF(AF4="L",AD4*1.03,AD4*1.2)</f>
        <v>106.09</v>
      </c>
      <c r="AH4" s="2">
        <f t="shared" ref="AH4:AH25" si="4">AG4*C4</f>
        <v>106.09</v>
      </c>
      <c r="AJ4" s="58">
        <f t="array" ref="AJ4">MIN(IF(D$2:Z$2="L",IF($D4:$Z4&lt;&gt;"",$D4:$Z4)))</f>
        <v>103</v>
      </c>
      <c r="AK4" s="33" t="str">
        <f t="shared" ref="AK4:AK25" si="5">IFERROR(INDEX($A$1:$Z$1,1,MATCH(AJ4,$A4:$Z4,0)),"")</f>
        <v>frn2</v>
      </c>
      <c r="AL4" s="58">
        <f t="array" ref="AL4">MIN(IF(D$2:Z$2="F",IF($D4:$Z4&lt;&gt;"",$D4:$Z4)))</f>
        <v>0</v>
      </c>
      <c r="AM4" s="33" t="str">
        <f t="shared" ref="AM4:AM25" si="6">IFERROR(INDEX($A$1:$Z$1,1,MATCH(AL4,$A4:$Z4,0)),"")</f>
        <v/>
      </c>
    </row>
    <row r="5" spans="1:39" x14ac:dyDescent="0.25">
      <c r="A5" s="24" t="s">
        <v>42</v>
      </c>
      <c r="B5" s="25" t="s">
        <v>23</v>
      </c>
      <c r="C5" s="34" t="s">
        <v>8</v>
      </c>
      <c r="D5" s="27"/>
      <c r="E5" s="27">
        <v>255</v>
      </c>
      <c r="F5" s="27">
        <v>245.64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>
        <v>254</v>
      </c>
      <c r="Z5" s="27"/>
      <c r="AA5" s="28"/>
      <c r="AB5" s="28"/>
      <c r="AC5" s="29">
        <v>1908</v>
      </c>
      <c r="AD5" s="35">
        <f t="shared" si="2"/>
        <v>245.64</v>
      </c>
      <c r="AE5" s="36" t="str">
        <f t="shared" si="0"/>
        <v>frn3</v>
      </c>
      <c r="AF5" s="32" t="str">
        <f t="shared" si="1"/>
        <v>L</v>
      </c>
      <c r="AG5" s="1">
        <f t="shared" si="3"/>
        <v>253.00919999999999</v>
      </c>
      <c r="AH5" s="2">
        <f t="shared" si="4"/>
        <v>253.00919999999999</v>
      </c>
      <c r="AJ5" s="58">
        <f t="array" ref="AJ5">MIN(IF(D$2:Z$2="L",IF($D5:$Z5&lt;&gt;"",$D5:$Z5)))</f>
        <v>245.64</v>
      </c>
      <c r="AK5" s="33" t="str">
        <f t="shared" si="5"/>
        <v>frn3</v>
      </c>
      <c r="AL5" s="58">
        <f t="array" ref="AL5">MIN(IF(D$2:Z$2="F",IF($D5:$Z5&lt;&gt;"",$D5:$Z5)))</f>
        <v>0</v>
      </c>
      <c r="AM5" s="33" t="str">
        <f t="shared" si="6"/>
        <v/>
      </c>
    </row>
    <row r="6" spans="1:39" x14ac:dyDescent="0.25">
      <c r="A6" s="24" t="s">
        <v>42</v>
      </c>
      <c r="B6" s="25" t="s">
        <v>24</v>
      </c>
      <c r="C6" s="34" t="s">
        <v>8</v>
      </c>
      <c r="D6" s="27"/>
      <c r="E6" s="27"/>
      <c r="F6" s="27"/>
      <c r="G6" s="27"/>
      <c r="H6" s="27"/>
      <c r="I6" s="27"/>
      <c r="J6" s="27">
        <v>360</v>
      </c>
      <c r="K6" s="27"/>
      <c r="L6" s="27"/>
      <c r="M6" s="27">
        <v>324.87</v>
      </c>
      <c r="N6" s="27">
        <v>299</v>
      </c>
      <c r="O6" s="27"/>
      <c r="P6" s="27"/>
      <c r="Q6" s="27"/>
      <c r="R6" s="27">
        <v>172.25</v>
      </c>
      <c r="S6" s="27">
        <v>249.6</v>
      </c>
      <c r="T6" s="27">
        <v>140</v>
      </c>
      <c r="U6" s="27"/>
      <c r="V6" s="27"/>
      <c r="W6" s="27"/>
      <c r="X6" s="27"/>
      <c r="Y6" s="27"/>
      <c r="Z6" s="27"/>
      <c r="AA6" s="28"/>
      <c r="AB6" s="28"/>
      <c r="AC6" s="29">
        <v>1908</v>
      </c>
      <c r="AD6" s="35">
        <f t="shared" si="2"/>
        <v>140</v>
      </c>
      <c r="AE6" s="36" t="str">
        <f t="shared" si="0"/>
        <v>frn17</v>
      </c>
      <c r="AF6" s="32" t="str">
        <f t="shared" si="1"/>
        <v>F</v>
      </c>
      <c r="AG6" s="1">
        <f t="shared" si="3"/>
        <v>168</v>
      </c>
      <c r="AH6" s="2">
        <f t="shared" si="4"/>
        <v>168</v>
      </c>
      <c r="AJ6" s="58">
        <f t="array" ref="AJ6">MIN(IF(D$2:Z$2="L",IF($D6:$Z6&lt;&gt;"",$D6:$Z6)))</f>
        <v>249.6</v>
      </c>
      <c r="AK6" s="33" t="str">
        <f t="shared" si="5"/>
        <v>frn16</v>
      </c>
      <c r="AL6" s="58">
        <f t="array" ref="AL6">MIN(IF(D$2:Z$2="F",IF($D6:$Z6&lt;&gt;"",$D6:$Z6)))</f>
        <v>140</v>
      </c>
      <c r="AM6" s="33" t="str">
        <f t="shared" si="6"/>
        <v>frn17</v>
      </c>
    </row>
    <row r="7" spans="1:39" x14ac:dyDescent="0.25">
      <c r="A7" s="24" t="s">
        <v>42</v>
      </c>
      <c r="B7" s="25" t="s">
        <v>25</v>
      </c>
      <c r="C7" s="34" t="s">
        <v>8</v>
      </c>
      <c r="D7" s="27"/>
      <c r="E7" s="27"/>
      <c r="F7" s="27"/>
      <c r="G7" s="27"/>
      <c r="H7" s="27"/>
      <c r="I7" s="27"/>
      <c r="J7" s="27">
        <v>290</v>
      </c>
      <c r="K7" s="27"/>
      <c r="L7" s="27"/>
      <c r="M7" s="27">
        <v>247.71</v>
      </c>
      <c r="N7" s="27">
        <v>169</v>
      </c>
      <c r="O7" s="27"/>
      <c r="P7" s="27"/>
      <c r="Q7" s="27"/>
      <c r="R7" s="27">
        <v>135.69</v>
      </c>
      <c r="S7" s="27">
        <v>193.8</v>
      </c>
      <c r="T7" s="27">
        <v>105</v>
      </c>
      <c r="U7" s="27"/>
      <c r="V7" s="27"/>
      <c r="W7" s="27"/>
      <c r="X7" s="27"/>
      <c r="Y7" s="27"/>
      <c r="Z7" s="27"/>
      <c r="AA7" s="28"/>
      <c r="AB7" s="28"/>
      <c r="AC7" s="29">
        <v>1908</v>
      </c>
      <c r="AD7" s="35">
        <f t="shared" si="2"/>
        <v>105</v>
      </c>
      <c r="AE7" s="36" t="str">
        <f t="shared" si="0"/>
        <v>frn17</v>
      </c>
      <c r="AF7" s="32" t="str">
        <f t="shared" si="1"/>
        <v>F</v>
      </c>
      <c r="AG7" s="1">
        <f t="shared" si="3"/>
        <v>126</v>
      </c>
      <c r="AH7" s="2">
        <f t="shared" si="4"/>
        <v>126</v>
      </c>
      <c r="AJ7" s="58">
        <f t="array" ref="AJ7">MIN(IF(D$2:Z$2="L",IF($D7:$Z7&lt;&gt;"",$D7:$Z7)))</f>
        <v>169</v>
      </c>
      <c r="AK7" s="33" t="str">
        <f t="shared" si="5"/>
        <v>frn11</v>
      </c>
      <c r="AL7" s="58">
        <f t="array" ref="AL7">MIN(IF(D$2:Z$2="F",IF($D7:$Z7&lt;&gt;"",$D7:$Z7)))</f>
        <v>105</v>
      </c>
      <c r="AM7" s="33" t="str">
        <f t="shared" si="6"/>
        <v>frn17</v>
      </c>
    </row>
    <row r="8" spans="1:39" s="41" customFormat="1" x14ac:dyDescent="0.25">
      <c r="A8" s="24" t="s">
        <v>42</v>
      </c>
      <c r="B8" s="25" t="s">
        <v>26</v>
      </c>
      <c r="C8" s="37" t="s">
        <v>8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27">
        <v>226.84</v>
      </c>
      <c r="S8" s="27">
        <v>200.5</v>
      </c>
      <c r="T8" s="27">
        <v>170</v>
      </c>
      <c r="U8" s="27" t="s">
        <v>4</v>
      </c>
      <c r="V8" s="27">
        <v>250</v>
      </c>
      <c r="W8" s="38"/>
      <c r="X8" s="38"/>
      <c r="Y8" s="38"/>
      <c r="Z8" s="38"/>
      <c r="AA8" s="39"/>
      <c r="AB8" s="39"/>
      <c r="AC8" s="29">
        <v>1908</v>
      </c>
      <c r="AD8" s="40">
        <f t="shared" si="2"/>
        <v>170</v>
      </c>
      <c r="AE8" s="36" t="str">
        <f t="shared" si="0"/>
        <v>frn17</v>
      </c>
      <c r="AF8" s="32" t="str">
        <f t="shared" si="1"/>
        <v>F</v>
      </c>
      <c r="AG8" s="1">
        <f t="shared" si="3"/>
        <v>204</v>
      </c>
      <c r="AH8" s="2">
        <f t="shared" si="4"/>
        <v>204</v>
      </c>
      <c r="AJ8" s="58">
        <f t="array" ref="AJ8">MIN(IF(D$2:Z$2="L",IF($D8:$Z8&lt;&gt;"",$D8:$Z8)))</f>
        <v>200.5</v>
      </c>
      <c r="AK8" s="33" t="str">
        <f t="shared" si="5"/>
        <v>frn16</v>
      </c>
      <c r="AL8" s="58">
        <f t="array" ref="AL8">MIN(IF(D$2:Z$2="F",IF($D8:$Z8&lt;&gt;"",$D8:$Z8)))</f>
        <v>170</v>
      </c>
      <c r="AM8" s="33" t="str">
        <f t="shared" si="6"/>
        <v>frn17</v>
      </c>
    </row>
    <row r="9" spans="1:39" x14ac:dyDescent="0.25">
      <c r="A9" s="24" t="s">
        <v>42</v>
      </c>
      <c r="B9" s="25" t="s">
        <v>27</v>
      </c>
      <c r="C9" s="34" t="s">
        <v>8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>
        <v>305.7</v>
      </c>
      <c r="S9" s="27">
        <v>286</v>
      </c>
      <c r="T9" s="27">
        <v>260</v>
      </c>
      <c r="U9" s="27" t="s">
        <v>4</v>
      </c>
      <c r="V9" s="27">
        <v>460</v>
      </c>
      <c r="W9" s="27">
        <v>305</v>
      </c>
      <c r="X9" s="27"/>
      <c r="Y9" s="27"/>
      <c r="Z9" s="27"/>
      <c r="AA9" s="28"/>
      <c r="AB9" s="28"/>
      <c r="AC9" s="29">
        <v>1908</v>
      </c>
      <c r="AD9" s="40">
        <f t="shared" si="2"/>
        <v>260</v>
      </c>
      <c r="AE9" s="36" t="str">
        <f t="shared" si="0"/>
        <v>frn17</v>
      </c>
      <c r="AF9" s="32" t="str">
        <f t="shared" si="1"/>
        <v>F</v>
      </c>
      <c r="AG9" s="1">
        <f t="shared" si="3"/>
        <v>312</v>
      </c>
      <c r="AH9" s="2">
        <f t="shared" si="4"/>
        <v>312</v>
      </c>
      <c r="AJ9" s="58">
        <f t="array" ref="AJ9">MIN(IF(D$2:Z$2="L",IF($D9:$Z9&lt;&gt;"",$D9:$Z9)))</f>
        <v>286</v>
      </c>
      <c r="AK9" s="33" t="str">
        <f t="shared" si="5"/>
        <v>frn16</v>
      </c>
      <c r="AL9" s="58">
        <f t="array" ref="AL9">MIN(IF(D$2:Z$2="F",IF($D9:$Z9&lt;&gt;"",$D9:$Z9)))</f>
        <v>260</v>
      </c>
      <c r="AM9" s="33" t="str">
        <f t="shared" si="6"/>
        <v>frn17</v>
      </c>
    </row>
    <row r="10" spans="1:39" x14ac:dyDescent="0.25">
      <c r="A10" s="24" t="s">
        <v>42</v>
      </c>
      <c r="B10" s="25" t="s">
        <v>28</v>
      </c>
      <c r="C10" s="34" t="s">
        <v>11</v>
      </c>
      <c r="D10" s="27"/>
      <c r="E10" s="27"/>
      <c r="F10" s="27"/>
      <c r="G10" s="27"/>
      <c r="H10" s="27"/>
      <c r="I10" s="27"/>
      <c r="J10" s="27">
        <v>160</v>
      </c>
      <c r="K10" s="27"/>
      <c r="L10" s="27"/>
      <c r="M10" s="27"/>
      <c r="N10" s="27">
        <v>68</v>
      </c>
      <c r="O10" s="27"/>
      <c r="P10" s="27"/>
      <c r="Q10" s="27"/>
      <c r="R10" s="27">
        <v>51.29</v>
      </c>
      <c r="S10" s="27"/>
      <c r="T10" s="27"/>
      <c r="U10" s="27"/>
      <c r="V10" s="27"/>
      <c r="W10" s="27"/>
      <c r="X10" s="27"/>
      <c r="Y10" s="27">
        <v>39</v>
      </c>
      <c r="Z10" s="27"/>
      <c r="AA10" s="28"/>
      <c r="AB10" s="28"/>
      <c r="AC10" s="29">
        <v>1908</v>
      </c>
      <c r="AD10" s="35">
        <f t="shared" si="2"/>
        <v>39</v>
      </c>
      <c r="AE10" s="36" t="str">
        <f t="shared" si="0"/>
        <v>frn22</v>
      </c>
      <c r="AF10" s="32" t="str">
        <f t="shared" si="1"/>
        <v>L</v>
      </c>
      <c r="AG10" s="1">
        <f t="shared" si="3"/>
        <v>40.17</v>
      </c>
      <c r="AH10" s="2">
        <f t="shared" si="4"/>
        <v>80.34</v>
      </c>
      <c r="AJ10" s="58">
        <f t="array" ref="AJ10">MIN(IF(D$2:Z$2="L",IF($D10:$Z10&lt;&gt;"",$D10:$Z10)))</f>
        <v>39</v>
      </c>
      <c r="AK10" s="33" t="str">
        <f t="shared" si="5"/>
        <v>frn22</v>
      </c>
      <c r="AL10" s="58">
        <f t="array" ref="AL10">MIN(IF(D$2:Z$2="F",IF($D10:$Z10&lt;&gt;"",$D10:$Z10)))</f>
        <v>51.29</v>
      </c>
      <c r="AM10" s="33" t="str">
        <f t="shared" si="6"/>
        <v>frn15</v>
      </c>
    </row>
    <row r="11" spans="1:39" x14ac:dyDescent="0.25">
      <c r="A11" s="24" t="s">
        <v>42</v>
      </c>
      <c r="B11" s="25" t="s">
        <v>29</v>
      </c>
      <c r="C11" s="34" t="s">
        <v>8</v>
      </c>
      <c r="D11" s="27"/>
      <c r="E11" s="27">
        <v>105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 t="s">
        <v>4</v>
      </c>
      <c r="V11" s="27"/>
      <c r="W11" s="27"/>
      <c r="X11" s="27"/>
      <c r="Y11" s="27">
        <v>118</v>
      </c>
      <c r="Z11" s="27"/>
      <c r="AA11" s="28"/>
      <c r="AB11" s="28"/>
      <c r="AC11" s="29">
        <v>1908</v>
      </c>
      <c r="AD11" s="40">
        <f t="shared" si="2"/>
        <v>105</v>
      </c>
      <c r="AE11" s="36" t="str">
        <f t="shared" si="0"/>
        <v>frn2</v>
      </c>
      <c r="AF11" s="32" t="str">
        <f t="shared" si="1"/>
        <v>L</v>
      </c>
      <c r="AG11" s="1">
        <f t="shared" si="3"/>
        <v>108.15</v>
      </c>
      <c r="AH11" s="2">
        <f t="shared" si="4"/>
        <v>108.15</v>
      </c>
      <c r="AJ11" s="58">
        <f t="array" ref="AJ11">MIN(IF(D$2:Z$2="L",IF($D11:$Z11&lt;&gt;"",$D11:$Z11)))</f>
        <v>105</v>
      </c>
      <c r="AK11" s="33" t="str">
        <f t="shared" si="5"/>
        <v>frn2</v>
      </c>
      <c r="AL11" s="58">
        <f t="array" ref="AL11">MIN(IF(D$2:Z$2="F",IF($D11:$Z11&lt;&gt;"",$D11:$Z11)))</f>
        <v>0</v>
      </c>
      <c r="AM11" s="33" t="str">
        <f t="shared" si="6"/>
        <v/>
      </c>
    </row>
    <row r="12" spans="1:39" x14ac:dyDescent="0.25">
      <c r="A12" s="24" t="s">
        <v>42</v>
      </c>
      <c r="B12" s="25" t="s">
        <v>30</v>
      </c>
      <c r="C12" s="34" t="s">
        <v>12</v>
      </c>
      <c r="D12" s="27"/>
      <c r="E12" s="27">
        <v>31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42"/>
      <c r="T12" s="27"/>
      <c r="U12" s="27" t="s">
        <v>4</v>
      </c>
      <c r="V12" s="27"/>
      <c r="W12" s="27"/>
      <c r="X12" s="27"/>
      <c r="Y12" s="27">
        <v>40</v>
      </c>
      <c r="Z12" s="27"/>
      <c r="AA12" s="28"/>
      <c r="AB12" s="28"/>
      <c r="AC12" s="29">
        <v>1908</v>
      </c>
      <c r="AD12" s="40">
        <f t="shared" si="2"/>
        <v>31</v>
      </c>
      <c r="AE12" s="36" t="str">
        <f t="shared" si="0"/>
        <v>frn2</v>
      </c>
      <c r="AF12" s="32" t="str">
        <f t="shared" si="1"/>
        <v>L</v>
      </c>
      <c r="AG12" s="1">
        <f t="shared" si="3"/>
        <v>31.93</v>
      </c>
      <c r="AH12" s="2">
        <f t="shared" si="4"/>
        <v>127.72</v>
      </c>
      <c r="AJ12" s="58">
        <f t="array" ref="AJ12">MIN(IF(D$2:Z$2="L",IF($D12:$Z12&lt;&gt;"",$D12:$Z12)))</f>
        <v>31</v>
      </c>
      <c r="AK12" s="33" t="str">
        <f t="shared" si="5"/>
        <v>frn2</v>
      </c>
      <c r="AL12" s="58">
        <f t="array" ref="AL12">MIN(IF(D$2:Z$2="F",IF($D12:$Z12&lt;&gt;"",$D12:$Z12)))</f>
        <v>0</v>
      </c>
      <c r="AM12" s="33" t="str">
        <f t="shared" si="6"/>
        <v/>
      </c>
    </row>
    <row r="13" spans="1:39" x14ac:dyDescent="0.25">
      <c r="A13" s="24" t="s">
        <v>42</v>
      </c>
      <c r="B13" s="25" t="s">
        <v>31</v>
      </c>
      <c r="C13" s="34" t="s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>
        <v>83.81</v>
      </c>
      <c r="S13" s="27"/>
      <c r="T13" s="27"/>
      <c r="U13" s="27" t="s">
        <v>4</v>
      </c>
      <c r="V13" s="27"/>
      <c r="W13" s="27"/>
      <c r="X13" s="27"/>
      <c r="Y13" s="27">
        <v>54</v>
      </c>
      <c r="Z13" s="27"/>
      <c r="AA13" s="28"/>
      <c r="AB13" s="28"/>
      <c r="AC13" s="29">
        <v>1908</v>
      </c>
      <c r="AD13" s="40">
        <f t="shared" si="2"/>
        <v>54</v>
      </c>
      <c r="AE13" s="36" t="str">
        <f t="shared" si="0"/>
        <v>frn22</v>
      </c>
      <c r="AF13" s="32" t="str">
        <f t="shared" si="1"/>
        <v>L</v>
      </c>
      <c r="AG13" s="1">
        <f t="shared" si="3"/>
        <v>55.620000000000005</v>
      </c>
      <c r="AH13" s="2">
        <f t="shared" si="4"/>
        <v>55.620000000000005</v>
      </c>
      <c r="AJ13" s="58">
        <f t="array" ref="AJ13">MIN(IF(D$2:Z$2="L",IF($D13:$Z13&lt;&gt;"",$D13:$Z13)))</f>
        <v>54</v>
      </c>
      <c r="AK13" s="33" t="str">
        <f t="shared" si="5"/>
        <v>frn22</v>
      </c>
      <c r="AL13" s="58">
        <f t="array" ref="AL13">MIN(IF(D$2:Z$2="F",IF($D13:$Z13&lt;&gt;"",$D13:$Z13)))</f>
        <v>83.81</v>
      </c>
      <c r="AM13" s="33" t="str">
        <f t="shared" si="6"/>
        <v>frn15</v>
      </c>
    </row>
    <row r="14" spans="1:39" x14ac:dyDescent="0.25">
      <c r="A14" s="24" t="s">
        <v>42</v>
      </c>
      <c r="B14" s="25" t="s">
        <v>32</v>
      </c>
      <c r="C14" s="34" t="s">
        <v>8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>
        <v>850</v>
      </c>
      <c r="P14" s="27">
        <v>520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/>
      <c r="AB14" s="28"/>
      <c r="AC14" s="29">
        <v>1908</v>
      </c>
      <c r="AD14" s="43">
        <f t="shared" si="2"/>
        <v>520</v>
      </c>
      <c r="AE14" s="36" t="str">
        <f t="shared" si="0"/>
        <v>frn13</v>
      </c>
      <c r="AF14" s="32" t="str">
        <f t="shared" si="1"/>
        <v>L</v>
      </c>
      <c r="AG14" s="1">
        <f t="shared" si="3"/>
        <v>535.6</v>
      </c>
      <c r="AH14" s="2">
        <f t="shared" si="4"/>
        <v>535.6</v>
      </c>
      <c r="AJ14" s="58">
        <f t="array" ref="AJ14">MIN(IF(D$2:Z$2="L",IF($D14:$Z14&lt;&gt;"",$D14:$Z14)))</f>
        <v>520</v>
      </c>
      <c r="AK14" s="33" t="str">
        <f t="shared" si="5"/>
        <v>frn13</v>
      </c>
      <c r="AL14" s="58">
        <f t="array" ref="AL14">MIN(IF(D$2:Z$2="F",IF($D14:$Z14&lt;&gt;"",$D14:$Z14)))</f>
        <v>0</v>
      </c>
      <c r="AM14" s="33" t="str">
        <f t="shared" si="6"/>
        <v/>
      </c>
    </row>
    <row r="15" spans="1:39" x14ac:dyDescent="0.25">
      <c r="A15" s="24" t="s">
        <v>42</v>
      </c>
      <c r="B15" s="25" t="s">
        <v>33</v>
      </c>
      <c r="C15" s="34" t="s">
        <v>8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 t="s">
        <v>4</v>
      </c>
      <c r="V15" s="27"/>
      <c r="W15" s="27"/>
      <c r="X15" s="27"/>
      <c r="Y15" s="27">
        <v>1580</v>
      </c>
      <c r="Z15" s="27"/>
      <c r="AA15" s="28"/>
      <c r="AB15" s="44"/>
      <c r="AC15" s="29">
        <v>1908</v>
      </c>
      <c r="AD15" s="40">
        <f t="shared" si="2"/>
        <v>1580</v>
      </c>
      <c r="AE15" s="36" t="str">
        <f t="shared" si="0"/>
        <v>frn22</v>
      </c>
      <c r="AF15" s="32" t="str">
        <f t="shared" si="1"/>
        <v>L</v>
      </c>
      <c r="AG15" s="1">
        <f t="shared" si="3"/>
        <v>1627.4</v>
      </c>
      <c r="AH15" s="2">
        <f t="shared" si="4"/>
        <v>1627.4</v>
      </c>
      <c r="AJ15" s="58">
        <f t="array" ref="AJ15">MIN(IF(D$2:Z$2="L",IF($D15:$Z15&lt;&gt;"",$D15:$Z15)))</f>
        <v>1580</v>
      </c>
      <c r="AK15" s="33" t="str">
        <f t="shared" si="5"/>
        <v>frn22</v>
      </c>
      <c r="AL15" s="58">
        <f t="array" ref="AL15">MIN(IF(D$2:Z$2="F",IF($D15:$Z15&lt;&gt;"",$D15:$Z15)))</f>
        <v>0</v>
      </c>
      <c r="AM15" s="33" t="str">
        <f t="shared" si="6"/>
        <v/>
      </c>
    </row>
    <row r="16" spans="1:39" x14ac:dyDescent="0.25">
      <c r="A16" s="24" t="s">
        <v>42</v>
      </c>
      <c r="B16" s="25" t="s">
        <v>34</v>
      </c>
      <c r="C16" s="34" t="s">
        <v>8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>
        <v>399.6</v>
      </c>
      <c r="P16" s="27">
        <v>575</v>
      </c>
      <c r="Q16" s="27">
        <v>238.51</v>
      </c>
      <c r="R16" s="27"/>
      <c r="S16" s="27"/>
      <c r="T16" s="27"/>
      <c r="U16" s="27"/>
      <c r="V16" s="27"/>
      <c r="W16" s="27"/>
      <c r="X16" s="27"/>
      <c r="Y16" s="27"/>
      <c r="Z16" s="27"/>
      <c r="AA16" s="28"/>
      <c r="AB16" s="28"/>
      <c r="AC16" s="29">
        <v>1908</v>
      </c>
      <c r="AD16" s="35">
        <f t="shared" si="2"/>
        <v>238.51</v>
      </c>
      <c r="AE16" s="36" t="str">
        <f t="shared" si="0"/>
        <v>frn14</v>
      </c>
      <c r="AF16" s="32" t="str">
        <f t="shared" si="1"/>
        <v>L</v>
      </c>
      <c r="AG16" s="1">
        <f t="shared" si="3"/>
        <v>245.6653</v>
      </c>
      <c r="AH16" s="2">
        <f t="shared" si="4"/>
        <v>245.6653</v>
      </c>
      <c r="AJ16" s="58">
        <f t="array" ref="AJ16">MIN(IF(D$2:Z$2="L",IF($D16:$Z16&lt;&gt;"",$D16:$Z16)))</f>
        <v>238.51</v>
      </c>
      <c r="AK16" s="33" t="str">
        <f t="shared" si="5"/>
        <v>frn14</v>
      </c>
      <c r="AL16" s="58">
        <f t="array" ref="AL16">MIN(IF(D$2:Z$2="F",IF($D16:$Z16&lt;&gt;"",$D16:$Z16)))</f>
        <v>0</v>
      </c>
      <c r="AM16" s="33" t="str">
        <f t="shared" si="6"/>
        <v/>
      </c>
    </row>
    <row r="17" spans="1:39" x14ac:dyDescent="0.25">
      <c r="A17" s="24" t="s">
        <v>42</v>
      </c>
      <c r="B17" s="25" t="s">
        <v>35</v>
      </c>
      <c r="C17" s="34" t="s">
        <v>13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>
        <v>281.70999999999998</v>
      </c>
      <c r="Y17" s="27"/>
      <c r="Z17" s="27"/>
      <c r="AA17" s="28"/>
      <c r="AB17" s="28"/>
      <c r="AC17" s="29">
        <v>1908</v>
      </c>
      <c r="AD17" s="43">
        <f t="shared" si="2"/>
        <v>281.70999999999998</v>
      </c>
      <c r="AE17" s="36" t="str">
        <f t="shared" si="0"/>
        <v>frn21</v>
      </c>
      <c r="AF17" s="32" t="str">
        <f t="shared" si="1"/>
        <v>F</v>
      </c>
      <c r="AG17" s="1">
        <f t="shared" si="3"/>
        <v>338.05199999999996</v>
      </c>
      <c r="AH17" s="2">
        <f t="shared" si="4"/>
        <v>22311.431999999997</v>
      </c>
      <c r="AJ17" s="58">
        <f t="array" ref="AJ17">MIN(IF(D$2:Z$2="L",IF($D17:$Z17&lt;&gt;"",$D17:$Z17)))</f>
        <v>0</v>
      </c>
      <c r="AK17" s="33" t="str">
        <f t="shared" si="5"/>
        <v/>
      </c>
      <c r="AL17" s="58">
        <f t="array" ref="AL17">MIN(IF(D$2:Z$2="F",IF($D17:$Z17&lt;&gt;"",$D17:$Z17)))</f>
        <v>281.70999999999998</v>
      </c>
      <c r="AM17" s="33" t="str">
        <f t="shared" si="6"/>
        <v>frn21</v>
      </c>
    </row>
    <row r="18" spans="1:39" x14ac:dyDescent="0.25">
      <c r="A18" s="24" t="s">
        <v>42</v>
      </c>
      <c r="B18" s="25" t="s">
        <v>36</v>
      </c>
      <c r="C18" s="34" t="s">
        <v>8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>
        <v>225</v>
      </c>
      <c r="T18" s="45"/>
      <c r="U18" s="27" t="s">
        <v>4</v>
      </c>
      <c r="V18" s="27"/>
      <c r="W18" s="27"/>
      <c r="X18" s="27"/>
      <c r="Y18" s="27"/>
      <c r="Z18" s="27"/>
      <c r="AA18" s="28"/>
      <c r="AB18" s="28"/>
      <c r="AC18" s="29">
        <v>1908</v>
      </c>
      <c r="AD18" s="40">
        <f t="shared" si="2"/>
        <v>225</v>
      </c>
      <c r="AE18" s="36" t="str">
        <f t="shared" si="0"/>
        <v>frn16</v>
      </c>
      <c r="AF18" s="32" t="str">
        <f t="shared" si="1"/>
        <v>L</v>
      </c>
      <c r="AG18" s="1">
        <f t="shared" si="3"/>
        <v>231.75</v>
      </c>
      <c r="AH18" s="2">
        <f t="shared" si="4"/>
        <v>231.75</v>
      </c>
      <c r="AJ18" s="58">
        <f t="array" ref="AJ18">MIN(IF(D$2:Z$2="L",IF($D18:$Z18&lt;&gt;"",$D18:$Z18)))</f>
        <v>225</v>
      </c>
      <c r="AK18" s="33" t="str">
        <f t="shared" si="5"/>
        <v>frn16</v>
      </c>
      <c r="AL18" s="58">
        <f t="array" ref="AL18">MIN(IF(D$2:Z$2="F",IF($D18:$Z18&lt;&gt;"",$D18:$Z18)))</f>
        <v>0</v>
      </c>
      <c r="AM18" s="33" t="str">
        <f t="shared" si="6"/>
        <v/>
      </c>
    </row>
    <row r="19" spans="1:39" x14ac:dyDescent="0.25">
      <c r="A19" s="24" t="s">
        <v>42</v>
      </c>
      <c r="B19" s="25" t="s">
        <v>37</v>
      </c>
      <c r="C19" s="34" t="s">
        <v>8</v>
      </c>
      <c r="D19" s="27"/>
      <c r="E19" s="27"/>
      <c r="F19" s="27"/>
      <c r="G19" s="27">
        <v>167.47</v>
      </c>
      <c r="H19" s="27">
        <v>87.35</v>
      </c>
      <c r="I19" s="27"/>
      <c r="J19" s="27"/>
      <c r="K19" s="27"/>
      <c r="L19" s="45"/>
      <c r="M19" s="27"/>
      <c r="N19" s="27"/>
      <c r="O19" s="27"/>
      <c r="P19" s="27"/>
      <c r="Q19" s="27"/>
      <c r="R19" s="27"/>
      <c r="S19" s="27"/>
      <c r="T19" s="27">
        <v>50</v>
      </c>
      <c r="U19" s="27" t="s">
        <v>4</v>
      </c>
      <c r="V19" s="27"/>
      <c r="W19" s="27"/>
      <c r="X19" s="27"/>
      <c r="Y19" s="27"/>
      <c r="Z19" s="27"/>
      <c r="AA19" s="28"/>
      <c r="AB19" s="28"/>
      <c r="AC19" s="29">
        <v>1908</v>
      </c>
      <c r="AD19" s="40">
        <f t="shared" si="2"/>
        <v>50</v>
      </c>
      <c r="AE19" s="36" t="str">
        <f t="shared" si="0"/>
        <v>frn17</v>
      </c>
      <c r="AF19" s="32" t="str">
        <f t="shared" si="1"/>
        <v>F</v>
      </c>
      <c r="AG19" s="1">
        <f t="shared" si="3"/>
        <v>60</v>
      </c>
      <c r="AH19" s="2">
        <f t="shared" si="4"/>
        <v>60</v>
      </c>
      <c r="AJ19" s="58">
        <f t="array" ref="AJ19">MIN(IF(D$2:Z$2="L",IF($D19:$Z19&lt;&gt;"",$D19:$Z19)))</f>
        <v>167.47</v>
      </c>
      <c r="AK19" s="33" t="str">
        <f t="shared" si="5"/>
        <v>frn4</v>
      </c>
      <c r="AL19" s="58">
        <f t="array" ref="AL19">MIN(IF(D$2:Z$2="F",IF($D19:$Z19&lt;&gt;"",$D19:$Z19)))</f>
        <v>50</v>
      </c>
      <c r="AM19" s="33" t="str">
        <f t="shared" si="6"/>
        <v>frn17</v>
      </c>
    </row>
    <row r="20" spans="1:39" x14ac:dyDescent="0.25">
      <c r="A20" s="24" t="s">
        <v>42</v>
      </c>
      <c r="B20" s="25" t="s">
        <v>38</v>
      </c>
      <c r="C20" s="34" t="s">
        <v>8</v>
      </c>
      <c r="D20" s="27"/>
      <c r="E20" s="27"/>
      <c r="F20" s="27"/>
      <c r="G20" s="27"/>
      <c r="H20" s="27"/>
      <c r="I20" s="27"/>
      <c r="J20" s="27"/>
      <c r="K20" s="27">
        <v>10136</v>
      </c>
      <c r="L20" s="27">
        <v>10850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8"/>
      <c r="AB20" s="28"/>
      <c r="AC20" s="29">
        <v>1908</v>
      </c>
      <c r="AD20" s="46">
        <f t="shared" si="2"/>
        <v>10136</v>
      </c>
      <c r="AE20" s="36" t="str">
        <f t="shared" si="0"/>
        <v>frn8</v>
      </c>
      <c r="AF20" s="32" t="str">
        <f t="shared" si="1"/>
        <v>F</v>
      </c>
      <c r="AG20" s="1">
        <f t="shared" si="3"/>
        <v>12163.199999999999</v>
      </c>
      <c r="AH20" s="2">
        <f t="shared" si="4"/>
        <v>12163.199999999999</v>
      </c>
      <c r="AJ20" s="58">
        <f t="array" ref="AJ20">MIN(IF(D$2:Z$2="L",IF($D20:$Z20&lt;&gt;"",$D20:$Z20)))</f>
        <v>0</v>
      </c>
      <c r="AK20" s="33" t="str">
        <f t="shared" si="5"/>
        <v/>
      </c>
      <c r="AL20" s="58">
        <f t="array" ref="AL20">MIN(IF(D$2:Z$2="F",IF($D20:$Z20&lt;&gt;"",$D20:$Z20)))</f>
        <v>10136</v>
      </c>
      <c r="AM20" s="33" t="str">
        <f t="shared" si="6"/>
        <v>frn8</v>
      </c>
    </row>
    <row r="21" spans="1:39" x14ac:dyDescent="0.25">
      <c r="A21" s="24" t="s">
        <v>42</v>
      </c>
      <c r="B21" s="25" t="s">
        <v>39</v>
      </c>
      <c r="C21" s="47" t="s">
        <v>8</v>
      </c>
      <c r="D21" s="27"/>
      <c r="E21" s="27"/>
      <c r="F21" s="27"/>
      <c r="G21" s="27"/>
      <c r="H21" s="27"/>
      <c r="I21" s="27"/>
      <c r="J21" s="27"/>
      <c r="K21" s="27">
        <v>1790</v>
      </c>
      <c r="L21" s="27">
        <v>2150</v>
      </c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8"/>
      <c r="AB21" s="28"/>
      <c r="AC21" s="29">
        <v>1908</v>
      </c>
      <c r="AD21" s="46">
        <f t="shared" si="2"/>
        <v>1790</v>
      </c>
      <c r="AE21" s="36" t="str">
        <f t="shared" si="0"/>
        <v>frn8</v>
      </c>
      <c r="AF21" s="32" t="str">
        <f t="shared" si="1"/>
        <v>F</v>
      </c>
      <c r="AG21" s="1">
        <f t="shared" si="3"/>
        <v>2148</v>
      </c>
      <c r="AH21" s="2">
        <f t="shared" si="4"/>
        <v>2148</v>
      </c>
      <c r="AJ21" s="58">
        <f t="array" ref="AJ21">MIN(IF(D$2:Z$2="L",IF($D21:$Z21&lt;&gt;"",$D21:$Z21)))</f>
        <v>0</v>
      </c>
      <c r="AK21" s="33" t="str">
        <f t="shared" si="5"/>
        <v/>
      </c>
      <c r="AL21" s="58">
        <f t="array" ref="AL21">MIN(IF(D$2:Z$2="F",IF($D21:$Z21&lt;&gt;"",$D21:$Z21)))</f>
        <v>1790</v>
      </c>
      <c r="AM21" s="33" t="str">
        <f t="shared" si="6"/>
        <v>frn8</v>
      </c>
    </row>
    <row r="22" spans="1:39" x14ac:dyDescent="0.25">
      <c r="A22" s="24" t="s">
        <v>42</v>
      </c>
      <c r="B22" s="25" t="s">
        <v>40</v>
      </c>
      <c r="C22" s="47" t="s">
        <v>8</v>
      </c>
      <c r="D22" s="27"/>
      <c r="E22" s="27"/>
      <c r="F22" s="27"/>
      <c r="G22" s="27"/>
      <c r="H22" s="27"/>
      <c r="I22" s="27"/>
      <c r="J22" s="27"/>
      <c r="K22" s="27">
        <v>18640</v>
      </c>
      <c r="L22" s="27">
        <v>14150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8"/>
      <c r="AB22" s="28"/>
      <c r="AC22" s="29">
        <v>1908</v>
      </c>
      <c r="AD22" s="46">
        <f t="shared" si="2"/>
        <v>14150</v>
      </c>
      <c r="AE22" s="36" t="str">
        <f t="shared" si="0"/>
        <v>frn9</v>
      </c>
      <c r="AF22" s="32" t="str">
        <f t="shared" si="1"/>
        <v>F</v>
      </c>
      <c r="AG22" s="1">
        <f t="shared" si="3"/>
        <v>16980</v>
      </c>
      <c r="AH22" s="2">
        <f t="shared" si="4"/>
        <v>16980</v>
      </c>
      <c r="AJ22" s="58">
        <f t="array" ref="AJ22">MIN(IF(D$2:Z$2="L",IF($D22:$Z22&lt;&gt;"",$D22:$Z22)))</f>
        <v>0</v>
      </c>
      <c r="AK22" s="33" t="str">
        <f t="shared" si="5"/>
        <v/>
      </c>
      <c r="AL22" s="58">
        <f t="array" ref="AL22">MIN(IF(D$2:Z$2="F",IF($D22:$Z22&lt;&gt;"",$D22:$Z22)))</f>
        <v>14150</v>
      </c>
      <c r="AM22" s="33" t="str">
        <f t="shared" si="6"/>
        <v>frn9</v>
      </c>
    </row>
    <row r="23" spans="1:39" x14ac:dyDescent="0.25">
      <c r="A23" s="24" t="s">
        <v>42</v>
      </c>
      <c r="B23" s="25" t="s">
        <v>41</v>
      </c>
      <c r="C23" s="47" t="s">
        <v>8</v>
      </c>
      <c r="D23" s="27"/>
      <c r="E23" s="27"/>
      <c r="F23" s="27"/>
      <c r="G23" s="27"/>
      <c r="H23" s="27"/>
      <c r="I23" s="27"/>
      <c r="J23" s="27"/>
      <c r="K23" s="27">
        <v>14750</v>
      </c>
      <c r="L23" s="27">
        <v>11180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8"/>
      <c r="AB23" s="28"/>
      <c r="AC23" s="29">
        <v>1908</v>
      </c>
      <c r="AD23" s="46">
        <f t="shared" si="2"/>
        <v>11180</v>
      </c>
      <c r="AE23" s="36" t="str">
        <f t="shared" si="0"/>
        <v>frn9</v>
      </c>
      <c r="AF23" s="32" t="str">
        <f t="shared" si="1"/>
        <v>F</v>
      </c>
      <c r="AG23" s="1">
        <f t="shared" si="3"/>
        <v>13416</v>
      </c>
      <c r="AH23" s="2">
        <f t="shared" si="4"/>
        <v>13416</v>
      </c>
      <c r="AJ23" s="58">
        <f t="array" ref="AJ23">MIN(IF(D$2:Z$2="L",IF($D23:$Z23&lt;&gt;"",$D23:$Z23)))</f>
        <v>0</v>
      </c>
      <c r="AK23" s="33" t="str">
        <f t="shared" si="5"/>
        <v/>
      </c>
      <c r="AL23" s="58">
        <f t="array" ref="AL23">MIN(IF(D$2:Z$2="F",IF($D23:$Z23&lt;&gt;"",$D23:$Z23)))</f>
        <v>11180</v>
      </c>
      <c r="AM23" s="33" t="str">
        <f t="shared" si="6"/>
        <v>frn9</v>
      </c>
    </row>
    <row r="24" spans="1:39" x14ac:dyDescent="0.25">
      <c r="A24" s="24" t="s">
        <v>42</v>
      </c>
      <c r="B24" s="25" t="s">
        <v>43</v>
      </c>
      <c r="C24" s="47" t="s">
        <v>8</v>
      </c>
      <c r="D24" s="27"/>
      <c r="E24" s="27"/>
      <c r="F24" s="27"/>
      <c r="G24" s="27"/>
      <c r="H24" s="27"/>
      <c r="I24" s="27"/>
      <c r="J24" s="27"/>
      <c r="K24" s="27">
        <v>4066</v>
      </c>
      <c r="L24" s="27">
        <v>5425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8"/>
      <c r="AB24" s="28"/>
      <c r="AC24" s="29">
        <v>1908</v>
      </c>
      <c r="AD24" s="46">
        <f t="shared" si="2"/>
        <v>4066</v>
      </c>
      <c r="AE24" s="36" t="str">
        <f t="shared" si="0"/>
        <v>frn8</v>
      </c>
      <c r="AF24" s="32" t="str">
        <f t="shared" si="1"/>
        <v>F</v>
      </c>
      <c r="AG24" s="1">
        <f t="shared" si="3"/>
        <v>4879.2</v>
      </c>
      <c r="AH24" s="2">
        <f t="shared" si="4"/>
        <v>4879.2</v>
      </c>
      <c r="AJ24" s="58">
        <f t="array" ref="AJ24">MIN(IF(D$2:Z$2="L",IF($D24:$Z24&lt;&gt;"",$D24:$Z24)))</f>
        <v>0</v>
      </c>
      <c r="AK24" s="33" t="str">
        <f t="shared" si="5"/>
        <v/>
      </c>
      <c r="AL24" s="58">
        <f t="array" ref="AL24">MIN(IF(D$2:Z$2="F",IF($D24:$Z24&lt;&gt;"",$D24:$Z24)))</f>
        <v>4066</v>
      </c>
      <c r="AM24" s="33" t="str">
        <f t="shared" si="6"/>
        <v>frn8</v>
      </c>
    </row>
    <row r="25" spans="1:39" ht="15.75" thickBot="1" x14ac:dyDescent="0.3">
      <c r="A25" s="24" t="s">
        <v>42</v>
      </c>
      <c r="B25" s="25" t="s">
        <v>44</v>
      </c>
      <c r="C25" s="48" t="s">
        <v>14</v>
      </c>
      <c r="D25" s="27"/>
      <c r="E25" s="27"/>
      <c r="F25" s="27"/>
      <c r="G25" s="27"/>
      <c r="H25" s="27"/>
      <c r="I25" s="27"/>
      <c r="J25" s="27"/>
      <c r="K25" s="45"/>
      <c r="L25" s="27">
        <v>2640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8"/>
      <c r="AB25" s="28"/>
      <c r="AC25" s="29">
        <v>1908</v>
      </c>
      <c r="AD25" s="49">
        <f t="shared" si="2"/>
        <v>2640</v>
      </c>
      <c r="AE25" s="50" t="str">
        <f t="shared" si="0"/>
        <v>frn9</v>
      </c>
      <c r="AF25" s="51" t="str">
        <f t="shared" si="1"/>
        <v>F</v>
      </c>
      <c r="AG25" s="3">
        <f t="shared" si="3"/>
        <v>3168</v>
      </c>
      <c r="AH25" s="4">
        <f t="shared" si="4"/>
        <v>34848</v>
      </c>
      <c r="AJ25" s="58">
        <f t="array" ref="AJ25">MIN(IF(D$2:Z$2="L",IF($D25:$Z25&lt;&gt;"",$D25:$Z25)))</f>
        <v>0</v>
      </c>
      <c r="AK25" s="33" t="str">
        <f t="shared" si="5"/>
        <v/>
      </c>
      <c r="AL25" s="58">
        <f t="array" ref="AL25">MIN(IF(D$2:Z$2="F",IF($D25:$Z25&lt;&gt;"",$D25:$Z25)))</f>
        <v>2640</v>
      </c>
      <c r="AM25" s="33" t="str">
        <f t="shared" si="6"/>
        <v>frn9</v>
      </c>
    </row>
    <row r="26" spans="1:39" x14ac:dyDescent="0.25">
      <c r="B26" s="12"/>
      <c r="C26" s="12"/>
      <c r="AB26" s="52"/>
      <c r="AC26" s="53"/>
      <c r="AD26" s="52"/>
      <c r="AE26" s="52"/>
      <c r="AF26" s="52"/>
      <c r="AG26" s="52"/>
      <c r="AH26" s="52"/>
    </row>
    <row r="27" spans="1:39" x14ac:dyDescent="0.25">
      <c r="B27" s="12"/>
      <c r="C27" s="12"/>
      <c r="E27" s="54"/>
      <c r="F27" s="55"/>
    </row>
    <row r="28" spans="1:39" x14ac:dyDescent="0.25">
      <c r="B28" s="12"/>
      <c r="C28" s="12"/>
      <c r="E28" s="54"/>
      <c r="F28" s="55"/>
    </row>
    <row r="29" spans="1:39" x14ac:dyDescent="0.25">
      <c r="B29" s="12"/>
      <c r="C29" s="12"/>
      <c r="E29" s="57"/>
      <c r="F29" s="57"/>
    </row>
    <row r="30" spans="1:39" x14ac:dyDescent="0.25">
      <c r="B30" s="12"/>
      <c r="C30" s="12"/>
      <c r="E30" s="57"/>
      <c r="F30" s="57"/>
    </row>
    <row r="31" spans="1:39" x14ac:dyDescent="0.25">
      <c r="B31" s="12"/>
      <c r="C31" s="12"/>
      <c r="E31" s="57"/>
      <c r="F31" s="57"/>
    </row>
    <row r="32" spans="1:39" x14ac:dyDescent="0.25">
      <c r="B32" s="12"/>
      <c r="C32" s="12"/>
      <c r="E32" s="57"/>
      <c r="F32" s="57"/>
    </row>
    <row r="33" spans="2:6" x14ac:dyDescent="0.25">
      <c r="B33" s="12"/>
      <c r="C33" s="12"/>
      <c r="E33" s="57"/>
      <c r="F33" s="57"/>
    </row>
  </sheetData>
  <autoFilter ref="A1:Z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CHIFFRAGE 8019 (3)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Etrillard, Alain (PSA-Quimper)</dc:creator>
  <cp:lastModifiedBy>Etrillard, Alain (PSA-Quimper)</cp:lastModifiedBy>
  <dcterms:created xsi:type="dcterms:W3CDTF">2017-02-28T16:30:10Z</dcterms:created>
  <dcterms:modified xsi:type="dcterms:W3CDTF">2017-03-29T15:37:39Z</dcterms:modified>
</cp:coreProperties>
</file>