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Armelle\Documents\"/>
    </mc:Choice>
  </mc:AlternateContent>
  <bookViews>
    <workbookView xWindow="0" yWindow="0" windowWidth="20490" windowHeight="7755"/>
  </bookViews>
  <sheets>
    <sheet name="Calendrier 2015 - Tableau" sheetId="1" r:id="rId1"/>
    <sheet name="Données" sheetId="3" r:id="rId2"/>
    <sheet name="Vacances" sheetId="4" r:id="rId3"/>
  </sheets>
  <definedNames>
    <definedName name="ABREGE">Données!$H$2:$H$14</definedName>
    <definedName name="ANNEE">Données!$E$2:$E$13</definedName>
    <definedName name="Fériés">Données!$N$2:$N$17</definedName>
    <definedName name="_xlnm.Print_Area" localSheetId="2">Vacances!$A$1:$I$62</definedName>
  </definedNames>
  <calcPr calcId="152511"/>
</workbook>
</file>

<file path=xl/calcChain.xml><?xml version="1.0" encoding="utf-8"?>
<calcChain xmlns="http://schemas.openxmlformats.org/spreadsheetml/2006/main">
  <c r="CK9" i="1" l="1"/>
  <c r="CK10" i="1"/>
  <c r="CK11" i="1"/>
  <c r="CK12" i="1"/>
  <c r="CK13" i="1"/>
  <c r="CK14" i="1"/>
  <c r="CK15" i="1"/>
  <c r="CK16" i="1"/>
  <c r="CK17" i="1"/>
  <c r="CK18" i="1"/>
  <c r="CK19" i="1"/>
  <c r="CK20" i="1"/>
  <c r="CK21" i="1"/>
  <c r="CK22" i="1"/>
  <c r="CK23" i="1"/>
  <c r="CK24" i="1"/>
  <c r="CK25" i="1"/>
  <c r="CK26" i="1"/>
  <c r="CK27" i="1"/>
  <c r="CK28" i="1"/>
  <c r="CK29" i="1"/>
  <c r="CK30" i="1"/>
  <c r="CK31" i="1"/>
  <c r="CK32" i="1"/>
  <c r="CK33" i="1"/>
  <c r="CK34" i="1"/>
  <c r="CK35" i="1"/>
  <c r="CK36" i="1"/>
  <c r="CK37" i="1"/>
  <c r="CK38" i="1"/>
  <c r="CK8" i="1"/>
  <c r="CC9" i="1"/>
  <c r="CC10" i="1"/>
  <c r="CC11" i="1"/>
  <c r="CC12" i="1"/>
  <c r="CC13" i="1"/>
  <c r="CC14" i="1"/>
  <c r="CC15" i="1"/>
  <c r="CC16" i="1"/>
  <c r="CC17" i="1"/>
  <c r="CC18" i="1"/>
  <c r="CC19" i="1"/>
  <c r="CC20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C36" i="1"/>
  <c r="CC37" i="1"/>
  <c r="CC8" i="1"/>
  <c r="BU9" i="1"/>
  <c r="BU10" i="1"/>
  <c r="BU11" i="1"/>
  <c r="BU12" i="1"/>
  <c r="BU13" i="1"/>
  <c r="BU14" i="1"/>
  <c r="BU15" i="1"/>
  <c r="BU16" i="1"/>
  <c r="BU17" i="1"/>
  <c r="BU18" i="1"/>
  <c r="BU19" i="1"/>
  <c r="BU20" i="1"/>
  <c r="BU21" i="1"/>
  <c r="BU22" i="1"/>
  <c r="BU23" i="1"/>
  <c r="BU24" i="1"/>
  <c r="BU25" i="1"/>
  <c r="BU26" i="1"/>
  <c r="BU27" i="1"/>
  <c r="BU28" i="1"/>
  <c r="BU29" i="1"/>
  <c r="BU30" i="1"/>
  <c r="BU31" i="1"/>
  <c r="BU32" i="1"/>
  <c r="BU33" i="1"/>
  <c r="BU34" i="1"/>
  <c r="BU35" i="1"/>
  <c r="BU36" i="1"/>
  <c r="BU37" i="1"/>
  <c r="BU38" i="1"/>
  <c r="BU8" i="1"/>
  <c r="BM9" i="1"/>
  <c r="BM10" i="1"/>
  <c r="BM11" i="1"/>
  <c r="BM12" i="1"/>
  <c r="BM13" i="1"/>
  <c r="BM14" i="1"/>
  <c r="BM15" i="1"/>
  <c r="BM16" i="1"/>
  <c r="BM17" i="1"/>
  <c r="BM18" i="1"/>
  <c r="BM19" i="1"/>
  <c r="BM20" i="1"/>
  <c r="BM21" i="1"/>
  <c r="BM22" i="1"/>
  <c r="BM23" i="1"/>
  <c r="BM24" i="1"/>
  <c r="BM25" i="1"/>
  <c r="BM26" i="1"/>
  <c r="BM27" i="1"/>
  <c r="BM28" i="1"/>
  <c r="BM29" i="1"/>
  <c r="BM30" i="1"/>
  <c r="BM31" i="1"/>
  <c r="BM32" i="1"/>
  <c r="BM33" i="1"/>
  <c r="BM34" i="1"/>
  <c r="BM35" i="1"/>
  <c r="BM36" i="1"/>
  <c r="BM37" i="1"/>
  <c r="BM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8" i="1"/>
  <c r="DF9" i="1"/>
  <c r="DF10" i="1"/>
  <c r="DF11" i="1"/>
  <c r="DF12" i="1"/>
  <c r="DF13" i="1"/>
  <c r="DF14" i="1"/>
  <c r="DF15" i="1"/>
  <c r="DF16" i="1"/>
  <c r="DF17" i="1"/>
  <c r="DF18" i="1"/>
  <c r="DF19" i="1"/>
  <c r="DF8" i="1"/>
  <c r="DE9" i="1"/>
  <c r="DE10" i="1"/>
  <c r="DE11" i="1"/>
  <c r="DE12" i="1"/>
  <c r="DE13" i="1"/>
  <c r="DE14" i="1"/>
  <c r="DE15" i="1"/>
  <c r="DE16" i="1"/>
  <c r="DE17" i="1"/>
  <c r="DE18" i="1"/>
  <c r="DE19" i="1"/>
  <c r="DE8" i="1"/>
  <c r="DD9" i="1"/>
  <c r="DD10" i="1"/>
  <c r="DD11" i="1"/>
  <c r="DD12" i="1"/>
  <c r="DD13" i="1"/>
  <c r="DD14" i="1"/>
  <c r="DD15" i="1"/>
  <c r="DD16" i="1"/>
  <c r="DD17" i="1"/>
  <c r="DD18" i="1"/>
  <c r="DD19" i="1"/>
  <c r="DD8" i="1"/>
  <c r="DC9" i="1"/>
  <c r="DC10" i="1"/>
  <c r="DC11" i="1"/>
  <c r="DC12" i="1"/>
  <c r="DC13" i="1"/>
  <c r="DC14" i="1"/>
  <c r="DC15" i="1"/>
  <c r="DC16" i="1"/>
  <c r="DC17" i="1"/>
  <c r="DC18" i="1"/>
  <c r="DC19" i="1"/>
  <c r="DC8" i="1"/>
  <c r="DB9" i="1"/>
  <c r="DB10" i="1"/>
  <c r="DB11" i="1"/>
  <c r="DB12" i="1"/>
  <c r="DB13" i="1"/>
  <c r="DB14" i="1"/>
  <c r="DB15" i="1"/>
  <c r="DB16" i="1"/>
  <c r="DB17" i="1"/>
  <c r="DB18" i="1"/>
  <c r="DB19" i="1"/>
  <c r="DB8" i="1"/>
  <c r="DA9" i="1"/>
  <c r="DA10" i="1"/>
  <c r="DA11" i="1"/>
  <c r="DA12" i="1"/>
  <c r="DA13" i="1"/>
  <c r="DA14" i="1"/>
  <c r="DA15" i="1"/>
  <c r="DA16" i="1"/>
  <c r="DA17" i="1"/>
  <c r="DA18" i="1"/>
  <c r="DA19" i="1"/>
  <c r="DA8" i="1"/>
  <c r="CZ9" i="1"/>
  <c r="CZ10" i="1"/>
  <c r="CZ11" i="1"/>
  <c r="CZ12" i="1"/>
  <c r="CZ13" i="1"/>
  <c r="CZ14" i="1"/>
  <c r="CZ15" i="1"/>
  <c r="CZ16" i="1"/>
  <c r="CZ17" i="1"/>
  <c r="CZ18" i="1"/>
  <c r="CZ19" i="1"/>
  <c r="CZ8" i="1"/>
  <c r="CY9" i="1"/>
  <c r="CY10" i="1"/>
  <c r="CY11" i="1"/>
  <c r="CY12" i="1"/>
  <c r="CY13" i="1"/>
  <c r="CY14" i="1"/>
  <c r="CY15" i="1"/>
  <c r="CY16" i="1"/>
  <c r="CY17" i="1"/>
  <c r="CY18" i="1"/>
  <c r="CY19" i="1"/>
  <c r="CY8" i="1"/>
  <c r="CX9" i="1"/>
  <c r="CX10" i="1"/>
  <c r="CX11" i="1"/>
  <c r="CX12" i="1"/>
  <c r="CX13" i="1"/>
  <c r="CX14" i="1"/>
  <c r="CX15" i="1"/>
  <c r="CX16" i="1"/>
  <c r="CX17" i="1"/>
  <c r="CX18" i="1"/>
  <c r="CX19" i="1"/>
  <c r="CX8" i="1"/>
  <c r="CW9" i="1"/>
  <c r="CW10" i="1"/>
  <c r="CW11" i="1"/>
  <c r="CW12" i="1"/>
  <c r="CW13" i="1"/>
  <c r="CW14" i="1"/>
  <c r="CW15" i="1"/>
  <c r="CW16" i="1"/>
  <c r="CW17" i="1"/>
  <c r="CW18" i="1"/>
  <c r="CW19" i="1"/>
  <c r="CW8" i="1"/>
  <c r="CV9" i="1"/>
  <c r="CV10" i="1"/>
  <c r="CV11" i="1"/>
  <c r="CV12" i="1"/>
  <c r="CV13" i="1"/>
  <c r="CV14" i="1"/>
  <c r="CV15" i="1"/>
  <c r="CV16" i="1"/>
  <c r="CV17" i="1"/>
  <c r="CV18" i="1"/>
  <c r="CV19" i="1"/>
  <c r="CV8" i="1"/>
  <c r="CU9" i="1"/>
  <c r="CU10" i="1"/>
  <c r="CU11" i="1"/>
  <c r="CU12" i="1"/>
  <c r="CU13" i="1"/>
  <c r="CU14" i="1"/>
  <c r="CU15" i="1"/>
  <c r="CU16" i="1"/>
  <c r="CU17" i="1"/>
  <c r="CU18" i="1"/>
  <c r="CU19" i="1"/>
  <c r="CU8" i="1"/>
  <c r="Y1" i="1" l="1"/>
  <c r="N1" i="3" l="1"/>
  <c r="L14" i="3"/>
  <c r="L15" i="3"/>
  <c r="K14" i="3"/>
  <c r="K13" i="3"/>
  <c r="N16" i="3" l="1"/>
  <c r="N17" i="3" s="1"/>
  <c r="CT27" i="1" s="1"/>
  <c r="B3" i="3"/>
  <c r="J8" i="1" s="1"/>
  <c r="B7" i="3"/>
  <c r="B11" i="3"/>
  <c r="BV8" i="1" s="1"/>
  <c r="B6" i="3"/>
  <c r="AH8" i="1" s="1"/>
  <c r="B4" i="3"/>
  <c r="B8" i="3"/>
  <c r="B12" i="3"/>
  <c r="CD8" i="1" s="1"/>
  <c r="B10" i="3"/>
  <c r="BN8" i="1" s="1"/>
  <c r="B5" i="3"/>
  <c r="Z8" i="1" s="1"/>
  <c r="B9" i="3"/>
  <c r="BF8" i="1" s="1"/>
  <c r="B13" i="3"/>
  <c r="CL8" i="1" s="1"/>
  <c r="B2" i="3"/>
  <c r="B8" i="1" s="1"/>
  <c r="A8" i="1" s="1"/>
  <c r="K16" i="3"/>
  <c r="N2" i="3"/>
  <c r="CT21" i="1" s="1"/>
  <c r="CT22" i="1"/>
  <c r="N4" i="3"/>
  <c r="L4" i="3" s="1"/>
  <c r="N11" i="3"/>
  <c r="CT32" i="1" s="1"/>
  <c r="N5" i="3"/>
  <c r="N8" i="3"/>
  <c r="K8" i="3" s="1"/>
  <c r="N10" i="3"/>
  <c r="CT31" i="1" s="1"/>
  <c r="N9" i="3"/>
  <c r="N12" i="3"/>
  <c r="K15" i="3"/>
  <c r="L13" i="3"/>
  <c r="J9" i="1" l="1"/>
  <c r="I9" i="1" s="1"/>
  <c r="I8" i="1"/>
  <c r="O8" i="1"/>
  <c r="M8" i="1"/>
  <c r="N8" i="1"/>
  <c r="F8" i="1"/>
  <c r="G8" i="1"/>
  <c r="E8" i="1"/>
  <c r="CL9" i="1"/>
  <c r="CL10" i="1" s="1"/>
  <c r="CP8" i="1"/>
  <c r="CQ8" i="1"/>
  <c r="CO8" i="1"/>
  <c r="Z9" i="1"/>
  <c r="AA9" i="1" s="1"/>
  <c r="AE8" i="1"/>
  <c r="AC8" i="1"/>
  <c r="AD8" i="1"/>
  <c r="CD9" i="1"/>
  <c r="CD10" i="1" s="1"/>
  <c r="CD11" i="1" s="1"/>
  <c r="CI8" i="1"/>
  <c r="CH8" i="1"/>
  <c r="CG8" i="1"/>
  <c r="BW8" i="1"/>
  <c r="BZ8" i="1"/>
  <c r="CA8" i="1"/>
  <c r="BY8" i="1"/>
  <c r="K8" i="1"/>
  <c r="BF9" i="1"/>
  <c r="BK8" i="1"/>
  <c r="BI8" i="1"/>
  <c r="BJ8" i="1"/>
  <c r="BN9" i="1"/>
  <c r="BQ8" i="1"/>
  <c r="BR8" i="1"/>
  <c r="BS8" i="1"/>
  <c r="AX8" i="1"/>
  <c r="AX9" i="1" s="1"/>
  <c r="AH9" i="1"/>
  <c r="AH10" i="1" s="1"/>
  <c r="AM8" i="1"/>
  <c r="AK8" i="1"/>
  <c r="AL8" i="1"/>
  <c r="AP8" i="1"/>
  <c r="AP9" i="1" s="1"/>
  <c r="L16" i="3"/>
  <c r="K17" i="3"/>
  <c r="BF10" i="1"/>
  <c r="BG10" i="1" s="1"/>
  <c r="AI8" i="1"/>
  <c r="BO8" i="1"/>
  <c r="N7" i="3"/>
  <c r="L7" i="3" s="1"/>
  <c r="N6" i="3"/>
  <c r="K6" i="3" s="1"/>
  <c r="L17" i="3"/>
  <c r="N3" i="3"/>
  <c r="CT23" i="1" s="1"/>
  <c r="J10" i="1"/>
  <c r="K9" i="1"/>
  <c r="BG8" i="1"/>
  <c r="R8" i="1"/>
  <c r="Q8" i="1" s="1"/>
  <c r="AA8" i="1"/>
  <c r="L11" i="3"/>
  <c r="C8" i="1"/>
  <c r="M9" i="1"/>
  <c r="O9" i="1"/>
  <c r="N9" i="1"/>
  <c r="CM8" i="1"/>
  <c r="BV9" i="1"/>
  <c r="CE8" i="1"/>
  <c r="BN10" i="1"/>
  <c r="B9" i="1"/>
  <c r="K2" i="3"/>
  <c r="K4" i="3"/>
  <c r="L2" i="3"/>
  <c r="CT24" i="1"/>
  <c r="L10" i="3"/>
  <c r="K11" i="3"/>
  <c r="L5" i="3"/>
  <c r="CT25" i="1"/>
  <c r="K5" i="3"/>
  <c r="K10" i="3"/>
  <c r="CT29" i="1"/>
  <c r="L8" i="3"/>
  <c r="CT30" i="1"/>
  <c r="L9" i="3"/>
  <c r="K9" i="3"/>
  <c r="L12" i="3"/>
  <c r="K12" i="3"/>
  <c r="CT33" i="1"/>
  <c r="CE10" i="1"/>
  <c r="G9" i="1" l="1"/>
  <c r="A9" i="1"/>
  <c r="K10" i="1"/>
  <c r="I10" i="1"/>
  <c r="CT26" i="1"/>
  <c r="BF11" i="1"/>
  <c r="BJ11" i="1" s="1"/>
  <c r="L6" i="3"/>
  <c r="CM9" i="1"/>
  <c r="CE9" i="1"/>
  <c r="K3" i="3"/>
  <c r="AY8" i="1"/>
  <c r="CT28" i="1"/>
  <c r="J11" i="1"/>
  <c r="N10" i="1"/>
  <c r="AH11" i="1"/>
  <c r="AM11" i="1" s="1"/>
  <c r="AI10" i="1"/>
  <c r="AP10" i="1"/>
  <c r="AS10" i="1" s="1"/>
  <c r="AU9" i="1"/>
  <c r="AT9" i="1"/>
  <c r="AS9" i="1"/>
  <c r="AQ9" i="1"/>
  <c r="BC9" i="1"/>
  <c r="AY9" i="1"/>
  <c r="BB9" i="1"/>
  <c r="BA9" i="1"/>
  <c r="AX10" i="1"/>
  <c r="BA10" i="1" s="1"/>
  <c r="BK11" i="1"/>
  <c r="BV10" i="1"/>
  <c r="BW10" i="1" s="1"/>
  <c r="CA9" i="1"/>
  <c r="BY9" i="1"/>
  <c r="BZ9" i="1"/>
  <c r="R9" i="1"/>
  <c r="V8" i="1"/>
  <c r="W8" i="1"/>
  <c r="U8" i="1"/>
  <c r="AQ8" i="1"/>
  <c r="AI9" i="1"/>
  <c r="AM9" i="1"/>
  <c r="AK9" i="1"/>
  <c r="AL9" i="1"/>
  <c r="BO9" i="1"/>
  <c r="BR9" i="1"/>
  <c r="BS9" i="1"/>
  <c r="BQ9" i="1"/>
  <c r="BG9" i="1"/>
  <c r="BJ9" i="1"/>
  <c r="BI9" i="1"/>
  <c r="BK9" i="1"/>
  <c r="Z10" i="1"/>
  <c r="AE9" i="1"/>
  <c r="AC9" i="1"/>
  <c r="AD9" i="1"/>
  <c r="BO10" i="1"/>
  <c r="BS10" i="1"/>
  <c r="BQ10" i="1"/>
  <c r="BR10" i="1"/>
  <c r="BK10" i="1"/>
  <c r="BI10" i="1"/>
  <c r="BJ10" i="1"/>
  <c r="AL10" i="1"/>
  <c r="AM10" i="1"/>
  <c r="AK10" i="1"/>
  <c r="AU8" i="1"/>
  <c r="AS8" i="1"/>
  <c r="AT8" i="1"/>
  <c r="BC8" i="1"/>
  <c r="BA8" i="1"/>
  <c r="BB8" i="1"/>
  <c r="BB10" i="1"/>
  <c r="AU10" i="1"/>
  <c r="AT10" i="1"/>
  <c r="K7" i="3"/>
  <c r="M10" i="1"/>
  <c r="O10" i="1"/>
  <c r="L3" i="3"/>
  <c r="R10" i="1"/>
  <c r="Q10" i="1" s="1"/>
  <c r="S8" i="1"/>
  <c r="O11" i="1"/>
  <c r="N11" i="1"/>
  <c r="E9" i="1"/>
  <c r="F9" i="1"/>
  <c r="BW9" i="1"/>
  <c r="BN11" i="1"/>
  <c r="BO11" i="1" s="1"/>
  <c r="B10" i="1"/>
  <c r="C9" i="1"/>
  <c r="AX11" i="1"/>
  <c r="BF12" i="1"/>
  <c r="BG11" i="1"/>
  <c r="CM10" i="1"/>
  <c r="CL11" i="1"/>
  <c r="AI11" i="1"/>
  <c r="CD12" i="1"/>
  <c r="CE11" i="1"/>
  <c r="G10" i="1" l="1"/>
  <c r="A10" i="1"/>
  <c r="S9" i="1"/>
  <c r="Q9" i="1"/>
  <c r="K11" i="1"/>
  <c r="I11" i="1"/>
  <c r="BV11" i="1"/>
  <c r="BC10" i="1"/>
  <c r="BI11" i="1"/>
  <c r="AH12" i="1"/>
  <c r="AL12" i="1" s="1"/>
  <c r="J12" i="1"/>
  <c r="M11" i="1"/>
  <c r="AK11" i="1"/>
  <c r="AY10" i="1"/>
  <c r="AL11" i="1"/>
  <c r="CA11" i="1"/>
  <c r="BY11" i="1"/>
  <c r="BZ11" i="1"/>
  <c r="BK12" i="1"/>
  <c r="BI12" i="1"/>
  <c r="BJ12" i="1"/>
  <c r="BN12" i="1"/>
  <c r="BO12" i="1" s="1"/>
  <c r="BR11" i="1"/>
  <c r="BS11" i="1"/>
  <c r="BQ11" i="1"/>
  <c r="V10" i="1"/>
  <c r="U10" i="1"/>
  <c r="W10" i="1"/>
  <c r="AE10" i="1"/>
  <c r="AD10" i="1"/>
  <c r="AC10" i="1"/>
  <c r="Z11" i="1"/>
  <c r="AA10" i="1"/>
  <c r="W9" i="1"/>
  <c r="U9" i="1"/>
  <c r="V9" i="1"/>
  <c r="BZ10" i="1"/>
  <c r="BY10" i="1"/>
  <c r="CA10" i="1"/>
  <c r="AP11" i="1"/>
  <c r="AQ10" i="1"/>
  <c r="BB11" i="1"/>
  <c r="BC11" i="1"/>
  <c r="BA11" i="1"/>
  <c r="S10" i="1"/>
  <c r="R11" i="1"/>
  <c r="Q11" i="1" s="1"/>
  <c r="O12" i="1"/>
  <c r="N12" i="1"/>
  <c r="M12" i="1"/>
  <c r="F10" i="1"/>
  <c r="E10" i="1"/>
  <c r="B11" i="1"/>
  <c r="C10" i="1"/>
  <c r="J13" i="1"/>
  <c r="BW11" i="1"/>
  <c r="BV12" i="1"/>
  <c r="AY11" i="1"/>
  <c r="AX12" i="1"/>
  <c r="CM11" i="1"/>
  <c r="CL12" i="1"/>
  <c r="CD13" i="1"/>
  <c r="CE12" i="1"/>
  <c r="AH13" i="1"/>
  <c r="BF13" i="1"/>
  <c r="BG12" i="1"/>
  <c r="G11" i="1" l="1"/>
  <c r="A11" i="1"/>
  <c r="K12" i="1"/>
  <c r="I12" i="1"/>
  <c r="K13" i="1"/>
  <c r="I13" i="1"/>
  <c r="AI12" i="1"/>
  <c r="AK12" i="1"/>
  <c r="AM12" i="1"/>
  <c r="BN13" i="1"/>
  <c r="BR13" i="1" s="1"/>
  <c r="BZ12" i="1"/>
  <c r="CA12" i="1"/>
  <c r="BY12" i="1"/>
  <c r="BJ13" i="1"/>
  <c r="BK13" i="1"/>
  <c r="BI13" i="1"/>
  <c r="AM13" i="1"/>
  <c r="AK13" i="1"/>
  <c r="AL13" i="1"/>
  <c r="AT11" i="1"/>
  <c r="AS11" i="1"/>
  <c r="AU11" i="1"/>
  <c r="AQ11" i="1"/>
  <c r="AP12" i="1"/>
  <c r="AE11" i="1"/>
  <c r="AC11" i="1"/>
  <c r="AD11" i="1"/>
  <c r="Z12" i="1"/>
  <c r="AA11" i="1"/>
  <c r="BS12" i="1"/>
  <c r="BQ12" i="1"/>
  <c r="BR12" i="1"/>
  <c r="W11" i="1"/>
  <c r="U11" i="1"/>
  <c r="V11" i="1"/>
  <c r="BC12" i="1"/>
  <c r="BA12" i="1"/>
  <c r="BB12" i="1"/>
  <c r="R12" i="1"/>
  <c r="Q12" i="1" s="1"/>
  <c r="S11" i="1"/>
  <c r="N13" i="1"/>
  <c r="M13" i="1"/>
  <c r="O13" i="1"/>
  <c r="E11" i="1"/>
  <c r="F11" i="1"/>
  <c r="B12" i="1"/>
  <c r="C11" i="1"/>
  <c r="J14" i="1"/>
  <c r="AX13" i="1"/>
  <c r="AY12" i="1"/>
  <c r="BV13" i="1"/>
  <c r="BW12" i="1"/>
  <c r="CM12" i="1"/>
  <c r="CL13" i="1"/>
  <c r="BF14" i="1"/>
  <c r="BG13" i="1"/>
  <c r="AH14" i="1"/>
  <c r="AI13" i="1"/>
  <c r="CD14" i="1"/>
  <c r="CE13" i="1"/>
  <c r="K14" i="1" l="1"/>
  <c r="I14" i="1"/>
  <c r="G12" i="1"/>
  <c r="A12" i="1"/>
  <c r="BN14" i="1"/>
  <c r="BS13" i="1"/>
  <c r="BO13" i="1"/>
  <c r="BQ13" i="1"/>
  <c r="AL14" i="1"/>
  <c r="AM14" i="1"/>
  <c r="AK14" i="1"/>
  <c r="CA13" i="1"/>
  <c r="BY13" i="1"/>
  <c r="BZ13" i="1"/>
  <c r="V12" i="1"/>
  <c r="W12" i="1"/>
  <c r="U12" i="1"/>
  <c r="BS14" i="1"/>
  <c r="BQ14" i="1"/>
  <c r="BR14" i="1"/>
  <c r="AE12" i="1"/>
  <c r="AD12" i="1"/>
  <c r="AC12" i="1"/>
  <c r="AA12" i="1"/>
  <c r="Z13" i="1"/>
  <c r="AU12" i="1"/>
  <c r="AT12" i="1"/>
  <c r="AS12" i="1"/>
  <c r="AQ12" i="1"/>
  <c r="AP13" i="1"/>
  <c r="BK14" i="1"/>
  <c r="BI14" i="1"/>
  <c r="BJ14" i="1"/>
  <c r="BB13" i="1"/>
  <c r="BC13" i="1"/>
  <c r="BA13" i="1"/>
  <c r="R13" i="1"/>
  <c r="Q13" i="1" s="1"/>
  <c r="S12" i="1"/>
  <c r="N14" i="1"/>
  <c r="M14" i="1"/>
  <c r="O14" i="1"/>
  <c r="F12" i="1"/>
  <c r="E12" i="1"/>
  <c r="B13" i="1"/>
  <c r="C12" i="1"/>
  <c r="J15" i="1"/>
  <c r="BV14" i="1"/>
  <c r="BW13" i="1"/>
  <c r="AX14" i="1"/>
  <c r="AY13" i="1"/>
  <c r="AH15" i="1"/>
  <c r="AI14" i="1"/>
  <c r="BO14" i="1"/>
  <c r="BN15" i="1"/>
  <c r="CM13" i="1"/>
  <c r="CL14" i="1"/>
  <c r="CD15" i="1"/>
  <c r="CE14" i="1"/>
  <c r="BF15" i="1"/>
  <c r="BG14" i="1"/>
  <c r="G13" i="1" l="1"/>
  <c r="A13" i="1"/>
  <c r="K15" i="1"/>
  <c r="I15" i="1"/>
  <c r="BJ15" i="1"/>
  <c r="BK15" i="1"/>
  <c r="BI15" i="1"/>
  <c r="AM15" i="1"/>
  <c r="AK15" i="1"/>
  <c r="AL15" i="1"/>
  <c r="BZ14" i="1"/>
  <c r="BY14" i="1"/>
  <c r="CA14" i="1"/>
  <c r="V13" i="1"/>
  <c r="W13" i="1"/>
  <c r="U13" i="1"/>
  <c r="AQ13" i="1"/>
  <c r="AT13" i="1"/>
  <c r="AS13" i="1"/>
  <c r="AP14" i="1"/>
  <c r="AU13" i="1"/>
  <c r="BR15" i="1"/>
  <c r="BS15" i="1"/>
  <c r="BQ15" i="1"/>
  <c r="AE13" i="1"/>
  <c r="AC13" i="1"/>
  <c r="AD13" i="1"/>
  <c r="AA13" i="1"/>
  <c r="Z14" i="1"/>
  <c r="BC14" i="1"/>
  <c r="BA14" i="1"/>
  <c r="BB14" i="1"/>
  <c r="R14" i="1"/>
  <c r="Q14" i="1" s="1"/>
  <c r="S13" i="1"/>
  <c r="O15" i="1"/>
  <c r="N15" i="1"/>
  <c r="M15" i="1"/>
  <c r="E13" i="1"/>
  <c r="F13" i="1"/>
  <c r="B14" i="1"/>
  <c r="C13" i="1"/>
  <c r="J16" i="1"/>
  <c r="AY14" i="1"/>
  <c r="AX15" i="1"/>
  <c r="BW14" i="1"/>
  <c r="BV15" i="1"/>
  <c r="BF16" i="1"/>
  <c r="BG15" i="1"/>
  <c r="CD16" i="1"/>
  <c r="CE15" i="1"/>
  <c r="AH16" i="1"/>
  <c r="AI15" i="1"/>
  <c r="CM14" i="1"/>
  <c r="CL15" i="1"/>
  <c r="BO15" i="1"/>
  <c r="BN16" i="1"/>
  <c r="G14" i="1" l="1"/>
  <c r="A14" i="1"/>
  <c r="K16" i="1"/>
  <c r="I16" i="1"/>
  <c r="BS16" i="1"/>
  <c r="BQ16" i="1"/>
  <c r="BR16" i="1"/>
  <c r="AL16" i="1"/>
  <c r="AM16" i="1"/>
  <c r="AK16" i="1"/>
  <c r="BK16" i="1"/>
  <c r="BI16" i="1"/>
  <c r="BJ16" i="1"/>
  <c r="V14" i="1"/>
  <c r="W14" i="1"/>
  <c r="U14" i="1"/>
  <c r="AU14" i="1"/>
  <c r="AT14" i="1"/>
  <c r="AP15" i="1"/>
  <c r="AS14" i="1"/>
  <c r="AQ14" i="1"/>
  <c r="CA15" i="1"/>
  <c r="BY15" i="1"/>
  <c r="BZ15" i="1"/>
  <c r="AD14" i="1"/>
  <c r="AE14" i="1"/>
  <c r="AC14" i="1"/>
  <c r="Z15" i="1"/>
  <c r="AA14" i="1"/>
  <c r="BB15" i="1"/>
  <c r="BC15" i="1"/>
  <c r="BA15" i="1"/>
  <c r="R15" i="1"/>
  <c r="Q15" i="1" s="1"/>
  <c r="S14" i="1"/>
  <c r="M16" i="1"/>
  <c r="N16" i="1"/>
  <c r="O16" i="1"/>
  <c r="F14" i="1"/>
  <c r="E14" i="1"/>
  <c r="B15" i="1"/>
  <c r="C14" i="1"/>
  <c r="J17" i="1"/>
  <c r="BV16" i="1"/>
  <c r="BW15" i="1"/>
  <c r="AX16" i="1"/>
  <c r="AY15" i="1"/>
  <c r="AH17" i="1"/>
  <c r="AI16" i="1"/>
  <c r="CD17" i="1"/>
  <c r="CE16" i="1"/>
  <c r="BF17" i="1"/>
  <c r="BG16" i="1"/>
  <c r="BO16" i="1"/>
  <c r="BN17" i="1"/>
  <c r="CM15" i="1"/>
  <c r="CL16" i="1"/>
  <c r="K17" i="1" l="1"/>
  <c r="I17" i="1"/>
  <c r="G15" i="1"/>
  <c r="A15" i="1"/>
  <c r="BJ17" i="1"/>
  <c r="BK17" i="1"/>
  <c r="BI17" i="1"/>
  <c r="AM17" i="1"/>
  <c r="AK17" i="1"/>
  <c r="AL17" i="1"/>
  <c r="BZ16" i="1"/>
  <c r="CA16" i="1"/>
  <c r="BY16" i="1"/>
  <c r="W15" i="1"/>
  <c r="U15" i="1"/>
  <c r="V15" i="1"/>
  <c r="AD15" i="1"/>
  <c r="AE15" i="1"/>
  <c r="AC15" i="1"/>
  <c r="Z16" i="1"/>
  <c r="AA15" i="1"/>
  <c r="BR17" i="1"/>
  <c r="BS17" i="1"/>
  <c r="BQ17" i="1"/>
  <c r="AT15" i="1"/>
  <c r="AS15" i="1"/>
  <c r="AU15" i="1"/>
  <c r="AQ15" i="1"/>
  <c r="AP16" i="1"/>
  <c r="BC16" i="1"/>
  <c r="BA16" i="1"/>
  <c r="BB16" i="1"/>
  <c r="R16" i="1"/>
  <c r="Q16" i="1" s="1"/>
  <c r="S15" i="1"/>
  <c r="M17" i="1"/>
  <c r="O17" i="1"/>
  <c r="N17" i="1"/>
  <c r="E15" i="1"/>
  <c r="F15" i="1"/>
  <c r="B16" i="1"/>
  <c r="C15" i="1"/>
  <c r="J18" i="1"/>
  <c r="AX17" i="1"/>
  <c r="AY16" i="1"/>
  <c r="BW16" i="1"/>
  <c r="BV17" i="1"/>
  <c r="CM16" i="1"/>
  <c r="CL17" i="1"/>
  <c r="BO17" i="1"/>
  <c r="BN18" i="1"/>
  <c r="BF18" i="1"/>
  <c r="BG17" i="1"/>
  <c r="CD18" i="1"/>
  <c r="CE17" i="1"/>
  <c r="AH18" i="1"/>
  <c r="AI17" i="1"/>
  <c r="K18" i="1" l="1"/>
  <c r="I18" i="1"/>
  <c r="G16" i="1"/>
  <c r="A16" i="1"/>
  <c r="BS18" i="1"/>
  <c r="BQ18" i="1"/>
  <c r="BR18" i="1"/>
  <c r="CA17" i="1"/>
  <c r="BY17" i="1"/>
  <c r="BZ17" i="1"/>
  <c r="AL18" i="1"/>
  <c r="AM18" i="1"/>
  <c r="AK18" i="1"/>
  <c r="BK18" i="1"/>
  <c r="BI18" i="1"/>
  <c r="BJ18" i="1"/>
  <c r="U16" i="1"/>
  <c r="V16" i="1"/>
  <c r="W16" i="1"/>
  <c r="AE16" i="1"/>
  <c r="AD16" i="1"/>
  <c r="AC16" i="1"/>
  <c r="Z17" i="1"/>
  <c r="AA16" i="1"/>
  <c r="AU16" i="1"/>
  <c r="AS16" i="1"/>
  <c r="AQ16" i="1"/>
  <c r="AT16" i="1"/>
  <c r="AP17" i="1"/>
  <c r="BB17" i="1"/>
  <c r="BC17" i="1"/>
  <c r="BA17" i="1"/>
  <c r="R17" i="1"/>
  <c r="Q17" i="1" s="1"/>
  <c r="S16" i="1"/>
  <c r="O18" i="1"/>
  <c r="N18" i="1"/>
  <c r="M18" i="1"/>
  <c r="F16" i="1"/>
  <c r="E16" i="1"/>
  <c r="B17" i="1"/>
  <c r="C16" i="1"/>
  <c r="J19" i="1"/>
  <c r="BV18" i="1"/>
  <c r="BW17" i="1"/>
  <c r="AX18" i="1"/>
  <c r="AY17" i="1"/>
  <c r="BO18" i="1"/>
  <c r="BN19" i="1"/>
  <c r="CM17" i="1"/>
  <c r="CL18" i="1"/>
  <c r="AH19" i="1"/>
  <c r="AI18" i="1"/>
  <c r="CD19" i="1"/>
  <c r="CE18" i="1"/>
  <c r="BF19" i="1"/>
  <c r="BG18" i="1"/>
  <c r="G17" i="1" l="1"/>
  <c r="A17" i="1"/>
  <c r="K19" i="1"/>
  <c r="I19" i="1"/>
  <c r="BR19" i="1"/>
  <c r="BQ19" i="1"/>
  <c r="BS19" i="1"/>
  <c r="BJ19" i="1"/>
  <c r="BK19" i="1"/>
  <c r="BI19" i="1"/>
  <c r="AM19" i="1"/>
  <c r="AK19" i="1"/>
  <c r="AL19" i="1"/>
  <c r="BZ18" i="1"/>
  <c r="BY18" i="1"/>
  <c r="CA18" i="1"/>
  <c r="V17" i="1"/>
  <c r="W17" i="1"/>
  <c r="U17" i="1"/>
  <c r="AT17" i="1"/>
  <c r="AS17" i="1"/>
  <c r="AP18" i="1"/>
  <c r="AU17" i="1"/>
  <c r="AQ17" i="1"/>
  <c r="AE17" i="1"/>
  <c r="AC17" i="1"/>
  <c r="AD17" i="1"/>
  <c r="AA17" i="1"/>
  <c r="Z18" i="1"/>
  <c r="BC18" i="1"/>
  <c r="BA18" i="1"/>
  <c r="BB18" i="1"/>
  <c r="R18" i="1"/>
  <c r="Q18" i="1" s="1"/>
  <c r="S17" i="1"/>
  <c r="O19" i="1"/>
  <c r="M19" i="1"/>
  <c r="N19" i="1"/>
  <c r="E17" i="1"/>
  <c r="F17" i="1"/>
  <c r="B18" i="1"/>
  <c r="C17" i="1"/>
  <c r="J20" i="1"/>
  <c r="AY18" i="1"/>
  <c r="AX19" i="1"/>
  <c r="BV19" i="1"/>
  <c r="BW18" i="1"/>
  <c r="CD20" i="1"/>
  <c r="CE19" i="1"/>
  <c r="CM18" i="1"/>
  <c r="CL19" i="1"/>
  <c r="BO19" i="1"/>
  <c r="BN20" i="1"/>
  <c r="BF20" i="1"/>
  <c r="BG19" i="1"/>
  <c r="AH20" i="1"/>
  <c r="AI19" i="1"/>
  <c r="G18" i="1" l="1"/>
  <c r="A18" i="1"/>
  <c r="K20" i="1"/>
  <c r="I20" i="1"/>
  <c r="W18" i="1"/>
  <c r="V18" i="1"/>
  <c r="U18" i="1"/>
  <c r="AU18" i="1"/>
  <c r="AT18" i="1"/>
  <c r="AS18" i="1"/>
  <c r="AQ18" i="1"/>
  <c r="AP19" i="1"/>
  <c r="AL20" i="1"/>
  <c r="AK20" i="1"/>
  <c r="AM20" i="1"/>
  <c r="BK20" i="1"/>
  <c r="BI20" i="1"/>
  <c r="BJ20" i="1"/>
  <c r="CA19" i="1"/>
  <c r="BY19" i="1"/>
  <c r="BZ19" i="1"/>
  <c r="BS20" i="1"/>
  <c r="BQ20" i="1"/>
  <c r="BR20" i="1"/>
  <c r="AD18" i="1"/>
  <c r="AE18" i="1"/>
  <c r="AC18" i="1"/>
  <c r="AA18" i="1"/>
  <c r="Z19" i="1"/>
  <c r="BB19" i="1"/>
  <c r="BC19" i="1"/>
  <c r="BA19" i="1"/>
  <c r="R19" i="1"/>
  <c r="Q19" i="1" s="1"/>
  <c r="S18" i="1"/>
  <c r="N20" i="1"/>
  <c r="O20" i="1"/>
  <c r="M20" i="1"/>
  <c r="F18" i="1"/>
  <c r="E18" i="1"/>
  <c r="B19" i="1"/>
  <c r="C18" i="1"/>
  <c r="J21" i="1"/>
  <c r="AY19" i="1"/>
  <c r="AX20" i="1"/>
  <c r="BW19" i="1"/>
  <c r="BV20" i="1"/>
  <c r="BO20" i="1"/>
  <c r="BN21" i="1"/>
  <c r="CM19" i="1"/>
  <c r="CL20" i="1"/>
  <c r="AH21" i="1"/>
  <c r="AI20" i="1"/>
  <c r="BF21" i="1"/>
  <c r="BG20" i="1"/>
  <c r="CD21" i="1"/>
  <c r="CE20" i="1"/>
  <c r="K21" i="1" l="1"/>
  <c r="I21" i="1"/>
  <c r="G19" i="1"/>
  <c r="A19" i="1"/>
  <c r="BJ21" i="1"/>
  <c r="BK21" i="1"/>
  <c r="BI21" i="1"/>
  <c r="AM21" i="1"/>
  <c r="AK21" i="1"/>
  <c r="AL21" i="1"/>
  <c r="W19" i="1"/>
  <c r="U19" i="1"/>
  <c r="V19" i="1"/>
  <c r="AT19" i="1"/>
  <c r="AS19" i="1"/>
  <c r="AP20" i="1"/>
  <c r="AU19" i="1"/>
  <c r="AQ19" i="1"/>
  <c r="BR21" i="1"/>
  <c r="BS21" i="1"/>
  <c r="BQ21" i="1"/>
  <c r="BZ20" i="1"/>
  <c r="CA20" i="1"/>
  <c r="BY20" i="1"/>
  <c r="AD19" i="1"/>
  <c r="AE19" i="1"/>
  <c r="AC19" i="1"/>
  <c r="Z20" i="1"/>
  <c r="AA19" i="1"/>
  <c r="BC20" i="1"/>
  <c r="BA20" i="1"/>
  <c r="BB20" i="1"/>
  <c r="S19" i="1"/>
  <c r="R20" i="1"/>
  <c r="Q20" i="1" s="1"/>
  <c r="N21" i="1"/>
  <c r="M21" i="1"/>
  <c r="O21" i="1"/>
  <c r="E19" i="1"/>
  <c r="F19" i="1"/>
  <c r="B20" i="1"/>
  <c r="C19" i="1"/>
  <c r="J22" i="1"/>
  <c r="BW20" i="1"/>
  <c r="BV21" i="1"/>
  <c r="AY20" i="1"/>
  <c r="AX21" i="1"/>
  <c r="CM20" i="1"/>
  <c r="CL21" i="1"/>
  <c r="BO21" i="1"/>
  <c r="BN22" i="1"/>
  <c r="CD22" i="1"/>
  <c r="CE21" i="1"/>
  <c r="BF22" i="1"/>
  <c r="BG21" i="1"/>
  <c r="AH22" i="1"/>
  <c r="AI21" i="1"/>
  <c r="G20" i="1" l="1"/>
  <c r="A20" i="1"/>
  <c r="K22" i="1"/>
  <c r="I22" i="1"/>
  <c r="BK22" i="1"/>
  <c r="BI22" i="1"/>
  <c r="BJ22" i="1"/>
  <c r="AD20" i="1"/>
  <c r="AE20" i="1"/>
  <c r="AC20" i="1"/>
  <c r="Z21" i="1"/>
  <c r="AA20" i="1"/>
  <c r="AU20" i="1"/>
  <c r="AT20" i="1"/>
  <c r="AP21" i="1"/>
  <c r="AQ20" i="1"/>
  <c r="AS20" i="1"/>
  <c r="AL22" i="1"/>
  <c r="AM22" i="1"/>
  <c r="AK22" i="1"/>
  <c r="BS22" i="1"/>
  <c r="BQ22" i="1"/>
  <c r="BR22" i="1"/>
  <c r="CA21" i="1"/>
  <c r="BY21" i="1"/>
  <c r="BZ21" i="1"/>
  <c r="U20" i="1"/>
  <c r="V20" i="1"/>
  <c r="W20" i="1"/>
  <c r="BB21" i="1"/>
  <c r="BC21" i="1"/>
  <c r="BA21" i="1"/>
  <c r="R21" i="1"/>
  <c r="Q21" i="1" s="1"/>
  <c r="S20" i="1"/>
  <c r="N22" i="1"/>
  <c r="M22" i="1"/>
  <c r="O22" i="1"/>
  <c r="F20" i="1"/>
  <c r="E20" i="1"/>
  <c r="B21" i="1"/>
  <c r="C20" i="1"/>
  <c r="J23" i="1"/>
  <c r="AX22" i="1"/>
  <c r="AY21" i="1"/>
  <c r="BV22" i="1"/>
  <c r="BW21" i="1"/>
  <c r="BO22" i="1"/>
  <c r="BN23" i="1"/>
  <c r="CM21" i="1"/>
  <c r="CL22" i="1"/>
  <c r="AH23" i="1"/>
  <c r="AI22" i="1"/>
  <c r="BF23" i="1"/>
  <c r="BG22" i="1"/>
  <c r="CD23" i="1"/>
  <c r="CE22" i="1"/>
  <c r="G21" i="1" l="1"/>
  <c r="A21" i="1"/>
  <c r="K23" i="1"/>
  <c r="I23" i="1"/>
  <c r="W21" i="1"/>
  <c r="U21" i="1"/>
  <c r="V21" i="1"/>
  <c r="BJ23" i="1"/>
  <c r="BK23" i="1"/>
  <c r="BI23" i="1"/>
  <c r="AM23" i="1"/>
  <c r="AK23" i="1"/>
  <c r="AL23" i="1"/>
  <c r="BZ22" i="1"/>
  <c r="BY22" i="1"/>
  <c r="CA22" i="1"/>
  <c r="BR23" i="1"/>
  <c r="BQ23" i="1"/>
  <c r="BS23" i="1"/>
  <c r="AT21" i="1"/>
  <c r="AS21" i="1"/>
  <c r="AP22" i="1"/>
  <c r="AQ21" i="1"/>
  <c r="AU21" i="1"/>
  <c r="AD21" i="1"/>
  <c r="AE21" i="1"/>
  <c r="AC21" i="1"/>
  <c r="Z22" i="1"/>
  <c r="AA21" i="1"/>
  <c r="BC22" i="1"/>
  <c r="BA22" i="1"/>
  <c r="BB22" i="1"/>
  <c r="S21" i="1"/>
  <c r="R22" i="1"/>
  <c r="Q22" i="1" s="1"/>
  <c r="O23" i="1"/>
  <c r="M23" i="1"/>
  <c r="N23" i="1"/>
  <c r="E21" i="1"/>
  <c r="F21" i="1"/>
  <c r="B22" i="1"/>
  <c r="C21" i="1"/>
  <c r="J24" i="1"/>
  <c r="BW22" i="1"/>
  <c r="BV23" i="1"/>
  <c r="AY22" i="1"/>
  <c r="AX23" i="1"/>
  <c r="CD24" i="1"/>
  <c r="CE23" i="1"/>
  <c r="BF24" i="1"/>
  <c r="BG23" i="1"/>
  <c r="AH24" i="1"/>
  <c r="AI23" i="1"/>
  <c r="CM22" i="1"/>
  <c r="CL23" i="1"/>
  <c r="BO23" i="1"/>
  <c r="BN24" i="1"/>
  <c r="G22" i="1" l="1"/>
  <c r="A22" i="1"/>
  <c r="K24" i="1"/>
  <c r="I24" i="1"/>
  <c r="BK24" i="1"/>
  <c r="BI24" i="1"/>
  <c r="BJ24" i="1"/>
  <c r="AD22" i="1"/>
  <c r="AE22" i="1"/>
  <c r="AC22" i="1"/>
  <c r="Z23" i="1"/>
  <c r="AA22" i="1"/>
  <c r="AU22" i="1"/>
  <c r="AT22" i="1"/>
  <c r="AP23" i="1"/>
  <c r="AS22" i="1"/>
  <c r="AQ22" i="1"/>
  <c r="AL24" i="1"/>
  <c r="AK24" i="1"/>
  <c r="AM24" i="1"/>
  <c r="BS24" i="1"/>
  <c r="BQ24" i="1"/>
  <c r="BR24" i="1"/>
  <c r="CA23" i="1"/>
  <c r="BY23" i="1"/>
  <c r="BZ23" i="1"/>
  <c r="U22" i="1"/>
  <c r="V22" i="1"/>
  <c r="W22" i="1"/>
  <c r="BB23" i="1"/>
  <c r="BC23" i="1"/>
  <c r="BA23" i="1"/>
  <c r="R23" i="1"/>
  <c r="Q23" i="1" s="1"/>
  <c r="S22" i="1"/>
  <c r="M24" i="1"/>
  <c r="O24" i="1"/>
  <c r="N24" i="1"/>
  <c r="F22" i="1"/>
  <c r="E22" i="1"/>
  <c r="B23" i="1"/>
  <c r="C22" i="1"/>
  <c r="J25" i="1"/>
  <c r="AX24" i="1"/>
  <c r="AY23" i="1"/>
  <c r="BW23" i="1"/>
  <c r="BV24" i="1"/>
  <c r="BO24" i="1"/>
  <c r="BN25" i="1"/>
  <c r="CM23" i="1"/>
  <c r="CL24" i="1"/>
  <c r="AH25" i="1"/>
  <c r="AI24" i="1"/>
  <c r="BF25" i="1"/>
  <c r="BG24" i="1"/>
  <c r="CD25" i="1"/>
  <c r="CE24" i="1"/>
  <c r="G23" i="1" l="1"/>
  <c r="A23" i="1"/>
  <c r="K25" i="1"/>
  <c r="I25" i="1"/>
  <c r="AM25" i="1"/>
  <c r="AK25" i="1"/>
  <c r="AL25" i="1"/>
  <c r="BJ25" i="1"/>
  <c r="BK25" i="1"/>
  <c r="BI25" i="1"/>
  <c r="W23" i="1"/>
  <c r="U23" i="1"/>
  <c r="V23" i="1"/>
  <c r="BR25" i="1"/>
  <c r="BS25" i="1"/>
  <c r="BQ25" i="1"/>
  <c r="BZ24" i="1"/>
  <c r="CA24" i="1"/>
  <c r="BY24" i="1"/>
  <c r="AT23" i="1"/>
  <c r="AS23" i="1"/>
  <c r="AP24" i="1"/>
  <c r="AQ23" i="1"/>
  <c r="AU23" i="1"/>
  <c r="AE23" i="1"/>
  <c r="AC23" i="1"/>
  <c r="AD23" i="1"/>
  <c r="Z24" i="1"/>
  <c r="AA23" i="1"/>
  <c r="BC24" i="1"/>
  <c r="BA24" i="1"/>
  <c r="BB24" i="1"/>
  <c r="R24" i="1"/>
  <c r="Q24" i="1" s="1"/>
  <c r="S23" i="1"/>
  <c r="M25" i="1"/>
  <c r="O25" i="1"/>
  <c r="N25" i="1"/>
  <c r="E23" i="1"/>
  <c r="F23" i="1"/>
  <c r="B24" i="1"/>
  <c r="C23" i="1"/>
  <c r="J26" i="1"/>
  <c r="BW24" i="1"/>
  <c r="BV25" i="1"/>
  <c r="AX25" i="1"/>
  <c r="AY24" i="1"/>
  <c r="CD26" i="1"/>
  <c r="CE25" i="1"/>
  <c r="AH26" i="1"/>
  <c r="AI25" i="1"/>
  <c r="CM24" i="1"/>
  <c r="CL25" i="1"/>
  <c r="BO25" i="1"/>
  <c r="BN26" i="1"/>
  <c r="BF26" i="1"/>
  <c r="BG25" i="1"/>
  <c r="G24" i="1" l="1"/>
  <c r="A24" i="1"/>
  <c r="K26" i="1"/>
  <c r="I26" i="1"/>
  <c r="BK26" i="1"/>
  <c r="BI26" i="1"/>
  <c r="BJ26" i="1"/>
  <c r="U24" i="1"/>
  <c r="V24" i="1"/>
  <c r="W24" i="1"/>
  <c r="AC24" i="1"/>
  <c r="AD24" i="1"/>
  <c r="AE24" i="1"/>
  <c r="Z25" i="1"/>
  <c r="AA24" i="1"/>
  <c r="AU24" i="1"/>
  <c r="AT24" i="1"/>
  <c r="AP25" i="1"/>
  <c r="AS24" i="1"/>
  <c r="AQ24" i="1"/>
  <c r="AL26" i="1"/>
  <c r="AM26" i="1"/>
  <c r="AK26" i="1"/>
  <c r="BS26" i="1"/>
  <c r="BQ26" i="1"/>
  <c r="BR26" i="1"/>
  <c r="CA25" i="1"/>
  <c r="BY25" i="1"/>
  <c r="BZ25" i="1"/>
  <c r="BB25" i="1"/>
  <c r="BC25" i="1"/>
  <c r="BA25" i="1"/>
  <c r="R25" i="1"/>
  <c r="Q25" i="1" s="1"/>
  <c r="S24" i="1"/>
  <c r="O26" i="1"/>
  <c r="N26" i="1"/>
  <c r="M26" i="1"/>
  <c r="F24" i="1"/>
  <c r="E24" i="1"/>
  <c r="B25" i="1"/>
  <c r="C24" i="1"/>
  <c r="J27" i="1"/>
  <c r="BW25" i="1"/>
  <c r="BV26" i="1"/>
  <c r="AX26" i="1"/>
  <c r="AY25" i="1"/>
  <c r="BF27" i="1"/>
  <c r="BG26" i="1"/>
  <c r="BO26" i="1"/>
  <c r="BN27" i="1"/>
  <c r="CM25" i="1"/>
  <c r="CL26" i="1"/>
  <c r="AH27" i="1"/>
  <c r="AI26" i="1"/>
  <c r="CD27" i="1"/>
  <c r="CE26" i="1"/>
  <c r="G25" i="1" l="1"/>
  <c r="A25" i="1"/>
  <c r="K27" i="1"/>
  <c r="I27" i="1"/>
  <c r="BJ27" i="1"/>
  <c r="BK27" i="1"/>
  <c r="BI27" i="1"/>
  <c r="W25" i="1"/>
  <c r="U25" i="1"/>
  <c r="V25" i="1"/>
  <c r="AT25" i="1"/>
  <c r="AS25" i="1"/>
  <c r="AP26" i="1"/>
  <c r="AU25" i="1"/>
  <c r="AQ25" i="1"/>
  <c r="AE25" i="1"/>
  <c r="AC25" i="1"/>
  <c r="AD25" i="1"/>
  <c r="Z26" i="1"/>
  <c r="AA25" i="1"/>
  <c r="AM27" i="1"/>
  <c r="AK27" i="1"/>
  <c r="AL27" i="1"/>
  <c r="BR27" i="1"/>
  <c r="BQ27" i="1"/>
  <c r="BS27" i="1"/>
  <c r="BZ26" i="1"/>
  <c r="BY26" i="1"/>
  <c r="CA26" i="1"/>
  <c r="BC26" i="1"/>
  <c r="BA26" i="1"/>
  <c r="BB26" i="1"/>
  <c r="R26" i="1"/>
  <c r="Q26" i="1" s="1"/>
  <c r="S25" i="1"/>
  <c r="O27" i="1"/>
  <c r="N27" i="1"/>
  <c r="M27" i="1"/>
  <c r="E25" i="1"/>
  <c r="F25" i="1"/>
  <c r="B26" i="1"/>
  <c r="C25" i="1"/>
  <c r="J28" i="1"/>
  <c r="BW26" i="1"/>
  <c r="BV27" i="1"/>
  <c r="AY26" i="1"/>
  <c r="AX27" i="1"/>
  <c r="AH28" i="1"/>
  <c r="AI27" i="1"/>
  <c r="CM26" i="1"/>
  <c r="CL27" i="1"/>
  <c r="BO27" i="1"/>
  <c r="BN28" i="1"/>
  <c r="CD28" i="1"/>
  <c r="CE27" i="1"/>
  <c r="BF28" i="1"/>
  <c r="BG27" i="1"/>
  <c r="G26" i="1" l="1"/>
  <c r="A26" i="1"/>
  <c r="K28" i="1"/>
  <c r="I28" i="1"/>
  <c r="U26" i="1"/>
  <c r="V26" i="1"/>
  <c r="W26" i="1"/>
  <c r="BK28" i="1"/>
  <c r="BI28" i="1"/>
  <c r="BJ28" i="1"/>
  <c r="AL28" i="1"/>
  <c r="AK28" i="1"/>
  <c r="AM28" i="1"/>
  <c r="BS28" i="1"/>
  <c r="BQ28" i="1"/>
  <c r="BR28" i="1"/>
  <c r="CA27" i="1"/>
  <c r="BY27" i="1"/>
  <c r="BZ27" i="1"/>
  <c r="AC26" i="1"/>
  <c r="AD26" i="1"/>
  <c r="AE26" i="1"/>
  <c r="Z27" i="1"/>
  <c r="AA26" i="1"/>
  <c r="AU26" i="1"/>
  <c r="AT26" i="1"/>
  <c r="AP27" i="1"/>
  <c r="AS26" i="1"/>
  <c r="AQ26" i="1"/>
  <c r="BB27" i="1"/>
  <c r="BC27" i="1"/>
  <c r="BA27" i="1"/>
  <c r="R27" i="1"/>
  <c r="Q27" i="1" s="1"/>
  <c r="S26" i="1"/>
  <c r="M28" i="1"/>
  <c r="N28" i="1"/>
  <c r="O28" i="1"/>
  <c r="F26" i="1"/>
  <c r="E26" i="1"/>
  <c r="B27" i="1"/>
  <c r="C26" i="1"/>
  <c r="J29" i="1"/>
  <c r="AX28" i="1"/>
  <c r="AY27" i="1"/>
  <c r="BW27" i="1"/>
  <c r="BV28" i="1"/>
  <c r="BF29" i="1"/>
  <c r="BG28" i="1"/>
  <c r="CD29" i="1"/>
  <c r="CE28" i="1"/>
  <c r="AH29" i="1"/>
  <c r="AI28" i="1"/>
  <c r="BO28" i="1"/>
  <c r="BN29" i="1"/>
  <c r="CM27" i="1"/>
  <c r="CL28" i="1"/>
  <c r="G27" i="1" l="1"/>
  <c r="A27" i="1"/>
  <c r="K29" i="1"/>
  <c r="I29" i="1"/>
  <c r="AM29" i="1"/>
  <c r="AK29" i="1"/>
  <c r="AL29" i="1"/>
  <c r="BJ29" i="1"/>
  <c r="BK29" i="1"/>
  <c r="BI29" i="1"/>
  <c r="W27" i="1"/>
  <c r="U27" i="1"/>
  <c r="V27" i="1"/>
  <c r="BR29" i="1"/>
  <c r="BS29" i="1"/>
  <c r="BQ29" i="1"/>
  <c r="BZ28" i="1"/>
  <c r="CA28" i="1"/>
  <c r="BY28" i="1"/>
  <c r="AT27" i="1"/>
  <c r="AS27" i="1"/>
  <c r="AP28" i="1"/>
  <c r="AU27" i="1"/>
  <c r="AQ27" i="1"/>
  <c r="AE27" i="1"/>
  <c r="AC27" i="1"/>
  <c r="AD27" i="1"/>
  <c r="Z28" i="1"/>
  <c r="AA27" i="1"/>
  <c r="BC28" i="1"/>
  <c r="BA28" i="1"/>
  <c r="BB28" i="1"/>
  <c r="R28" i="1"/>
  <c r="Q28" i="1" s="1"/>
  <c r="S27" i="1"/>
  <c r="N29" i="1"/>
  <c r="M29" i="1"/>
  <c r="O29" i="1"/>
  <c r="E27" i="1"/>
  <c r="F27" i="1"/>
  <c r="B28" i="1"/>
  <c r="C27" i="1"/>
  <c r="J30" i="1"/>
  <c r="BW28" i="1"/>
  <c r="BV29" i="1"/>
  <c r="AX29" i="1"/>
  <c r="AY28" i="1"/>
  <c r="AH30" i="1"/>
  <c r="AI29" i="1"/>
  <c r="CD30" i="1"/>
  <c r="CE29" i="1"/>
  <c r="BF30" i="1"/>
  <c r="BG29" i="1"/>
  <c r="CM28" i="1"/>
  <c r="CL29" i="1"/>
  <c r="BO29" i="1"/>
  <c r="BN30" i="1"/>
  <c r="G28" i="1" l="1"/>
  <c r="A28" i="1"/>
  <c r="K30" i="1"/>
  <c r="I30" i="1"/>
  <c r="BS30" i="1"/>
  <c r="BQ30" i="1"/>
  <c r="BR30" i="1"/>
  <c r="CA29" i="1"/>
  <c r="BY29" i="1"/>
  <c r="BZ29" i="1"/>
  <c r="BK30" i="1"/>
  <c r="BI30" i="1"/>
  <c r="BJ30" i="1"/>
  <c r="AL30" i="1"/>
  <c r="AM30" i="1"/>
  <c r="AK30" i="1"/>
  <c r="U28" i="1"/>
  <c r="V28" i="1"/>
  <c r="W28" i="1"/>
  <c r="AC28" i="1"/>
  <c r="AD28" i="1"/>
  <c r="AE28" i="1"/>
  <c r="Z29" i="1"/>
  <c r="AA28" i="1"/>
  <c r="AU28" i="1"/>
  <c r="AT28" i="1"/>
  <c r="AP29" i="1"/>
  <c r="AS28" i="1"/>
  <c r="AQ28" i="1"/>
  <c r="BB29" i="1"/>
  <c r="BC29" i="1"/>
  <c r="BA29" i="1"/>
  <c r="R29" i="1"/>
  <c r="Q29" i="1" s="1"/>
  <c r="S28" i="1"/>
  <c r="O30" i="1"/>
  <c r="N30" i="1"/>
  <c r="M30" i="1"/>
  <c r="F28" i="1"/>
  <c r="E28" i="1"/>
  <c r="B29" i="1"/>
  <c r="C28" i="1"/>
  <c r="J31" i="1"/>
  <c r="BV30" i="1"/>
  <c r="BW29" i="1"/>
  <c r="AX30" i="1"/>
  <c r="AY29" i="1"/>
  <c r="BF31" i="1"/>
  <c r="BG30" i="1"/>
  <c r="CD31" i="1"/>
  <c r="CE30" i="1"/>
  <c r="AH31" i="1"/>
  <c r="AI30" i="1"/>
  <c r="BO30" i="1"/>
  <c r="BN31" i="1"/>
  <c r="CM29" i="1"/>
  <c r="CL30" i="1"/>
  <c r="G29" i="1" l="1"/>
  <c r="A29" i="1"/>
  <c r="K31" i="1"/>
  <c r="I31" i="1"/>
  <c r="BR31" i="1"/>
  <c r="BQ31" i="1"/>
  <c r="BS31" i="1"/>
  <c r="AM31" i="1"/>
  <c r="AK31" i="1"/>
  <c r="AL31" i="1"/>
  <c r="BJ31" i="1"/>
  <c r="BK31" i="1"/>
  <c r="BI31" i="1"/>
  <c r="BZ30" i="1"/>
  <c r="BY30" i="1"/>
  <c r="CA30" i="1"/>
  <c r="W29" i="1"/>
  <c r="U29" i="1"/>
  <c r="V29" i="1"/>
  <c r="AU29" i="1"/>
  <c r="AQ29" i="1"/>
  <c r="AT29" i="1"/>
  <c r="AS29" i="1"/>
  <c r="AP30" i="1"/>
  <c r="AE29" i="1"/>
  <c r="AC29" i="1"/>
  <c r="AD29" i="1"/>
  <c r="Z30" i="1"/>
  <c r="AA29" i="1"/>
  <c r="BC30" i="1"/>
  <c r="BA30" i="1"/>
  <c r="BB30" i="1"/>
  <c r="R30" i="1"/>
  <c r="Q30" i="1" s="1"/>
  <c r="S29" i="1"/>
  <c r="O31" i="1"/>
  <c r="M31" i="1"/>
  <c r="N31" i="1"/>
  <c r="E29" i="1"/>
  <c r="F29" i="1"/>
  <c r="B30" i="1"/>
  <c r="C29" i="1"/>
  <c r="J32" i="1"/>
  <c r="AX31" i="1"/>
  <c r="AY30" i="1"/>
  <c r="BW30" i="1"/>
  <c r="BV31" i="1"/>
  <c r="AH32" i="1"/>
  <c r="AI31" i="1"/>
  <c r="BF32" i="1"/>
  <c r="BG31" i="1"/>
  <c r="CM30" i="1"/>
  <c r="CL31" i="1"/>
  <c r="BO31" i="1"/>
  <c r="BN32" i="1"/>
  <c r="CD32" i="1"/>
  <c r="CE31" i="1"/>
  <c r="G30" i="1" l="1"/>
  <c r="A30" i="1"/>
  <c r="K32" i="1"/>
  <c r="I32" i="1"/>
  <c r="BS32" i="1"/>
  <c r="BQ32" i="1"/>
  <c r="BR32" i="1"/>
  <c r="CA31" i="1"/>
  <c r="BY31" i="1"/>
  <c r="BZ31" i="1"/>
  <c r="BK32" i="1"/>
  <c r="BI32" i="1"/>
  <c r="BJ32" i="1"/>
  <c r="AL32" i="1"/>
  <c r="AK32" i="1"/>
  <c r="AM32" i="1"/>
  <c r="U30" i="1"/>
  <c r="V30" i="1"/>
  <c r="W30" i="1"/>
  <c r="AC30" i="1"/>
  <c r="AD30" i="1"/>
  <c r="AE30" i="1"/>
  <c r="AA30" i="1"/>
  <c r="Z31" i="1"/>
  <c r="AU30" i="1"/>
  <c r="AT30" i="1"/>
  <c r="AP31" i="1"/>
  <c r="AS30" i="1"/>
  <c r="AQ30" i="1"/>
  <c r="BB31" i="1"/>
  <c r="BC31" i="1"/>
  <c r="BA31" i="1"/>
  <c r="R31" i="1"/>
  <c r="Q31" i="1" s="1"/>
  <c r="S30" i="1"/>
  <c r="M32" i="1"/>
  <c r="O32" i="1"/>
  <c r="N32" i="1"/>
  <c r="F30" i="1"/>
  <c r="E30" i="1"/>
  <c r="B31" i="1"/>
  <c r="C30" i="1"/>
  <c r="J33" i="1"/>
  <c r="BW31" i="1"/>
  <c r="BV32" i="1"/>
  <c r="AX32" i="1"/>
  <c r="AY31" i="1"/>
  <c r="CD33" i="1"/>
  <c r="CE32" i="1"/>
  <c r="BF33" i="1"/>
  <c r="BG32" i="1"/>
  <c r="AH33" i="1"/>
  <c r="AI32" i="1"/>
  <c r="BO32" i="1"/>
  <c r="BN33" i="1"/>
  <c r="CM31" i="1"/>
  <c r="CL32" i="1"/>
  <c r="G31" i="1" l="1"/>
  <c r="A31" i="1"/>
  <c r="K33" i="1"/>
  <c r="I33" i="1"/>
  <c r="BZ32" i="1"/>
  <c r="CA32" i="1"/>
  <c r="BY32" i="1"/>
  <c r="AM33" i="1"/>
  <c r="AK33" i="1"/>
  <c r="AL33" i="1"/>
  <c r="BJ33" i="1"/>
  <c r="BK33" i="1"/>
  <c r="BI33" i="1"/>
  <c r="W31" i="1"/>
  <c r="U31" i="1"/>
  <c r="V31" i="1"/>
  <c r="AD31" i="1"/>
  <c r="AE31" i="1"/>
  <c r="AC31" i="1"/>
  <c r="AA31" i="1"/>
  <c r="Z32" i="1"/>
  <c r="BR33" i="1"/>
  <c r="BS33" i="1"/>
  <c r="BQ33" i="1"/>
  <c r="AU31" i="1"/>
  <c r="AQ31" i="1"/>
  <c r="AT31" i="1"/>
  <c r="AS31" i="1"/>
  <c r="AP32" i="1"/>
  <c r="BC32" i="1"/>
  <c r="BA32" i="1"/>
  <c r="BB32" i="1"/>
  <c r="R32" i="1"/>
  <c r="Q32" i="1" s="1"/>
  <c r="S31" i="1"/>
  <c r="N33" i="1"/>
  <c r="M33" i="1"/>
  <c r="O33" i="1"/>
  <c r="E31" i="1"/>
  <c r="F31" i="1"/>
  <c r="B32" i="1"/>
  <c r="C31" i="1"/>
  <c r="J34" i="1"/>
  <c r="BW32" i="1"/>
  <c r="BV33" i="1"/>
  <c r="AX33" i="1"/>
  <c r="AY32" i="1"/>
  <c r="AH34" i="1"/>
  <c r="AI33" i="1"/>
  <c r="BF34" i="1"/>
  <c r="BG33" i="1"/>
  <c r="CD34" i="1"/>
  <c r="CE33" i="1"/>
  <c r="CM32" i="1"/>
  <c r="CL33" i="1"/>
  <c r="BO33" i="1"/>
  <c r="BN34" i="1"/>
  <c r="G32" i="1" l="1"/>
  <c r="A32" i="1"/>
  <c r="K34" i="1"/>
  <c r="I34" i="1"/>
  <c r="BS34" i="1"/>
  <c r="BQ34" i="1"/>
  <c r="BR34" i="1"/>
  <c r="CA33" i="1"/>
  <c r="BY33" i="1"/>
  <c r="BZ33" i="1"/>
  <c r="BK34" i="1"/>
  <c r="BI34" i="1"/>
  <c r="BJ34" i="1"/>
  <c r="AL34" i="1"/>
  <c r="AM34" i="1"/>
  <c r="AK34" i="1"/>
  <c r="U32" i="1"/>
  <c r="V32" i="1"/>
  <c r="W32" i="1"/>
  <c r="AS32" i="1"/>
  <c r="AQ32" i="1"/>
  <c r="AU32" i="1"/>
  <c r="AT32" i="1"/>
  <c r="AP33" i="1"/>
  <c r="AE32" i="1"/>
  <c r="AC32" i="1"/>
  <c r="AD32" i="1"/>
  <c r="Z33" i="1"/>
  <c r="AA32" i="1"/>
  <c r="BB33" i="1"/>
  <c r="BC33" i="1"/>
  <c r="BA33" i="1"/>
  <c r="R33" i="1"/>
  <c r="Q33" i="1" s="1"/>
  <c r="S32" i="1"/>
  <c r="O34" i="1"/>
  <c r="N34" i="1"/>
  <c r="M34" i="1"/>
  <c r="F32" i="1"/>
  <c r="E32" i="1"/>
  <c r="B33" i="1"/>
  <c r="C32" i="1"/>
  <c r="J35" i="1"/>
  <c r="BW33" i="1"/>
  <c r="BV34" i="1"/>
  <c r="AX34" i="1"/>
  <c r="AY33" i="1"/>
  <c r="CD35" i="1"/>
  <c r="CE34" i="1"/>
  <c r="BF35" i="1"/>
  <c r="BG34" i="1"/>
  <c r="AH35" i="1"/>
  <c r="AI34" i="1"/>
  <c r="BO34" i="1"/>
  <c r="BN35" i="1"/>
  <c r="CM33" i="1"/>
  <c r="CL34" i="1"/>
  <c r="G33" i="1" l="1"/>
  <c r="A33" i="1"/>
  <c r="J36" i="1"/>
  <c r="I36" i="1" s="1"/>
  <c r="I35" i="1"/>
  <c r="BR35" i="1"/>
  <c r="BQ35" i="1"/>
  <c r="BS35" i="1"/>
  <c r="BZ34" i="1"/>
  <c r="CA34" i="1"/>
  <c r="BY34" i="1"/>
  <c r="AM35" i="1"/>
  <c r="AK35" i="1"/>
  <c r="AL35" i="1"/>
  <c r="BJ35" i="1"/>
  <c r="BK35" i="1"/>
  <c r="BI35" i="1"/>
  <c r="W33" i="1"/>
  <c r="U33" i="1"/>
  <c r="V33" i="1"/>
  <c r="AE33" i="1"/>
  <c r="AC33" i="1"/>
  <c r="AD33" i="1"/>
  <c r="Z34" i="1"/>
  <c r="AA33" i="1"/>
  <c r="AT33" i="1"/>
  <c r="AS33" i="1"/>
  <c r="AU33" i="1"/>
  <c r="AQ33" i="1"/>
  <c r="AP34" i="1"/>
  <c r="BC34" i="1"/>
  <c r="BA34" i="1"/>
  <c r="BB34" i="1"/>
  <c r="K36" i="1"/>
  <c r="K35" i="1"/>
  <c r="R34" i="1"/>
  <c r="Q34" i="1" s="1"/>
  <c r="S33" i="1"/>
  <c r="O35" i="1"/>
  <c r="N35" i="1"/>
  <c r="M35" i="1"/>
  <c r="E33" i="1"/>
  <c r="F33" i="1"/>
  <c r="B34" i="1"/>
  <c r="C33" i="1"/>
  <c r="BV35" i="1"/>
  <c r="BW34" i="1"/>
  <c r="AX35" i="1"/>
  <c r="AY34" i="1"/>
  <c r="AH36" i="1"/>
  <c r="AI35" i="1"/>
  <c r="BF36" i="1"/>
  <c r="BG35" i="1"/>
  <c r="CD36" i="1"/>
  <c r="CE35" i="1"/>
  <c r="CM34" i="1"/>
  <c r="CL35" i="1"/>
  <c r="BO35" i="1"/>
  <c r="BN36" i="1"/>
  <c r="M36" i="1" l="1"/>
  <c r="O36" i="1"/>
  <c r="G34" i="1"/>
  <c r="A34" i="1"/>
  <c r="N36" i="1"/>
  <c r="BK36" i="1"/>
  <c r="BI36" i="1"/>
  <c r="BJ36" i="1"/>
  <c r="AL36" i="1"/>
  <c r="AK36" i="1"/>
  <c r="AM36" i="1"/>
  <c r="CA35" i="1"/>
  <c r="BY35" i="1"/>
  <c r="BZ35" i="1"/>
  <c r="BS36" i="1"/>
  <c r="BQ36" i="1"/>
  <c r="BR36" i="1"/>
  <c r="W34" i="1"/>
  <c r="V34" i="1"/>
  <c r="U34" i="1"/>
  <c r="AU34" i="1"/>
  <c r="AT34" i="1"/>
  <c r="AS34" i="1"/>
  <c r="AQ34" i="1"/>
  <c r="AP35" i="1"/>
  <c r="AE34" i="1"/>
  <c r="AC34" i="1"/>
  <c r="AD34" i="1"/>
  <c r="AA34" i="1"/>
  <c r="Z35" i="1"/>
  <c r="BB35" i="1"/>
  <c r="BC35" i="1"/>
  <c r="BA35" i="1"/>
  <c r="S34" i="1"/>
  <c r="R35" i="1"/>
  <c r="Q35" i="1" s="1"/>
  <c r="F34" i="1"/>
  <c r="E34" i="1"/>
  <c r="B35" i="1"/>
  <c r="C34" i="1"/>
  <c r="AX36" i="1"/>
  <c r="AY35" i="1"/>
  <c r="BV36" i="1"/>
  <c r="BW35" i="1"/>
  <c r="CD37" i="1"/>
  <c r="CE37" i="1" s="1"/>
  <c r="CE36" i="1"/>
  <c r="BF37" i="1"/>
  <c r="BG36" i="1"/>
  <c r="AH37" i="1"/>
  <c r="AI36" i="1"/>
  <c r="BO36" i="1"/>
  <c r="BN37" i="1"/>
  <c r="CM35" i="1"/>
  <c r="CL36" i="1"/>
  <c r="G35" i="1" l="1"/>
  <c r="A35" i="1"/>
  <c r="BO37" i="1"/>
  <c r="BR37" i="1"/>
  <c r="BS37" i="1"/>
  <c r="BQ37" i="1"/>
  <c r="AM37" i="1"/>
  <c r="AK37" i="1"/>
  <c r="AL37" i="1"/>
  <c r="BJ37" i="1"/>
  <c r="BK37" i="1"/>
  <c r="BI37" i="1"/>
  <c r="BZ36" i="1"/>
  <c r="CA36" i="1"/>
  <c r="BY36" i="1"/>
  <c r="AT35" i="1"/>
  <c r="AS35" i="1"/>
  <c r="AQ35" i="1"/>
  <c r="AU35" i="1"/>
  <c r="AP36" i="1"/>
  <c r="W35" i="1"/>
  <c r="U35" i="1"/>
  <c r="V35" i="1"/>
  <c r="AD35" i="1"/>
  <c r="AE35" i="1"/>
  <c r="AC35" i="1"/>
  <c r="Z36" i="1"/>
  <c r="AA35" i="1"/>
  <c r="BC36" i="1"/>
  <c r="BA36" i="1"/>
  <c r="BB36" i="1"/>
  <c r="S35" i="1"/>
  <c r="R36" i="1"/>
  <c r="Q36" i="1" s="1"/>
  <c r="E35" i="1"/>
  <c r="F35" i="1"/>
  <c r="B36" i="1"/>
  <c r="C35" i="1"/>
  <c r="BV37" i="1"/>
  <c r="BW36" i="1"/>
  <c r="AX37" i="1"/>
  <c r="AY36" i="1"/>
  <c r="CM36" i="1"/>
  <c r="CL37" i="1"/>
  <c r="AH38" i="1"/>
  <c r="AI37" i="1"/>
  <c r="BF38" i="1"/>
  <c r="BG37" i="1"/>
  <c r="G36" i="1" l="1"/>
  <c r="A36" i="1"/>
  <c r="W36" i="1"/>
  <c r="V36" i="1"/>
  <c r="U36" i="1"/>
  <c r="BG38" i="1"/>
  <c r="BK38" i="1"/>
  <c r="BI38" i="1"/>
  <c r="BJ38" i="1"/>
  <c r="AI38" i="1"/>
  <c r="AL38" i="1"/>
  <c r="AM38" i="1"/>
  <c r="AK38" i="1"/>
  <c r="CA37" i="1"/>
  <c r="BY37" i="1"/>
  <c r="BZ37" i="1"/>
  <c r="AU36" i="1"/>
  <c r="AT36" i="1"/>
  <c r="AS36" i="1"/>
  <c r="AQ36" i="1"/>
  <c r="AP37" i="1"/>
  <c r="AE36" i="1"/>
  <c r="AC36" i="1"/>
  <c r="AD36" i="1"/>
  <c r="AA36" i="1"/>
  <c r="Z37" i="1"/>
  <c r="BB37" i="1"/>
  <c r="BC37" i="1"/>
  <c r="BA37" i="1"/>
  <c r="R37" i="1"/>
  <c r="Q37" i="1" s="1"/>
  <c r="S36" i="1"/>
  <c r="F36" i="1"/>
  <c r="E36" i="1"/>
  <c r="B37" i="1"/>
  <c r="C36" i="1"/>
  <c r="AX38" i="1"/>
  <c r="AY37" i="1"/>
  <c r="BV38" i="1"/>
  <c r="BW37" i="1"/>
  <c r="CM37" i="1"/>
  <c r="CL38" i="1"/>
  <c r="CM38" i="1" s="1"/>
  <c r="G37" i="1" l="1"/>
  <c r="A37" i="1"/>
  <c r="BW38" i="1"/>
  <c r="BZ38" i="1"/>
  <c r="CA38" i="1"/>
  <c r="BY38" i="1"/>
  <c r="W37" i="1"/>
  <c r="U37" i="1"/>
  <c r="V37" i="1"/>
  <c r="AA37" i="1"/>
  <c r="AD37" i="1"/>
  <c r="AE37" i="1"/>
  <c r="AC37" i="1"/>
  <c r="AQ37" i="1"/>
  <c r="AU37" i="1"/>
  <c r="AT37" i="1"/>
  <c r="AS37" i="1"/>
  <c r="AY38" i="1"/>
  <c r="BC38" i="1"/>
  <c r="BA38" i="1"/>
  <c r="BB38" i="1"/>
  <c r="R38" i="1"/>
  <c r="Q38" i="1" s="1"/>
  <c r="S37" i="1"/>
  <c r="E37" i="1"/>
  <c r="F37" i="1"/>
  <c r="B38" i="1"/>
  <c r="C37" i="1"/>
  <c r="G38" i="1" l="1"/>
  <c r="A38" i="1"/>
  <c r="S38" i="1"/>
  <c r="U38" i="1"/>
  <c r="V38" i="1"/>
  <c r="W38" i="1"/>
  <c r="C38" i="1"/>
  <c r="F38" i="1"/>
  <c r="E38" i="1"/>
</calcChain>
</file>

<file path=xl/comments1.xml><?xml version="1.0" encoding="utf-8"?>
<comments xmlns="http://schemas.openxmlformats.org/spreadsheetml/2006/main">
  <authors>
    <author>COUSIN Jean-Philippe</author>
  </authors>
  <commentList>
    <comment ref="Q1" authorId="0" shapeId="0">
      <text>
        <r>
          <rPr>
            <b/>
            <sz val="9"/>
            <color indexed="25"/>
            <rFont val="Tahoma"/>
            <family val="2"/>
          </rPr>
          <t>Liste déroulante de choix des Années</t>
        </r>
      </text>
    </comment>
  </commentList>
</comments>
</file>

<file path=xl/comments2.xml><?xml version="1.0" encoding="utf-8"?>
<comments xmlns="http://schemas.openxmlformats.org/spreadsheetml/2006/main">
  <authors>
    <author>COUSIN Jean-Philippe</author>
  </authors>
  <commentList>
    <comment ref="B1" authorId="0" shapeId="0">
      <text>
        <r>
          <rPr>
            <b/>
            <sz val="9"/>
            <color indexed="10"/>
            <rFont val="Tahoma"/>
            <family val="2"/>
          </rPr>
          <t>La valeur de l'Année est reprise de l'onglet [Fériés]</t>
        </r>
      </text>
    </comment>
    <comment ref="M1" authorId="0" shapeId="0">
      <text>
        <r>
          <rPr>
            <b/>
            <sz val="9"/>
            <color indexed="10"/>
            <rFont val="Tahoma"/>
            <family val="2"/>
          </rPr>
          <t xml:space="preserve">- Ecrire l'année dans la cellule D1
- Compléter les 3 dates de Ponts de l'Année
</t>
        </r>
      </text>
    </comment>
  </commentList>
</comments>
</file>

<file path=xl/sharedStrings.xml><?xml version="1.0" encoding="utf-8"?>
<sst xmlns="http://schemas.openxmlformats.org/spreadsheetml/2006/main" count="299" uniqueCount="101">
  <si>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</si>
  <si>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</si>
  <si>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</si>
  <si>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</si>
  <si>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</si>
  <si>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</si>
  <si>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</si>
  <si>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</si>
  <si>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</si>
  <si>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</si>
  <si>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</si>
  <si>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</si>
  <si>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</t>
  </si>
  <si>
    <t>M</t>
  </si>
  <si>
    <t>Zone A</t>
  </si>
  <si>
    <t>Zone B</t>
  </si>
  <si>
    <t>Zone C</t>
  </si>
  <si>
    <t>Férié</t>
  </si>
  <si>
    <t>Jour de l'An</t>
  </si>
  <si>
    <t>Fête du Travail</t>
  </si>
  <si>
    <t>Fête Nationale</t>
  </si>
  <si>
    <t>Assomption</t>
  </si>
  <si>
    <t>Toussaint</t>
  </si>
  <si>
    <t>CA</t>
  </si>
  <si>
    <t>s</t>
  </si>
  <si>
    <t>Année des jours recherchés :</t>
  </si>
  <si>
    <t>Jour de l'an</t>
  </si>
  <si>
    <t xml:space="preserve"> =DATE(Année;1;1)</t>
  </si>
  <si>
    <t>Dim. de Pâques</t>
  </si>
  <si>
    <t>Lundi de Pâques</t>
  </si>
  <si>
    <t xml:space="preserve"> =Paques+1</t>
  </si>
  <si>
    <t xml:space="preserve"> =DATE(Année;5;1)</t>
  </si>
  <si>
    <t>Victoire 39/45</t>
  </si>
  <si>
    <t xml:space="preserve"> =DATE(Année;5;8)</t>
  </si>
  <si>
    <t>Ascension</t>
  </si>
  <si>
    <t xml:space="preserve"> =Paques+39</t>
  </si>
  <si>
    <t>Dim. de Pentecôte</t>
  </si>
  <si>
    <t xml:space="preserve"> =Paques+49</t>
  </si>
  <si>
    <t>Lundi de Pentecôte</t>
  </si>
  <si>
    <t>=Paques+50</t>
  </si>
  <si>
    <t xml:space="preserve"> =DATE(Année;7;14)</t>
  </si>
  <si>
    <t xml:space="preserve"> =DATE(Année;8;15)</t>
  </si>
  <si>
    <t xml:space="preserve"> =DATE(Année;11;1)</t>
  </si>
  <si>
    <t>Armistice 14/18</t>
  </si>
  <si>
    <t xml:space="preserve"> =DATE(Année;11;11)</t>
  </si>
  <si>
    <t xml:space="preserve">Noël </t>
  </si>
  <si>
    <t>=DATE(Année;12;25)</t>
  </si>
  <si>
    <t>Pont 1 Ville de Reims</t>
  </si>
  <si>
    <t>Pont 2 Ville de Reims</t>
  </si>
  <si>
    <t>Pont 3 Ville de Reims</t>
  </si>
  <si>
    <t>Calendrier</t>
  </si>
  <si>
    <t>MOIS</t>
  </si>
  <si>
    <t>DATE</t>
  </si>
  <si>
    <t>JOUR</t>
  </si>
  <si>
    <t>ANNEE</t>
  </si>
  <si>
    <t>ABREGE</t>
  </si>
  <si>
    <t>ACTIVITE</t>
  </si>
  <si>
    <t>N°_MOIS</t>
  </si>
  <si>
    <t>Formule Utilisée pour Calcul</t>
  </si>
  <si>
    <t>Jours</t>
  </si>
  <si>
    <t>F</t>
  </si>
  <si>
    <t>Nuit</t>
  </si>
  <si>
    <t>Matin</t>
  </si>
  <si>
    <t>Après-Midi</t>
  </si>
  <si>
    <t>Congés Annuel</t>
  </si>
  <si>
    <t>Congés Maladie</t>
  </si>
  <si>
    <t>Garde d'Enfant</t>
  </si>
  <si>
    <t>Exceptionnel</t>
  </si>
  <si>
    <t>Pont</t>
  </si>
  <si>
    <t>Formation</t>
  </si>
  <si>
    <t>Heure Sup</t>
  </si>
  <si>
    <t>Récupération</t>
  </si>
  <si>
    <t>AM</t>
  </si>
  <si>
    <t>=SI(MOD(19*MOD(AW1;19)+24;30)+MOD(2*MOD(AW1;4)+4*MOD(AW1;7)+6*
MOD(19*MOD(AW1;19)+24;30)+5;7)-9&lt;=0;DATE(AW1;3;22+MOD(19*MOD(AW1;
19)+24;30)+MOD(2*MOD(AW1;4)+4*MOD(AW1;7)+6*MOD(19*MOD(AW1;19)+24;
30)+5;7));DATE(AW1;4;MOD(19*MOD(AW1;19)+24;30)+MOD(2*MOD(AW1;4)+4*
MOD(AW1;7)+6*MOD(19*MOD(AW1;19)+24;30)+5;7)-9))</t>
  </si>
  <si>
    <t>Vacances de Noël</t>
  </si>
  <si>
    <t>Vacances d'hiver</t>
  </si>
  <si>
    <t>Vacances de printemps</t>
  </si>
  <si>
    <t>Vacances d'été</t>
  </si>
  <si>
    <t>N</t>
  </si>
  <si>
    <t>CM</t>
  </si>
  <si>
    <t>GE</t>
  </si>
  <si>
    <t>EX</t>
  </si>
  <si>
    <t>P</t>
  </si>
  <si>
    <t>HS</t>
  </si>
  <si>
    <t>R</t>
  </si>
  <si>
    <t>zone A</t>
  </si>
  <si>
    <t>Besançon, Bordeaux,</t>
  </si>
  <si>
    <t>Clermont-Ferrand, Dijon,</t>
  </si>
  <si>
    <t>Grenoble, Limoges, Lyon,</t>
  </si>
  <si>
    <t>Poitiers</t>
  </si>
  <si>
    <t>zone B</t>
  </si>
  <si>
    <t>Aix-Marseille, Amiens, Caen,</t>
  </si>
  <si>
    <t>Lille, Nancy-Metz, Nantes,</t>
  </si>
  <si>
    <t>Nice, Orléans-Tours, Reims,</t>
  </si>
  <si>
    <t>Rennes, Rouen, Strasbourg</t>
  </si>
  <si>
    <t>zone C</t>
  </si>
  <si>
    <t>Créteil, Montpellier, Paris,</t>
  </si>
  <si>
    <t>Toulouse, Versailles</t>
  </si>
  <si>
    <t>Besançon, Bordeaux, Clermont-Ferrand, Dijon, Grenoble, Limoges, Lyon, Poitiers</t>
  </si>
  <si>
    <t xml:space="preserve">Aix-Marseille, Amiens, Caen, Lille, Nancy-Metz, Nantes, Nice, Orléans-Tours, Reims, </t>
  </si>
  <si>
    <t>Créteil, Montpellier, Paris, Toulouse, Versailles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</si>
</sst>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"/>
    <numFmt numFmtId="165" formatCode="dd/mm"/>
    <numFmt numFmtId="166" formatCode="dd\ mmmm\ yyyy"/>
    <numFmt numFmtId="167" formatCode="[$-F800]dddd\,\ mmmm\ dd\,\ yyyy"/>
    <numFmt numFmtId="168" formatCode="dd"/>
  </numFmts>
  <fonts count="44">
    <font>
      <sz val="11"/>
      <color indexed="8"/>
      <name val="Helvetica Neue"/>
    </font>
    <font>
      <sz val="8"/>
      <name val="Helvetica Neue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 tint="0.249977111117893"/>
      <name val="Calibri"/>
      <family val="2"/>
      <scheme val="minor"/>
    </font>
    <font>
      <sz val="24"/>
      <color theme="1" tint="0.14999847407452621"/>
      <name val="Calibri"/>
      <family val="2"/>
      <scheme val="minor"/>
    </font>
    <font>
      <sz val="8"/>
      <color theme="1" tint="0.14999847407452621"/>
      <name val="Calibri"/>
      <family val="2"/>
      <scheme val="minor"/>
    </font>
    <font>
      <i/>
      <sz val="8"/>
      <color theme="1" tint="0.14999847407452621"/>
      <name val="Calibri"/>
      <family val="2"/>
      <scheme val="minor"/>
    </font>
    <font>
      <sz val="12"/>
      <color indexed="11"/>
      <name val="Calibri"/>
      <family val="2"/>
      <scheme val="minor"/>
    </font>
    <font>
      <sz val="7"/>
      <color theme="1" tint="4.9989318521683403E-2"/>
      <name val="Calibri"/>
      <family val="2"/>
      <scheme val="minor"/>
    </font>
    <font>
      <sz val="10"/>
      <color indexed="11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sz val="8"/>
      <color theme="1" tint="0.249977111117893"/>
      <name val="Calibri"/>
      <family val="2"/>
      <scheme val="minor"/>
    </font>
    <font>
      <sz val="9"/>
      <color theme="1" tint="4.9989318521683403E-2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sz val="8"/>
      <color theme="1" tint="0.1499984740745262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0"/>
      <color rgb="FF333333"/>
      <name val="Tahoma"/>
      <family val="2"/>
    </font>
    <font>
      <b/>
      <sz val="9"/>
      <color indexed="10"/>
      <name val="Tahoma"/>
      <family val="2"/>
    </font>
    <font>
      <b/>
      <i/>
      <sz val="11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7"/>
      <name val="Calibri"/>
      <family val="2"/>
      <scheme val="minor"/>
    </font>
    <font>
      <sz val="8"/>
      <name val="Calibri"/>
      <family val="2"/>
      <scheme val="minor"/>
    </font>
    <font>
      <b/>
      <sz val="11"/>
      <color indexed="8"/>
      <name val="Helvetica Neue"/>
    </font>
    <font>
      <b/>
      <sz val="11"/>
      <color theme="1" tint="0.14999847407452621"/>
      <name val="Helvetica Neue"/>
    </font>
    <font>
      <sz val="11"/>
      <color theme="1" tint="0.14999847407452621"/>
      <name val="Helvetica Neue"/>
    </font>
    <font>
      <b/>
      <u/>
      <sz val="8"/>
      <color theme="1" tint="0.249977111117893"/>
      <name val="Calibri"/>
      <family val="2"/>
      <scheme val="minor"/>
    </font>
    <font>
      <sz val="6"/>
      <color theme="1" tint="0.14999847407452621"/>
      <name val="Calibri"/>
      <family val="2"/>
      <scheme val="minor"/>
    </font>
    <font>
      <b/>
      <u/>
      <sz val="8"/>
      <color theme="1" tint="0.1499984740745262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9"/>
      <color indexed="25"/>
      <name val="Tahoma"/>
      <family val="2"/>
    </font>
    <font>
      <sz val="10"/>
      <color indexed="9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 tint="4.9989318521683403E-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2"/>
      <color indexed="9"/>
      <name val="Calibri"/>
      <family val="2"/>
      <scheme val="minor"/>
    </font>
    <font>
      <sz val="9"/>
      <color indexed="9"/>
      <name val="Calibri"/>
      <family val="2"/>
      <scheme val="minor"/>
    </font>
    <font>
      <sz val="6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color indexed="9"/>
      <name val="Calibri"/>
      <family val="2"/>
      <scheme val="minor"/>
    </font>
    <font>
      <b/>
      <sz val="12"/>
      <color indexed="9"/>
      <name val="Calibri"/>
      <family val="2"/>
      <scheme val="minor"/>
    </font>
    <font>
      <sz val="12"/>
      <color theme="1" tint="4.9989318521683403E-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/>
      <right/>
      <top style="thin">
        <color theme="1" tint="0.34998626667073579"/>
      </top>
      <bottom/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  <border>
      <left/>
      <right style="thin">
        <color theme="1" tint="0.34998626667073579"/>
      </right>
      <top/>
      <bottom/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0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theme="0"/>
      </left>
      <right/>
      <top style="thin">
        <color theme="1" tint="0.34998626667073579"/>
      </top>
      <bottom/>
      <diagonal/>
    </border>
    <border>
      <left style="thin">
        <color theme="1" tint="0.34998626667073579"/>
      </left>
      <right style="thin">
        <color theme="0"/>
      </right>
      <top style="thin">
        <color theme="1" tint="0.34998626667073579"/>
      </top>
      <bottom/>
      <diagonal/>
    </border>
    <border>
      <left/>
      <right style="thin">
        <color theme="0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 applyNumberFormat="0" applyFill="0" applyBorder="0" applyProtection="0">
      <alignment vertical="top"/>
    </xf>
  </cellStyleXfs>
  <cellXfs count="185">
    <xf numFmtId="0" fontId="0" fillId="0" borderId="0" xfId="0" applyAlignment="1"/>
    <xf numFmtId="0" fontId="5" fillId="2" borderId="0" xfId="0" applyNumberFormat="1" applyFont="1" applyFill="1" applyBorder="1" applyAlignment="1">
      <alignment horizontal="center" vertical="center" wrapText="1"/>
    </xf>
    <xf numFmtId="0" fontId="11" fillId="2" borderId="0" xfId="0" applyNumberFormat="1" applyFont="1" applyFill="1" applyBorder="1" applyAlignment="1">
      <alignment horizontal="center" vertical="center" wrapText="1"/>
    </xf>
    <xf numFmtId="0" fontId="12" fillId="2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65" fontId="0" fillId="0" borderId="16" xfId="0" applyNumberForma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0" fillId="0" borderId="17" xfId="0" quotePrefix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165" fontId="0" fillId="0" borderId="20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0" fillId="0" borderId="21" xfId="0" quotePrefix="1" applyBorder="1" applyAlignment="1">
      <alignment horizontal="left" vertical="center"/>
    </xf>
    <xf numFmtId="0" fontId="3" fillId="0" borderId="2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165" fontId="0" fillId="0" borderId="25" xfId="0" applyNumberForma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 wrapText="1"/>
    </xf>
    <xf numFmtId="14" fontId="2" fillId="0" borderId="20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14" fontId="2" fillId="0" borderId="25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left" vertical="center"/>
    </xf>
    <xf numFmtId="0" fontId="3" fillId="0" borderId="23" xfId="0" applyFont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19" fillId="5" borderId="20" xfId="0" applyFont="1" applyFill="1" applyBorder="1" applyAlignment="1">
      <alignment horizontal="center" vertical="center"/>
    </xf>
    <xf numFmtId="14" fontId="0" fillId="5" borderId="20" xfId="0" applyNumberFormat="1" applyFill="1" applyBorder="1" applyAlignment="1">
      <alignment horizontal="center" vertical="center"/>
    </xf>
    <xf numFmtId="0" fontId="0" fillId="5" borderId="21" xfId="0" quotePrefix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5" borderId="21" xfId="0" quotePrefix="1" applyFill="1" applyBorder="1" applyAlignment="1">
      <alignment horizontal="left" vertical="center" wrapText="1"/>
    </xf>
    <xf numFmtId="0" fontId="25" fillId="0" borderId="0" xfId="0" applyFont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7" fontId="0" fillId="0" borderId="21" xfId="0" applyNumberFormat="1" applyBorder="1" applyAlignment="1">
      <alignment horizontal="center" vertical="center" wrapText="1"/>
    </xf>
    <xf numFmtId="167" fontId="0" fillId="0" borderId="19" xfId="0" applyNumberFormat="1" applyBorder="1" applyAlignment="1">
      <alignment horizontal="center" vertical="center" wrapText="1"/>
    </xf>
    <xf numFmtId="167" fontId="0" fillId="0" borderId="24" xfId="0" applyNumberFormat="1" applyBorder="1" applyAlignment="1">
      <alignment horizontal="center" vertical="center" wrapText="1"/>
    </xf>
    <xf numFmtId="167" fontId="0" fillId="0" borderId="26" xfId="0" applyNumberFormat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14" fillId="0" borderId="0" xfId="0" applyNumberFormat="1" applyFont="1" applyAlignment="1">
      <alignment horizontal="center" vertical="center" wrapText="1"/>
    </xf>
    <xf numFmtId="0" fontId="24" fillId="0" borderId="0" xfId="0" applyNumberFormat="1" applyFont="1" applyAlignment="1">
      <alignment horizontal="center" vertical="center" wrapText="1"/>
    </xf>
    <xf numFmtId="167" fontId="0" fillId="0" borderId="15" xfId="0" applyNumberFormat="1" applyBorder="1" applyAlignment="1">
      <alignment horizontal="center" vertical="center" wrapText="1"/>
    </xf>
    <xf numFmtId="167" fontId="0" fillId="0" borderId="17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5" fillId="3" borderId="33" xfId="0" applyFont="1" applyFill="1" applyBorder="1" applyAlignment="1">
      <alignment horizontal="center" vertical="center" wrapText="1"/>
    </xf>
    <xf numFmtId="0" fontId="26" fillId="6" borderId="22" xfId="0" applyNumberFormat="1" applyFont="1" applyFill="1" applyBorder="1" applyAlignment="1">
      <alignment horizontal="center" vertical="center"/>
    </xf>
    <xf numFmtId="0" fontId="26" fillId="7" borderId="37" xfId="0" applyNumberFormat="1" applyFont="1" applyFill="1" applyBorder="1" applyAlignment="1">
      <alignment horizontal="center" vertical="center"/>
    </xf>
    <xf numFmtId="0" fontId="0" fillId="3" borderId="34" xfId="0" applyFont="1" applyFill="1" applyBorder="1" applyAlignment="1">
      <alignment horizontal="center" vertical="center" wrapText="1"/>
    </xf>
    <xf numFmtId="0" fontId="0" fillId="3" borderId="35" xfId="0" applyFont="1" applyFill="1" applyBorder="1" applyAlignment="1">
      <alignment horizontal="center" vertical="center" wrapText="1"/>
    </xf>
    <xf numFmtId="0" fontId="0" fillId="3" borderId="36" xfId="0" applyFont="1" applyFill="1" applyBorder="1" applyAlignment="1">
      <alignment horizontal="center" vertical="center" wrapText="1"/>
    </xf>
    <xf numFmtId="0" fontId="27" fillId="6" borderId="34" xfId="0" applyNumberFormat="1" applyFont="1" applyFill="1" applyBorder="1" applyAlignment="1">
      <alignment horizontal="center" vertical="center"/>
    </xf>
    <xf numFmtId="0" fontId="27" fillId="6" borderId="35" xfId="0" applyNumberFormat="1" applyFont="1" applyFill="1" applyBorder="1" applyAlignment="1">
      <alignment horizontal="center" vertical="center"/>
    </xf>
    <xf numFmtId="0" fontId="27" fillId="6" borderId="36" xfId="0" applyNumberFormat="1" applyFont="1" applyFill="1" applyBorder="1" applyAlignment="1">
      <alignment horizontal="center" vertical="center"/>
    </xf>
    <xf numFmtId="0" fontId="27" fillId="7" borderId="34" xfId="0" applyNumberFormat="1" applyFont="1" applyFill="1" applyBorder="1" applyAlignment="1">
      <alignment horizontal="center" vertical="center"/>
    </xf>
    <xf numFmtId="0" fontId="27" fillId="7" borderId="35" xfId="0" applyNumberFormat="1" applyFont="1" applyFill="1" applyBorder="1" applyAlignment="1">
      <alignment horizontal="center" vertical="center"/>
    </xf>
    <xf numFmtId="0" fontId="27" fillId="7" borderId="36" xfId="0" applyNumberFormat="1" applyFont="1" applyFill="1" applyBorder="1" applyAlignment="1">
      <alignment horizontal="center" vertical="center"/>
    </xf>
    <xf numFmtId="0" fontId="10" fillId="4" borderId="11" xfId="0" applyNumberFormat="1" applyFont="1" applyFill="1" applyBorder="1" applyAlignment="1" applyProtection="1">
      <alignment horizontal="center" vertical="center" wrapText="1"/>
      <protection hidden="1"/>
    </xf>
    <xf numFmtId="0" fontId="8" fillId="2" borderId="0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29" xfId="0" applyNumberFormat="1" applyFont="1" applyFill="1" applyBorder="1" applyAlignment="1" applyProtection="1">
      <alignment horizontal="center" vertical="center" wrapText="1"/>
      <protection hidden="1"/>
    </xf>
    <xf numFmtId="0" fontId="8" fillId="2" borderId="9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28" xfId="0" applyNumberFormat="1" applyFont="1" applyFill="1" applyBorder="1" applyAlignment="1" applyProtection="1">
      <alignment horizontal="center" vertical="center" wrapText="1"/>
      <protection hidden="1"/>
    </xf>
    <xf numFmtId="164" fontId="6" fillId="0" borderId="8" xfId="0" applyNumberFormat="1" applyFont="1" applyFill="1" applyBorder="1" applyAlignment="1" applyProtection="1">
      <alignment horizontal="center" vertical="center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hidden="1"/>
    </xf>
    <xf numFmtId="0" fontId="7" fillId="0" borderId="0" xfId="0" applyNumberFormat="1" applyFont="1" applyFill="1" applyBorder="1" applyAlignment="1" applyProtection="1">
      <alignment horizontal="center" vertical="center"/>
      <protection hidden="1"/>
    </xf>
    <xf numFmtId="164" fontId="6" fillId="0" borderId="10" xfId="0" applyNumberFormat="1" applyFont="1" applyFill="1" applyBorder="1" applyAlignment="1" applyProtection="1">
      <alignment horizontal="center" vertical="center"/>
      <protection hidden="1"/>
    </xf>
    <xf numFmtId="0" fontId="6" fillId="0" borderId="3" xfId="0" applyNumberFormat="1" applyFont="1" applyFill="1" applyBorder="1" applyAlignment="1" applyProtection="1">
      <alignment horizontal="center" vertical="center"/>
      <protection hidden="1"/>
    </xf>
    <xf numFmtId="0" fontId="7" fillId="0" borderId="9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NumberFormat="1" applyFont="1" applyFill="1" applyBorder="1" applyAlignment="1" applyProtection="1">
      <alignment horizontal="center" vertical="center"/>
      <protection hidden="1"/>
    </xf>
    <xf numFmtId="0" fontId="6" fillId="0" borderId="9" xfId="0" applyNumberFormat="1" applyFont="1" applyFill="1" applyBorder="1" applyAlignment="1" applyProtection="1">
      <alignment horizontal="center" vertical="center"/>
      <protection hidden="1"/>
    </xf>
    <xf numFmtId="0" fontId="6" fillId="0" borderId="2" xfId="0" applyNumberFormat="1" applyFont="1" applyFill="1" applyBorder="1" applyAlignment="1" applyProtection="1">
      <alignment horizontal="center" vertical="center"/>
      <protection hidden="1"/>
    </xf>
    <xf numFmtId="0" fontId="6" fillId="0" borderId="10" xfId="0" applyNumberFormat="1" applyFont="1" applyFill="1" applyBorder="1" applyAlignment="1" applyProtection="1">
      <alignment horizontal="center" vertical="center"/>
      <protection hidden="1"/>
    </xf>
    <xf numFmtId="0" fontId="6" fillId="0" borderId="6" xfId="0" applyNumberFormat="1" applyFont="1" applyFill="1" applyBorder="1" applyAlignment="1" applyProtection="1">
      <alignment horizontal="center" vertical="center"/>
      <protection hidden="1"/>
    </xf>
    <xf numFmtId="0" fontId="7" fillId="0" borderId="2" xfId="0" applyNumberFormat="1" applyFont="1" applyFill="1" applyBorder="1" applyAlignment="1" applyProtection="1">
      <alignment horizontal="center" vertical="center"/>
      <protection hidden="1"/>
    </xf>
    <xf numFmtId="0" fontId="7" fillId="0" borderId="10" xfId="0" applyNumberFormat="1" applyFont="1" applyFill="1" applyBorder="1" applyAlignment="1" applyProtection="1">
      <alignment horizontal="center" vertical="center"/>
      <protection hidden="1"/>
    </xf>
    <xf numFmtId="0" fontId="6" fillId="8" borderId="0" xfId="0" applyNumberFormat="1" applyFont="1" applyFill="1" applyBorder="1" applyAlignment="1" applyProtection="1">
      <alignment horizontal="center" vertical="center"/>
      <protection hidden="1"/>
    </xf>
    <xf numFmtId="0" fontId="6" fillId="8" borderId="6" xfId="0" applyNumberFormat="1" applyFont="1" applyFill="1" applyBorder="1" applyAlignment="1" applyProtection="1">
      <alignment horizontal="center" vertical="center"/>
      <protection hidden="1"/>
    </xf>
    <xf numFmtId="0" fontId="6" fillId="8" borderId="4" xfId="0" applyNumberFormat="1" applyFont="1" applyFill="1" applyBorder="1" applyAlignment="1" applyProtection="1">
      <alignment horizontal="center" vertical="center"/>
      <protection hidden="1"/>
    </xf>
    <xf numFmtId="0" fontId="6" fillId="8" borderId="7" xfId="0" applyNumberFormat="1" applyFont="1" applyFill="1" applyBorder="1" applyAlignment="1" applyProtection="1">
      <alignment horizontal="center" vertical="center"/>
      <protection hidden="1"/>
    </xf>
    <xf numFmtId="0" fontId="6" fillId="8" borderId="3" xfId="0" applyNumberFormat="1" applyFont="1" applyFill="1" applyBorder="1" applyAlignment="1" applyProtection="1">
      <alignment horizontal="center" vertical="center"/>
      <protection hidden="1"/>
    </xf>
    <xf numFmtId="0" fontId="6" fillId="8" borderId="2" xfId="0" applyNumberFormat="1" applyFont="1" applyFill="1" applyBorder="1" applyAlignment="1" applyProtection="1">
      <alignment horizontal="center" vertical="center"/>
      <protection hidden="1"/>
    </xf>
    <xf numFmtId="0" fontId="6" fillId="8" borderId="10" xfId="0" applyNumberFormat="1" applyFont="1" applyFill="1" applyBorder="1" applyAlignment="1" applyProtection="1">
      <alignment horizontal="center" vertical="center"/>
      <protection hidden="1"/>
    </xf>
    <xf numFmtId="0" fontId="16" fillId="0" borderId="3" xfId="0" applyNumberFormat="1" applyFont="1" applyFill="1" applyBorder="1" applyAlignment="1" applyProtection="1">
      <alignment horizontal="center" vertical="center"/>
      <protection locked="0" hidden="1"/>
    </xf>
    <xf numFmtId="0" fontId="22" fillId="0" borderId="3" xfId="0" applyFont="1" applyFill="1" applyBorder="1" applyAlignment="1" applyProtection="1">
      <alignment horizontal="center" vertical="center"/>
      <protection locked="0" hidden="1"/>
    </xf>
    <xf numFmtId="0" fontId="17" fillId="0" borderId="3" xfId="0" applyFont="1" applyFill="1" applyBorder="1" applyAlignment="1" applyProtection="1">
      <alignment horizontal="center" vertical="center"/>
      <protection locked="0" hidden="1"/>
    </xf>
    <xf numFmtId="0" fontId="6" fillId="0" borderId="3" xfId="0" applyNumberFormat="1" applyFont="1" applyFill="1" applyBorder="1" applyAlignment="1" applyProtection="1">
      <alignment horizontal="center" vertical="center"/>
      <protection locked="0" hidden="1"/>
    </xf>
    <xf numFmtId="0" fontId="7" fillId="0" borderId="3" xfId="0" applyNumberFormat="1" applyFont="1" applyFill="1" applyBorder="1" applyAlignment="1" applyProtection="1">
      <alignment horizontal="center" vertical="center"/>
      <protection locked="0" hidden="1"/>
    </xf>
    <xf numFmtId="0" fontId="17" fillId="0" borderId="3" xfId="0" applyNumberFormat="1" applyFont="1" applyFill="1" applyBorder="1" applyAlignment="1" applyProtection="1">
      <alignment horizontal="center" vertical="center"/>
      <protection locked="0" hidden="1"/>
    </xf>
    <xf numFmtId="168" fontId="6" fillId="8" borderId="1" xfId="0" applyNumberFormat="1" applyFont="1" applyFill="1" applyBorder="1" applyAlignment="1" applyProtection="1">
      <alignment horizontal="center" vertical="center"/>
      <protection hidden="1"/>
    </xf>
    <xf numFmtId="0" fontId="6" fillId="8" borderId="1" xfId="0" applyNumberFormat="1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0" fontId="23" fillId="0" borderId="0" xfId="0" applyNumberFormat="1" applyFont="1" applyAlignment="1">
      <alignment horizontal="center" vertical="center" wrapText="1"/>
    </xf>
    <xf numFmtId="0" fontId="34" fillId="0" borderId="38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0" fontId="34" fillId="0" borderId="24" xfId="0" applyFont="1" applyBorder="1" applyAlignment="1">
      <alignment horizontal="center" vertical="center"/>
    </xf>
    <xf numFmtId="0" fontId="35" fillId="9" borderId="41" xfId="0" applyNumberFormat="1" applyFont="1" applyFill="1" applyBorder="1" applyAlignment="1">
      <alignment horizontal="center" vertical="center" wrapText="1"/>
    </xf>
    <xf numFmtId="166" fontId="36" fillId="9" borderId="40" xfId="0" applyNumberFormat="1" applyFont="1" applyFill="1" applyBorder="1" applyAlignment="1">
      <alignment horizontal="center" vertical="center" wrapText="1"/>
    </xf>
    <xf numFmtId="0" fontId="35" fillId="9" borderId="42" xfId="0" applyNumberFormat="1" applyFont="1" applyFill="1" applyBorder="1" applyAlignment="1">
      <alignment horizontal="center" vertical="center" wrapText="1"/>
    </xf>
    <xf numFmtId="166" fontId="36" fillId="9" borderId="21" xfId="0" applyNumberFormat="1" applyFont="1" applyFill="1" applyBorder="1" applyAlignment="1">
      <alignment horizontal="center" vertical="center" wrapText="1"/>
    </xf>
    <xf numFmtId="0" fontId="35" fillId="9" borderId="43" xfId="0" applyNumberFormat="1" applyFont="1" applyFill="1" applyBorder="1" applyAlignment="1">
      <alignment horizontal="center" vertical="center" wrapText="1"/>
    </xf>
    <xf numFmtId="166" fontId="36" fillId="9" borderId="26" xfId="0" applyNumberFormat="1" applyFont="1" applyFill="1" applyBorder="1" applyAlignment="1">
      <alignment horizontal="center" vertical="center" wrapText="1"/>
    </xf>
    <xf numFmtId="0" fontId="30" fillId="6" borderId="0" xfId="0" applyNumberFormat="1" applyFont="1" applyFill="1" applyBorder="1" applyAlignment="1">
      <alignment horizontal="center" vertical="center"/>
    </xf>
    <xf numFmtId="0" fontId="29" fillId="6" borderId="0" xfId="0" applyNumberFormat="1" applyFont="1" applyFill="1" applyBorder="1" applyAlignment="1">
      <alignment horizontal="center" vertical="center" wrapText="1"/>
    </xf>
    <xf numFmtId="0" fontId="30" fillId="7" borderId="0" xfId="0" applyNumberFormat="1" applyFont="1" applyFill="1" applyBorder="1" applyAlignment="1">
      <alignment horizontal="center" vertical="center" wrapText="1"/>
    </xf>
    <xf numFmtId="0" fontId="29" fillId="7" borderId="0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 wrapText="1"/>
    </xf>
    <xf numFmtId="0" fontId="28" fillId="3" borderId="0" xfId="0" applyNumberFormat="1" applyFont="1" applyFill="1" applyBorder="1" applyAlignment="1">
      <alignment horizontal="center" vertical="center" wrapText="1"/>
    </xf>
    <xf numFmtId="0" fontId="31" fillId="2" borderId="0" xfId="0" applyNumberFormat="1" applyFont="1" applyFill="1" applyBorder="1" applyAlignment="1">
      <alignment horizontal="center" vertical="center"/>
    </xf>
    <xf numFmtId="0" fontId="10" fillId="4" borderId="27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5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32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2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10" xfId="0" applyNumberFormat="1" applyFont="1" applyFill="1" applyBorder="1" applyAlignment="1" applyProtection="1">
      <alignment horizontal="center" vertical="center" wrapText="1"/>
      <protection hidden="1"/>
    </xf>
    <xf numFmtId="0" fontId="25" fillId="3" borderId="30" xfId="0" applyFont="1" applyFill="1" applyBorder="1" applyAlignment="1">
      <alignment horizontal="center" vertical="center" wrapText="1"/>
    </xf>
    <xf numFmtId="0" fontId="25" fillId="3" borderId="31" xfId="0" applyFont="1" applyFill="1" applyBorder="1" applyAlignment="1">
      <alignment horizontal="center" vertical="center" wrapText="1"/>
    </xf>
    <xf numFmtId="0" fontId="26" fillId="7" borderId="30" xfId="0" applyNumberFormat="1" applyFont="1" applyFill="1" applyBorder="1" applyAlignment="1">
      <alignment horizontal="center" vertical="center"/>
    </xf>
    <xf numFmtId="0" fontId="26" fillId="7" borderId="31" xfId="0" applyNumberFormat="1" applyFont="1" applyFill="1" applyBorder="1" applyAlignment="1">
      <alignment horizontal="center" vertical="center"/>
    </xf>
    <xf numFmtId="0" fontId="26" fillId="6" borderId="30" xfId="0" applyNumberFormat="1" applyFont="1" applyFill="1" applyBorder="1" applyAlignment="1">
      <alignment horizontal="center" vertical="center"/>
    </xf>
    <xf numFmtId="0" fontId="26" fillId="6" borderId="31" xfId="0" applyNumberFormat="1" applyFont="1" applyFill="1" applyBorder="1" applyAlignment="1">
      <alignment horizontal="center" vertical="center"/>
    </xf>
    <xf numFmtId="0" fontId="37" fillId="0" borderId="0" xfId="0" applyNumberFormat="1" applyFont="1" applyAlignment="1">
      <alignment horizontal="center" vertical="center" wrapText="1"/>
    </xf>
    <xf numFmtId="0" fontId="38" fillId="0" borderId="0" xfId="0" applyNumberFormat="1" applyFont="1" applyAlignment="1">
      <alignment horizontal="center" vertical="center" wrapText="1"/>
    </xf>
    <xf numFmtId="0" fontId="39" fillId="3" borderId="0" xfId="0" applyFont="1" applyFill="1" applyBorder="1" applyAlignment="1">
      <alignment horizontal="center" vertical="center" wrapText="1"/>
    </xf>
    <xf numFmtId="0" fontId="40" fillId="3" borderId="0" xfId="0" applyFont="1" applyFill="1" applyBorder="1" applyAlignment="1">
      <alignment horizontal="center" vertical="center" wrapText="1"/>
    </xf>
    <xf numFmtId="0" fontId="6" fillId="7" borderId="0" xfId="0" applyNumberFormat="1" applyFont="1" applyFill="1" applyBorder="1" applyAlignment="1">
      <alignment horizontal="center" vertical="center"/>
    </xf>
    <xf numFmtId="0" fontId="37" fillId="0" borderId="0" xfId="0" applyNumberFormat="1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21" xfId="0" applyFont="1" applyBorder="1" applyAlignment="1">
      <alignment horizontal="center" vertical="center" wrapText="1"/>
    </xf>
    <xf numFmtId="0" fontId="37" fillId="0" borderId="3" xfId="0" applyNumberFormat="1" applyFont="1" applyFill="1" applyBorder="1" applyAlignment="1" applyProtection="1">
      <alignment horizontal="center" vertical="center"/>
      <protection locked="0" hidden="1"/>
    </xf>
    <xf numFmtId="0" fontId="37" fillId="0" borderId="2" xfId="0" applyNumberFormat="1" applyFont="1" applyFill="1" applyBorder="1" applyAlignment="1" applyProtection="1">
      <alignment horizontal="center" vertical="center"/>
      <protection hidden="1"/>
    </xf>
    <xf numFmtId="0" fontId="37" fillId="0" borderId="10" xfId="0" applyNumberFormat="1" applyFont="1" applyFill="1" applyBorder="1" applyAlignment="1" applyProtection="1">
      <alignment horizontal="center" vertical="center"/>
      <protection hidden="1"/>
    </xf>
    <xf numFmtId="0" fontId="40" fillId="0" borderId="26" xfId="0" applyFont="1" applyBorder="1" applyAlignment="1">
      <alignment horizontal="center" vertical="center" wrapText="1"/>
    </xf>
    <xf numFmtId="0" fontId="41" fillId="0" borderId="0" xfId="0" applyNumberFormat="1" applyFont="1" applyAlignment="1">
      <alignment horizontal="center" vertical="center" wrapText="1"/>
    </xf>
    <xf numFmtId="0" fontId="42" fillId="0" borderId="3" xfId="0" applyNumberFormat="1" applyFont="1" applyFill="1" applyBorder="1" applyAlignment="1" applyProtection="1">
      <alignment horizontal="center" vertical="center"/>
      <protection locked="0" hidden="1"/>
    </xf>
    <xf numFmtId="0" fontId="6" fillId="8" borderId="5" xfId="0" applyNumberFormat="1" applyFont="1" applyFill="1" applyBorder="1" applyAlignment="1" applyProtection="1">
      <alignment horizontal="center" vertical="center"/>
      <protection hidden="1"/>
    </xf>
    <xf numFmtId="0" fontId="42" fillId="0" borderId="0" xfId="0" applyNumberFormat="1" applyFont="1" applyAlignment="1">
      <alignment horizontal="center" vertical="center" wrapText="1"/>
    </xf>
    <xf numFmtId="0" fontId="37" fillId="0" borderId="0" xfId="0" applyNumberFormat="1" applyFont="1" applyAlignment="1">
      <alignment horizontal="center" vertical="center"/>
    </xf>
    <xf numFmtId="0" fontId="38" fillId="0" borderId="0" xfId="0" applyNumberFormat="1" applyFont="1" applyBorder="1" applyAlignment="1">
      <alignment horizontal="center" vertical="center" wrapText="1"/>
    </xf>
    <xf numFmtId="0" fontId="37" fillId="0" borderId="1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0" fontId="13" fillId="0" borderId="0" xfId="0" applyNumberFormat="1" applyFont="1" applyAlignment="1">
      <alignment horizontal="center" vertical="center" wrapText="1"/>
    </xf>
    <xf numFmtId="0" fontId="43" fillId="0" borderId="0" xfId="0" applyNumberFormat="1" applyFont="1" applyAlignment="1">
      <alignment horizontal="center" vertical="center" wrapText="1"/>
    </xf>
    <xf numFmtId="0" fontId="23" fillId="0" borderId="0" xfId="0" applyNumberFormat="1" applyFont="1" applyBorder="1" applyAlignment="1">
      <alignment horizontal="center" vertical="center" wrapText="1"/>
    </xf>
    <xf numFmtId="0" fontId="33" fillId="0" borderId="38" xfId="0" applyNumberFormat="1" applyFont="1" applyBorder="1" applyAlignment="1">
      <alignment horizontal="center" vertical="center" wrapText="1"/>
    </xf>
    <xf numFmtId="0" fontId="33" fillId="0" borderId="39" xfId="0" applyNumberFormat="1" applyFont="1" applyBorder="1" applyAlignment="1">
      <alignment horizontal="center" vertical="center" wrapText="1"/>
    </xf>
    <xf numFmtId="0" fontId="33" fillId="0" borderId="40" xfId="0" applyNumberFormat="1" applyFont="1" applyBorder="1" applyAlignment="1">
      <alignment horizontal="center" vertical="center" wrapText="1"/>
    </xf>
    <xf numFmtId="0" fontId="33" fillId="0" borderId="19" xfId="0" applyNumberFormat="1" applyFont="1" applyBorder="1" applyAlignment="1">
      <alignment horizontal="center" vertical="center" wrapText="1"/>
    </xf>
    <xf numFmtId="0" fontId="33" fillId="0" borderId="20" xfId="0" applyNumberFormat="1" applyFont="1" applyBorder="1" applyAlignment="1">
      <alignment horizontal="center" vertical="center" wrapText="1"/>
    </xf>
    <xf numFmtId="0" fontId="33" fillId="0" borderId="21" xfId="0" applyNumberFormat="1" applyFont="1" applyBorder="1" applyAlignment="1">
      <alignment horizontal="center" vertical="center" wrapText="1"/>
    </xf>
    <xf numFmtId="0" fontId="33" fillId="0" borderId="24" xfId="0" applyNumberFormat="1" applyFont="1" applyBorder="1" applyAlignment="1">
      <alignment horizontal="center" vertical="center" wrapText="1"/>
    </xf>
    <xf numFmtId="0" fontId="33" fillId="0" borderId="25" xfId="0" applyNumberFormat="1" applyFont="1" applyBorder="1" applyAlignment="1">
      <alignment horizontal="center" vertical="center" wrapText="1"/>
    </xf>
    <xf numFmtId="0" fontId="33" fillId="0" borderId="26" xfId="0" applyNumberFormat="1" applyFont="1" applyBorder="1" applyAlignment="1">
      <alignment horizontal="center" vertical="center" wrapText="1"/>
    </xf>
    <xf numFmtId="0" fontId="10" fillId="4" borderId="12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13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14" xfId="0" applyNumberFormat="1" applyFont="1" applyFill="1" applyBorder="1" applyAlignment="1" applyProtection="1">
      <alignment horizontal="center" vertical="center" wrapText="1"/>
      <protection hidden="1"/>
    </xf>
    <xf numFmtId="0" fontId="15" fillId="0" borderId="8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84"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border>
        <left/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 style="thin">
          <color theme="1" tint="0.34998626667073579"/>
        </left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/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00"/>
      <rgbColor rgb="006B6B6B"/>
      <rgbColor rgb="00FFFFFF"/>
      <rgbColor rgb="00676767"/>
      <rgbColor rgb="00666666"/>
      <rgbColor rgb="00343434"/>
      <rgbColor rgb="003B3B3B"/>
      <rgbColor rgb="00EEEEEE"/>
      <rgbColor rgb="00DEDEDE"/>
      <rgbColor rgb="0030303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000"/>
      <color rgb="FFF0B03E"/>
      <color rgb="FFFFC0FF"/>
      <color rgb="FFFFFF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1752600</xdr:colOff>
      <xdr:row>13</xdr:row>
      <xdr:rowOff>152400</xdr:rowOff>
    </xdr:from>
    <xdr:to>
      <xdr:col>6</xdr:col>
      <xdr:colOff>38100</xdr:colOff>
      <xdr:row>60</xdr:row>
      <xdr:rowOff>114300</xdr:rowOff>
    </xdr:to>
    <xdr:pic>
      <xdr:nvPicPr>
        <xdr:cNvPr id="2" name="Image 1" descr="Illustration 1 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4448175"/>
          <a:ext cx="6096000" cy="846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0</xdr:row>
      <xdr:rowOff>371475</xdr:rowOff>
    </xdr:from>
    <xdr:to>
      <xdr:col>3</xdr:col>
      <xdr:colOff>123825</xdr:colOff>
      <xdr:row>6</xdr:row>
      <xdr:rowOff>76200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" y="371475"/>
          <a:ext cx="3543300" cy="1285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1619250</xdr:colOff>
      <xdr:row>0</xdr:row>
      <xdr:rowOff>523875</xdr:rowOff>
    </xdr:from>
    <xdr:to>
      <xdr:col>8</xdr:col>
      <xdr:colOff>171450</xdr:colOff>
      <xdr:row>6</xdr:row>
      <xdr:rowOff>133350</xdr:rowOff>
    </xdr:to>
    <xdr:pic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53375" y="523875"/>
          <a:ext cx="6362700" cy="1190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P58"/>
  <sheetViews>
    <sheetView showGridLines="0" showZeros="0" tabSelected="1" topLeftCell="A7" zoomScale="150" zoomScaleNormal="150" workbookViewId="0">
      <selection activeCell="Q1" sqref="Q1:X5"/>
    </sheetView>
  </sheetViews>
  <sheetFormatPr baseColWidth="10" defaultColWidth="10.25" defaultRowHeight="20.100000000000001" customHeight="1"/>
  <cols>
    <col min="1" max="3" width="2.125" style="149" customWidth="1"/>
    <col min="4" max="4" width="3.625" style="149" customWidth="1"/>
    <col min="5" max="8" width="0.625" style="149" customWidth="1"/>
    <col min="9" max="10" width="2.125" style="149" customWidth="1"/>
    <col min="11" max="11" width="1.75" style="149" customWidth="1"/>
    <col min="12" max="12" width="3.625" style="149" customWidth="1"/>
    <col min="13" max="15" width="0.625" style="149" customWidth="1"/>
    <col min="16" max="16" width="0.5" style="149" customWidth="1"/>
    <col min="17" max="17" width="2.125" style="161" customWidth="1"/>
    <col min="18" max="18" width="2.125" style="149" customWidth="1"/>
    <col min="19" max="19" width="1.75" style="149" customWidth="1"/>
    <col min="20" max="20" width="3.625" style="149" customWidth="1"/>
    <col min="21" max="23" width="0.625" style="149" customWidth="1"/>
    <col min="24" max="24" width="0.5" style="149" customWidth="1"/>
    <col min="25" max="25" width="2.125" style="161" customWidth="1"/>
    <col min="26" max="26" width="2.125" style="149" customWidth="1"/>
    <col min="27" max="27" width="1.75" style="165" customWidth="1"/>
    <col min="28" max="28" width="3.625" style="165" customWidth="1"/>
    <col min="29" max="31" width="0.625" style="149" customWidth="1"/>
    <col min="32" max="32" width="0.5" style="154" customWidth="1"/>
    <col min="33" max="33" width="2.125" style="150" customWidth="1"/>
    <col min="34" max="34" width="2.125" style="149" customWidth="1"/>
    <col min="35" max="35" width="1.75" style="149" customWidth="1"/>
    <col min="36" max="36" width="3.625" style="149" customWidth="1"/>
    <col min="37" max="39" width="0.625" style="149" customWidth="1"/>
    <col min="40" max="40" width="0.5" style="149" customWidth="1"/>
    <col min="41" max="41" width="2.125" style="150" customWidth="1"/>
    <col min="42" max="42" width="2.125" style="149" customWidth="1"/>
    <col min="43" max="43" width="1.75" style="149" customWidth="1"/>
    <col min="44" max="44" width="3.625" style="149" customWidth="1"/>
    <col min="45" max="47" width="0.625" style="149" customWidth="1"/>
    <col min="48" max="48" width="0.5" style="149" customWidth="1"/>
    <col min="49" max="49" width="2.125" style="150" customWidth="1"/>
    <col min="50" max="50" width="2.25" style="149" customWidth="1"/>
    <col min="51" max="51" width="1.75" style="149" customWidth="1"/>
    <col min="52" max="52" width="3.625" style="149" customWidth="1"/>
    <col min="53" max="55" width="0.625" style="149" customWidth="1"/>
    <col min="56" max="56" width="0.5" style="149" customWidth="1"/>
    <col min="57" max="57" width="2.125" style="150" customWidth="1"/>
    <col min="58" max="58" width="2.25" style="149" customWidth="1"/>
    <col min="59" max="59" width="1.75" style="149" customWidth="1"/>
    <col min="60" max="60" width="3.625" style="149" customWidth="1"/>
    <col min="61" max="64" width="0.625" style="149" customWidth="1"/>
    <col min="65" max="65" width="2.125" style="150" customWidth="1"/>
    <col min="66" max="66" width="2.25" style="149" customWidth="1"/>
    <col min="67" max="67" width="1.75" style="149" customWidth="1"/>
    <col min="68" max="68" width="3.625" style="149" customWidth="1"/>
    <col min="69" max="71" width="0.625" style="149" customWidth="1"/>
    <col min="72" max="72" width="0.5" style="149" customWidth="1"/>
    <col min="73" max="73" width="2.125" style="150" customWidth="1"/>
    <col min="74" max="74" width="2.25" style="149" customWidth="1"/>
    <col min="75" max="75" width="1.75" style="149" customWidth="1"/>
    <col min="76" max="76" width="3.625" style="149" customWidth="1"/>
    <col min="77" max="79" width="0.625" style="149" customWidth="1"/>
    <col min="80" max="80" width="0.5" style="149" customWidth="1"/>
    <col min="81" max="81" width="2.125" style="150" customWidth="1"/>
    <col min="82" max="82" width="2.25" style="149" customWidth="1"/>
    <col min="83" max="83" width="1.75" style="149" customWidth="1"/>
    <col min="84" max="84" width="3.625" style="149" customWidth="1"/>
    <col min="85" max="87" width="0.625" style="149" customWidth="1"/>
    <col min="88" max="88" width="0.5" style="149" customWidth="1"/>
    <col min="89" max="89" width="2.125" style="150" customWidth="1"/>
    <col min="90" max="90" width="2.25" style="149" customWidth="1"/>
    <col min="91" max="91" width="1.75" style="149" customWidth="1"/>
    <col min="92" max="92" width="3.625" style="149" customWidth="1"/>
    <col min="93" max="95" width="0.625" style="149" customWidth="1"/>
    <col min="96" max="96" width="3.625" style="149" customWidth="1"/>
    <col min="97" max="97" width="12.625" style="149" customWidth="1"/>
    <col min="98" max="98" width="12" style="149" customWidth="1"/>
    <col min="99" max="110" width="8.625" style="149" customWidth="1"/>
    <col min="111" max="16384" width="10.25" style="149"/>
  </cols>
  <sheetData>
    <row r="1" spans="1:110" ht="9" customHeight="1">
      <c r="B1" s="134" t="s">
        <v>50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15"/>
      <c r="N1" s="115"/>
      <c r="O1" s="115"/>
      <c r="P1" s="115"/>
      <c r="Q1" s="134">
        <v>2017</v>
      </c>
      <c r="R1" s="134"/>
      <c r="S1" s="134"/>
      <c r="T1" s="134"/>
      <c r="U1" s="134"/>
      <c r="V1" s="134"/>
      <c r="W1" s="134"/>
      <c r="X1" s="134"/>
      <c r="Y1" s="136" t="str">
        <f>IF(OR(MOD(Q1,400)=0,AND(MOD(Q1,4)=0,MOD(Q1,100)&lt;&gt;0))=TRUE, "Bissextile", "")</f>
        <v/>
      </c>
      <c r="Z1" s="136"/>
      <c r="AA1" s="136"/>
      <c r="AB1" s="136"/>
      <c r="AC1" s="136"/>
      <c r="AD1" s="136"/>
      <c r="AE1" s="136"/>
      <c r="AF1" s="115"/>
      <c r="AG1" s="115"/>
      <c r="AV1" s="115"/>
      <c r="AW1" s="135" t="s">
        <v>14</v>
      </c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15"/>
      <c r="BL1" s="115"/>
      <c r="BM1" s="130" t="s">
        <v>15</v>
      </c>
      <c r="BN1" s="130"/>
      <c r="BO1" s="130"/>
      <c r="BP1" s="130"/>
      <c r="BQ1" s="130"/>
      <c r="BR1" s="130"/>
      <c r="BS1" s="130"/>
      <c r="BT1" s="130"/>
      <c r="BU1" s="130"/>
      <c r="BV1" s="130"/>
      <c r="BW1" s="130"/>
      <c r="BX1" s="130"/>
      <c r="BY1" s="130"/>
      <c r="BZ1" s="130"/>
      <c r="CA1" s="115"/>
      <c r="CB1" s="115"/>
      <c r="CC1" s="132" t="s">
        <v>16</v>
      </c>
      <c r="CD1" s="132"/>
      <c r="CE1" s="132"/>
      <c r="CF1" s="132"/>
      <c r="CG1" s="132"/>
      <c r="CH1" s="132"/>
      <c r="CI1" s="132"/>
      <c r="CJ1" s="132"/>
      <c r="CK1" s="132"/>
      <c r="CL1" s="132"/>
      <c r="CM1" s="132"/>
      <c r="CN1" s="132"/>
      <c r="CO1" s="132"/>
      <c r="CP1" s="132"/>
      <c r="CQ1" s="116"/>
    </row>
    <row r="2" spans="1:110" ht="2.25" customHeight="1"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15"/>
      <c r="N2" s="115"/>
      <c r="O2" s="115"/>
      <c r="P2" s="115"/>
      <c r="Q2" s="134"/>
      <c r="R2" s="134"/>
      <c r="S2" s="134"/>
      <c r="T2" s="134"/>
      <c r="U2" s="134"/>
      <c r="V2" s="134"/>
      <c r="W2" s="134"/>
      <c r="X2" s="134"/>
      <c r="Y2" s="136"/>
      <c r="Z2" s="136"/>
      <c r="AA2" s="136"/>
      <c r="AB2" s="136"/>
      <c r="AC2" s="136"/>
      <c r="AD2" s="136"/>
      <c r="AE2" s="136"/>
      <c r="AF2" s="115"/>
      <c r="AG2" s="115"/>
      <c r="AV2" s="115"/>
      <c r="AW2" s="151" t="s">
        <v>98</v>
      </c>
      <c r="AX2" s="152"/>
      <c r="AY2" s="152"/>
      <c r="AZ2" s="152"/>
      <c r="BA2" s="152"/>
      <c r="BB2" s="152"/>
      <c r="BC2" s="152"/>
      <c r="BD2" s="152"/>
      <c r="BE2" s="152"/>
      <c r="BF2" s="152"/>
      <c r="BG2" s="152"/>
      <c r="BH2" s="152"/>
      <c r="BI2" s="152"/>
      <c r="BJ2" s="152"/>
      <c r="BK2" s="115"/>
      <c r="BL2" s="115"/>
      <c r="BM2" s="131" t="s">
        <v>99</v>
      </c>
      <c r="BN2" s="131"/>
      <c r="BO2" s="131"/>
      <c r="BP2" s="131"/>
      <c r="BQ2" s="131"/>
      <c r="BR2" s="131"/>
      <c r="BS2" s="131"/>
      <c r="BT2" s="131"/>
      <c r="BU2" s="131"/>
      <c r="BV2" s="131"/>
      <c r="BW2" s="131"/>
      <c r="BX2" s="131"/>
      <c r="BY2" s="131"/>
      <c r="BZ2" s="131"/>
      <c r="CA2" s="115"/>
      <c r="CB2" s="115"/>
      <c r="CC2" s="133" t="s">
        <v>100</v>
      </c>
      <c r="CD2" s="153"/>
      <c r="CE2" s="153"/>
      <c r="CF2" s="153"/>
      <c r="CG2" s="153"/>
      <c r="CH2" s="153"/>
      <c r="CI2" s="153"/>
      <c r="CJ2" s="153"/>
      <c r="CK2" s="153"/>
      <c r="CL2" s="153"/>
      <c r="CM2" s="153"/>
      <c r="CN2" s="153"/>
      <c r="CO2" s="153"/>
      <c r="CP2" s="153"/>
      <c r="CQ2" s="1"/>
    </row>
    <row r="3" spans="1:110" ht="9" customHeight="1"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15"/>
      <c r="N3" s="115"/>
      <c r="O3" s="115"/>
      <c r="P3" s="115"/>
      <c r="Q3" s="134"/>
      <c r="R3" s="134"/>
      <c r="S3" s="134"/>
      <c r="T3" s="134"/>
      <c r="U3" s="134"/>
      <c r="V3" s="134"/>
      <c r="W3" s="134"/>
      <c r="X3" s="134"/>
      <c r="Y3" s="136"/>
      <c r="Z3" s="136"/>
      <c r="AA3" s="136"/>
      <c r="AB3" s="136"/>
      <c r="AC3" s="136"/>
      <c r="AD3" s="136"/>
      <c r="AE3" s="136"/>
      <c r="AF3" s="115"/>
      <c r="AG3" s="115"/>
      <c r="AV3" s="115"/>
      <c r="AW3" s="152"/>
      <c r="AX3" s="152"/>
      <c r="AY3" s="152"/>
      <c r="AZ3" s="152"/>
      <c r="BA3" s="152"/>
      <c r="BB3" s="152"/>
      <c r="BC3" s="152"/>
      <c r="BD3" s="152"/>
      <c r="BE3" s="152"/>
      <c r="BF3" s="152"/>
      <c r="BG3" s="152"/>
      <c r="BH3" s="152"/>
      <c r="BI3" s="152"/>
      <c r="BJ3" s="152"/>
      <c r="BK3" s="115"/>
      <c r="BL3" s="115"/>
      <c r="BM3" s="131"/>
      <c r="BN3" s="131"/>
      <c r="BO3" s="131"/>
      <c r="BP3" s="131"/>
      <c r="BQ3" s="131"/>
      <c r="BR3" s="131"/>
      <c r="BS3" s="131"/>
      <c r="BT3" s="131"/>
      <c r="BU3" s="131"/>
      <c r="BV3" s="131"/>
      <c r="BW3" s="131"/>
      <c r="BX3" s="131"/>
      <c r="BY3" s="131"/>
      <c r="BZ3" s="131"/>
      <c r="CA3" s="115"/>
      <c r="CB3" s="115"/>
      <c r="CC3" s="153"/>
      <c r="CD3" s="153"/>
      <c r="CE3" s="153"/>
      <c r="CF3" s="153"/>
      <c r="CG3" s="153"/>
      <c r="CH3" s="153"/>
      <c r="CI3" s="153"/>
      <c r="CJ3" s="153"/>
      <c r="CK3" s="153"/>
      <c r="CL3" s="153"/>
      <c r="CM3" s="153"/>
      <c r="CN3" s="153"/>
      <c r="CO3" s="153"/>
      <c r="CP3" s="153"/>
      <c r="CQ3" s="116"/>
    </row>
    <row r="4" spans="1:110" ht="2.25" customHeight="1"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15"/>
      <c r="N4" s="115"/>
      <c r="O4" s="115"/>
      <c r="P4" s="115"/>
      <c r="Q4" s="134"/>
      <c r="R4" s="134"/>
      <c r="S4" s="134"/>
      <c r="T4" s="134"/>
      <c r="U4" s="134"/>
      <c r="V4" s="134"/>
      <c r="W4" s="134"/>
      <c r="X4" s="134"/>
      <c r="Y4" s="136"/>
      <c r="Z4" s="136"/>
      <c r="AA4" s="136"/>
      <c r="AB4" s="136"/>
      <c r="AC4" s="136"/>
      <c r="AD4" s="136"/>
      <c r="AE4" s="136"/>
      <c r="AF4" s="115"/>
      <c r="AG4" s="115"/>
      <c r="AV4" s="115"/>
      <c r="AW4" s="152"/>
      <c r="AX4" s="152"/>
      <c r="AY4" s="152"/>
      <c r="AZ4" s="152"/>
      <c r="BA4" s="152"/>
      <c r="BB4" s="152"/>
      <c r="BC4" s="152"/>
      <c r="BD4" s="152"/>
      <c r="BE4" s="152"/>
      <c r="BF4" s="152"/>
      <c r="BG4" s="152"/>
      <c r="BH4" s="152"/>
      <c r="BI4" s="152"/>
      <c r="BJ4" s="152"/>
      <c r="BK4" s="115"/>
      <c r="BL4" s="115"/>
      <c r="BM4" s="131"/>
      <c r="BN4" s="131"/>
      <c r="BO4" s="131"/>
      <c r="BP4" s="131"/>
      <c r="BQ4" s="131"/>
      <c r="BR4" s="131"/>
      <c r="BS4" s="131"/>
      <c r="BT4" s="131"/>
      <c r="BU4" s="131"/>
      <c r="BV4" s="131"/>
      <c r="BW4" s="131"/>
      <c r="BX4" s="131"/>
      <c r="BY4" s="131"/>
      <c r="BZ4" s="131"/>
      <c r="CA4" s="115"/>
      <c r="CB4" s="115"/>
      <c r="CC4" s="153"/>
      <c r="CD4" s="153"/>
      <c r="CE4" s="153"/>
      <c r="CF4" s="153"/>
      <c r="CG4" s="153"/>
      <c r="CH4" s="153"/>
      <c r="CI4" s="153"/>
      <c r="CJ4" s="153"/>
      <c r="CK4" s="153"/>
      <c r="CL4" s="153"/>
      <c r="CM4" s="153"/>
      <c r="CN4" s="153"/>
      <c r="CO4" s="153"/>
      <c r="CP4" s="153"/>
      <c r="CQ4" s="1"/>
    </row>
    <row r="5" spans="1:110" ht="9" customHeight="1"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15"/>
      <c r="N5" s="115"/>
      <c r="O5" s="115"/>
      <c r="P5" s="115"/>
      <c r="Q5" s="134"/>
      <c r="R5" s="134"/>
      <c r="S5" s="134"/>
      <c r="T5" s="134"/>
      <c r="U5" s="134"/>
      <c r="V5" s="134"/>
      <c r="W5" s="134"/>
      <c r="X5" s="134"/>
      <c r="Y5" s="136"/>
      <c r="Z5" s="136"/>
      <c r="AA5" s="136"/>
      <c r="AB5" s="136"/>
      <c r="AC5" s="136"/>
      <c r="AD5" s="136"/>
      <c r="AE5" s="136"/>
      <c r="AF5" s="115"/>
      <c r="AG5" s="115"/>
      <c r="AV5" s="115"/>
      <c r="AW5" s="152"/>
      <c r="AX5" s="152"/>
      <c r="AY5" s="152"/>
      <c r="AZ5" s="152"/>
      <c r="BA5" s="152"/>
      <c r="BB5" s="152"/>
      <c r="BC5" s="152"/>
      <c r="BD5" s="152"/>
      <c r="BE5" s="152"/>
      <c r="BF5" s="152"/>
      <c r="BG5" s="152"/>
      <c r="BH5" s="152"/>
      <c r="BI5" s="152"/>
      <c r="BJ5" s="152"/>
      <c r="BK5" s="115"/>
      <c r="BL5" s="115"/>
      <c r="BM5" s="131"/>
      <c r="BN5" s="131"/>
      <c r="BO5" s="131"/>
      <c r="BP5" s="131"/>
      <c r="BQ5" s="131"/>
      <c r="BR5" s="131"/>
      <c r="BS5" s="131"/>
      <c r="BT5" s="131"/>
      <c r="BU5" s="131"/>
      <c r="BV5" s="131"/>
      <c r="BW5" s="131"/>
      <c r="BX5" s="131"/>
      <c r="BY5" s="131"/>
      <c r="BZ5" s="131"/>
      <c r="CA5" s="115"/>
      <c r="CB5" s="115"/>
      <c r="CC5" s="153"/>
      <c r="CD5" s="153"/>
      <c r="CE5" s="153"/>
      <c r="CF5" s="153"/>
      <c r="CG5" s="153"/>
      <c r="CH5" s="153"/>
      <c r="CI5" s="153"/>
      <c r="CJ5" s="153"/>
      <c r="CK5" s="153"/>
      <c r="CL5" s="153"/>
      <c r="CM5" s="153"/>
      <c r="CN5" s="153"/>
      <c r="CO5" s="153"/>
      <c r="CP5" s="153"/>
      <c r="CQ5" s="116"/>
    </row>
    <row r="6" spans="1:110" ht="8.4499999999999993" customHeight="1" thickBot="1">
      <c r="B6" s="115"/>
      <c r="C6" s="115"/>
      <c r="D6" s="3"/>
      <c r="E6" s="115"/>
      <c r="F6" s="115"/>
      <c r="G6" s="115"/>
      <c r="H6" s="115"/>
      <c r="I6" s="115"/>
      <c r="J6" s="115"/>
      <c r="K6" s="115"/>
      <c r="L6" s="3"/>
      <c r="M6" s="115"/>
      <c r="N6" s="115"/>
      <c r="O6" s="115"/>
      <c r="P6" s="115"/>
      <c r="Q6" s="3"/>
      <c r="R6" s="115"/>
      <c r="S6" s="115"/>
      <c r="T6" s="3"/>
      <c r="U6" s="115"/>
      <c r="V6" s="115"/>
      <c r="W6" s="115"/>
      <c r="X6" s="115"/>
      <c r="Y6" s="3"/>
      <c r="Z6" s="115"/>
      <c r="AA6" s="56"/>
      <c r="AB6" s="3"/>
      <c r="AC6" s="115"/>
      <c r="AD6" s="115"/>
      <c r="AE6" s="115"/>
      <c r="AF6" s="115"/>
      <c r="AG6" s="2"/>
      <c r="AH6" s="115"/>
      <c r="AI6" s="115"/>
      <c r="AJ6" s="3"/>
      <c r="AK6" s="115"/>
      <c r="AL6" s="115"/>
      <c r="AM6" s="115"/>
      <c r="AN6" s="115"/>
      <c r="AO6" s="2"/>
      <c r="AP6" s="115"/>
      <c r="AQ6" s="115"/>
      <c r="AR6" s="3"/>
      <c r="AS6" s="115"/>
      <c r="AT6" s="115"/>
      <c r="AU6" s="115"/>
      <c r="AV6" s="115"/>
      <c r="AW6" s="2"/>
      <c r="AX6" s="115"/>
      <c r="AY6" s="115"/>
      <c r="AZ6" s="3"/>
      <c r="BA6" s="115"/>
      <c r="BB6" s="115"/>
      <c r="BC6" s="115"/>
      <c r="BD6" s="115"/>
      <c r="BE6" s="2"/>
      <c r="BF6" s="115"/>
      <c r="BG6" s="115"/>
      <c r="BH6" s="3"/>
      <c r="BI6" s="115"/>
      <c r="BJ6" s="115"/>
      <c r="BK6" s="115"/>
      <c r="BL6" s="115"/>
      <c r="BM6" s="2"/>
      <c r="BN6" s="115"/>
      <c r="BO6" s="115"/>
      <c r="BP6" s="3"/>
      <c r="BQ6" s="115"/>
      <c r="BR6" s="115"/>
      <c r="BS6" s="115"/>
      <c r="BT6" s="115"/>
      <c r="BU6" s="2"/>
      <c r="BV6" s="115"/>
      <c r="BW6" s="115"/>
      <c r="BX6" s="3"/>
      <c r="BY6" s="115"/>
      <c r="BZ6" s="115"/>
      <c r="CA6" s="115"/>
      <c r="CB6" s="115"/>
      <c r="CC6" s="2"/>
      <c r="CD6" s="115"/>
      <c r="CE6" s="115"/>
      <c r="CF6" s="3"/>
      <c r="CG6" s="115"/>
      <c r="CH6" s="115"/>
      <c r="CI6" s="115"/>
      <c r="CJ6" s="115"/>
      <c r="CK6" s="2"/>
      <c r="CL6" s="115"/>
      <c r="CM6" s="115"/>
      <c r="CN6" s="115"/>
      <c r="CO6" s="115"/>
      <c r="CP6" s="115"/>
      <c r="CQ6" s="115"/>
    </row>
    <row r="7" spans="1:110" ht="20.25" customHeight="1" thickBot="1">
      <c r="A7" s="82" t="s">
        <v>24</v>
      </c>
      <c r="B7" s="140" t="s">
        <v>0</v>
      </c>
      <c r="C7" s="141"/>
      <c r="D7" s="141"/>
      <c r="E7" s="141"/>
      <c r="F7" s="141"/>
      <c r="G7" s="142"/>
      <c r="H7" s="83"/>
      <c r="I7" s="84" t="s">
        <v>24</v>
      </c>
      <c r="J7" s="137" t="s">
        <v>1</v>
      </c>
      <c r="K7" s="138"/>
      <c r="L7" s="138"/>
      <c r="M7" s="138"/>
      <c r="N7" s="138"/>
      <c r="O7" s="139"/>
      <c r="P7" s="85"/>
      <c r="Q7" s="86" t="s">
        <v>24</v>
      </c>
      <c r="R7" s="137" t="s">
        <v>2</v>
      </c>
      <c r="S7" s="138"/>
      <c r="T7" s="138"/>
      <c r="U7" s="138"/>
      <c r="V7" s="138"/>
      <c r="W7" s="139"/>
      <c r="X7" s="85"/>
      <c r="Y7" s="82" t="s">
        <v>24</v>
      </c>
      <c r="Z7" s="137" t="s">
        <v>3</v>
      </c>
      <c r="AA7" s="138"/>
      <c r="AB7" s="138"/>
      <c r="AC7" s="138"/>
      <c r="AD7" s="138"/>
      <c r="AE7" s="139"/>
      <c r="AF7" s="83"/>
      <c r="AG7" s="84" t="s">
        <v>24</v>
      </c>
      <c r="AH7" s="137" t="s">
        <v>4</v>
      </c>
      <c r="AI7" s="138"/>
      <c r="AJ7" s="138"/>
      <c r="AK7" s="138"/>
      <c r="AL7" s="138"/>
      <c r="AM7" s="139"/>
      <c r="AN7" s="85"/>
      <c r="AO7" s="82" t="s">
        <v>24</v>
      </c>
      <c r="AP7" s="137" t="s">
        <v>5</v>
      </c>
      <c r="AQ7" s="138"/>
      <c r="AR7" s="138"/>
      <c r="AS7" s="138"/>
      <c r="AT7" s="138"/>
      <c r="AU7" s="139"/>
      <c r="AV7" s="85"/>
      <c r="AW7" s="82" t="s">
        <v>24</v>
      </c>
      <c r="AX7" s="137" t="s">
        <v>6</v>
      </c>
      <c r="AY7" s="138"/>
      <c r="AZ7" s="138"/>
      <c r="BA7" s="138"/>
      <c r="BB7" s="138"/>
      <c r="BC7" s="139"/>
      <c r="BD7" s="85"/>
      <c r="BE7" s="82" t="s">
        <v>24</v>
      </c>
      <c r="BF7" s="137" t="s">
        <v>7</v>
      </c>
      <c r="BG7" s="138"/>
      <c r="BH7" s="138"/>
      <c r="BI7" s="138"/>
      <c r="BJ7" s="138"/>
      <c r="BK7" s="139"/>
      <c r="BL7" s="85"/>
      <c r="BM7" s="82" t="s">
        <v>24</v>
      </c>
      <c r="BN7" s="137" t="s">
        <v>8</v>
      </c>
      <c r="BO7" s="138"/>
      <c r="BP7" s="138"/>
      <c r="BQ7" s="138"/>
      <c r="BR7" s="138"/>
      <c r="BS7" s="139"/>
      <c r="BT7" s="85"/>
      <c r="BU7" s="82" t="s">
        <v>24</v>
      </c>
      <c r="BV7" s="137" t="s">
        <v>9</v>
      </c>
      <c r="BW7" s="138"/>
      <c r="BX7" s="138"/>
      <c r="BY7" s="138"/>
      <c r="BZ7" s="138"/>
      <c r="CA7" s="139"/>
      <c r="CB7" s="85"/>
      <c r="CC7" s="82" t="s">
        <v>24</v>
      </c>
      <c r="CD7" s="137" t="s">
        <v>10</v>
      </c>
      <c r="CE7" s="138"/>
      <c r="CF7" s="138"/>
      <c r="CG7" s="138"/>
      <c r="CH7" s="138"/>
      <c r="CI7" s="139"/>
      <c r="CJ7" s="85"/>
      <c r="CK7" s="82" t="s">
        <v>24</v>
      </c>
      <c r="CL7" s="137" t="s">
        <v>11</v>
      </c>
      <c r="CM7" s="138"/>
      <c r="CN7" s="138"/>
      <c r="CO7" s="138"/>
      <c r="CP7" s="138"/>
      <c r="CQ7" s="139"/>
      <c r="CR7" s="154"/>
      <c r="CU7" s="181" t="s">
        <v>0</v>
      </c>
      <c r="CV7" s="182" t="s">
        <v>1</v>
      </c>
      <c r="CW7" s="182" t="s">
        <v>2</v>
      </c>
      <c r="CX7" s="182" t="s">
        <v>3</v>
      </c>
      <c r="CY7" s="182" t="s">
        <v>4</v>
      </c>
      <c r="CZ7" s="183" t="s">
        <v>5</v>
      </c>
      <c r="DA7" s="181" t="s">
        <v>6</v>
      </c>
      <c r="DB7" s="182" t="s">
        <v>7</v>
      </c>
      <c r="DC7" s="182" t="s">
        <v>8</v>
      </c>
      <c r="DD7" s="182" t="s">
        <v>9</v>
      </c>
      <c r="DE7" s="182" t="s">
        <v>10</v>
      </c>
      <c r="DF7" s="183" t="s">
        <v>11</v>
      </c>
    </row>
    <row r="8" spans="1:110" ht="15" customHeight="1">
      <c r="A8" s="184">
        <f>_xlfn.ISOWEEKNUM(B8)</f>
        <v>52</v>
      </c>
      <c r="B8" s="87">
        <f>VLOOKUP(B7,Données!$A$2:$B$13,2,0)</f>
        <v>41274</v>
      </c>
      <c r="C8" s="88" t="str">
        <f>CHOOSE(MATCH(WEEKDAY(B8,2),{1;2;3;4;5;6;7}),"L","M","M","J","V","S","D")</f>
        <v>D</v>
      </c>
      <c r="D8" s="107" t="s">
        <v>72</v>
      </c>
      <c r="E8" s="95" t="str">
        <f>IF(OR(AND(B8&gt;=Vacances!$C$9,B8&lt;=Vacances!$D$9),AND(B8&gt;=Vacances!$C$10,B8&lt;=Vacances!$D$10),AND(B8&gt;=Vacances!$C$11,B8&lt;=Vacances!$D$11),AND(B8&gt;=Vacances!$C$12,B8&lt;=Vacances!$D$12),AND(B8&gt;=Vacances!$C$13,B8&lt;=Vacances!$D$13))," ","")</f>
        <v xml:space="preserve"> </v>
      </c>
      <c r="F8" s="95" t="str">
        <f>IF(OR(AND(B8&gt;=Vacances!$E$9,B8&lt;=Vacances!$F$9),AND(B8&gt;=Vacances!$E$10,B8&lt;=Vacances!$F$10),AND(B8&gt;=Vacances!$E$11,B8&lt;=Vacances!$F$11),AND(B8&gt;=Vacances!$E$12,B8&lt;=Vacances!$F$12),AND(B8&gt;=Vacances!$E$13,B8&lt;=Vacances!$F$13))," ","")</f>
        <v xml:space="preserve"> </v>
      </c>
      <c r="G8" s="96" t="str">
        <f>IF(OR(AND(B8&gt;=Vacances!$G$9,B8&lt;=Vacances!$H$9),AND(B8&gt;=Vacances!$G$10,B8&lt;=Vacances!$H$10),AND(B8&gt;=Vacances!$G$11,B8&lt;=Vacances!$H$11),AND(B8&gt;=Vacances!$G$12,B8&lt;=Vacances!$H$12),AND(B8&gt;=Vacances!$G$13,B8&lt;=Vacances!$H$13))," ","")</f>
        <v xml:space="preserve"> </v>
      </c>
      <c r="H8" s="89"/>
      <c r="I8" s="184">
        <f>_xlfn.ISOWEEKNUM(J8)</f>
        <v>5</v>
      </c>
      <c r="J8" s="90">
        <f>VLOOKUP(J7,Données!$A$2:$B$13,2,0)</f>
        <v>41305</v>
      </c>
      <c r="K8" s="91" t="str">
        <f>CHOOSE(MATCH(WEEKDAY(J8,2),{1;2;3;4;5;6;7}),"L","M","M","J","V","S","D")</f>
        <v>M</v>
      </c>
      <c r="L8" s="108"/>
      <c r="M8" s="95" t="str">
        <f>IF(OR(AND(J8&gt;=Vacances!$C$9,J8&lt;=Vacances!$D$9),AND(J8&gt;=Vacances!$C$10,J8&lt;=Vacances!$D$10),AND(J8&gt;=Vacances!$C$11,J8&lt;=Vacances!$D$11),AND(J8&gt;=Vacances!$C$12,J8&lt;=Vacances!$D$12),AND(J8&gt;=Vacances!$C$13,J8&lt;=Vacances!$D$13))," ","")</f>
        <v/>
      </c>
      <c r="N8" s="95" t="str">
        <f>IF(OR(AND(J8&gt;=Vacances!$E$9,J8&lt;=Vacances!$F$9),AND(J8&gt;=Vacances!$E$10,J8&lt;=Vacances!$F$10),AND(J8&gt;=Vacances!$E$11,J8&lt;=Vacances!$F$11),AND(J8&gt;=Vacances!$E$12,J8&lt;=Vacances!$F$12),AND(J8&gt;=Vacances!$E$13,J8&lt;=Vacances!$F$13))," ","")</f>
        <v/>
      </c>
      <c r="O8" s="96" t="str">
        <f>IF(OR(AND(J8&gt;=Vacances!$G$9,J8&lt;=Vacances!$H$9),AND(J8&gt;=Vacances!$G$10,J8&lt;=Vacances!$H$10),AND(J8&gt;=Vacances!$G$11,J8&lt;=Vacances!$H$11),AND(J8&gt;=Vacances!$G$12,J8&lt;=Vacances!$H$12),AND(J8&gt;=Vacances!$G$13,J8&lt;=Vacances!$H$13))," ","")</f>
        <v/>
      </c>
      <c r="P8" s="92"/>
      <c r="Q8" s="184">
        <f>_xlfn.ISOWEEKNUM(R8)</f>
        <v>9</v>
      </c>
      <c r="R8" s="90">
        <f>VLOOKUP(R7,Données!$A$2:$B$13,2,0)</f>
        <v>41333</v>
      </c>
      <c r="S8" s="91" t="str">
        <f>CHOOSE(MATCH(WEEKDAY(R8,2),{1;2;3;4;5;6;7}),"L","M","M","J","V","S","D")</f>
        <v>M</v>
      </c>
      <c r="T8" s="108" t="s">
        <v>72</v>
      </c>
      <c r="U8" s="95" t="str">
        <f>IF(OR(AND(R8&gt;=Vacances!$C$9,R8&lt;=Vacances!$D$9),AND(R8&gt;=Vacances!$C$10,R8&lt;=Vacances!$D$10),AND(R8&gt;=Vacances!$C$11,R8&lt;=Vacances!$D$11),AND(R8&gt;=Vacances!$C$12,R8&lt;=Vacances!$D$12),AND(R8&gt;=Vacances!$C$13,R8&lt;=Vacances!$D$13))," ","")</f>
        <v xml:space="preserve"> </v>
      </c>
      <c r="V8" s="95" t="str">
        <f>IF(OR(AND(R8&gt;=Vacances!$E$9,R8&lt;=Vacances!$F$9),AND(R8&gt;=Vacances!$E$10,R8&lt;=Vacances!$F$10),AND(R8&gt;=Vacances!$E$11,R8&lt;=Vacances!$F$11),AND(R8&gt;=Vacances!$E$12,R8&lt;=Vacances!$F$12),AND(R8&gt;=Vacances!$E$13,R8&lt;=Vacances!$F$13))," ","")</f>
        <v/>
      </c>
      <c r="W8" s="96" t="str">
        <f>IF(OR(AND(R8&gt;=Vacances!$G$9,R8&lt;=Vacances!$H$9),AND(R8&gt;=Vacances!$G$10,R8&lt;=Vacances!$H$10),AND(R8&gt;=Vacances!$G$11,R8&lt;=Vacances!$H$11),AND(R8&gt;=Vacances!$G$12,R8&lt;=Vacances!$H$12),AND(R8&gt;=Vacances!$G$13,R8&lt;=Vacances!$H$13))," ","")</f>
        <v/>
      </c>
      <c r="X8" s="92"/>
      <c r="Y8" s="184">
        <f>_xlfn.ISOWEEKNUM(Z8)</f>
        <v>13</v>
      </c>
      <c r="Z8" s="87">
        <f>VLOOKUP(Z7,Données!$A$2:$B$13,2,0)</f>
        <v>41364</v>
      </c>
      <c r="AA8" s="91" t="str">
        <f>CHOOSE(MATCH(WEEKDAY(Z8,2),{1;2;3;4;5;6;7}),"L","M","M","J","V","S","D")</f>
        <v>S</v>
      </c>
      <c r="AB8" s="107" t="s">
        <v>72</v>
      </c>
      <c r="AC8" s="95" t="str">
        <f>IF(OR(AND(Z8&gt;=Vacances!$C$9,Z8&lt;=Vacances!$D$9),AND(Z8&gt;=Vacances!$C$10,Z8&lt;=Vacances!$D$10),AND(Z8&gt;=Vacances!$C$11,Z8&lt;=Vacances!$D$11),AND(Z8&gt;=Vacances!$C$12,Z8&lt;=Vacances!$D$12),AND(Z8&gt;=Vacances!$C$13,Z8&lt;=Vacances!$D$13))," ","")</f>
        <v/>
      </c>
      <c r="AD8" s="95" t="str">
        <f>IF(OR(AND(Z8&gt;=Vacances!$E$9,Z8&lt;=Vacances!$F$9),AND(Z8&gt;=Vacances!$E$10,Z8&lt;=Vacances!$F$10),AND(Z8&gt;=Vacances!$E$11,Z8&lt;=Vacances!$F$11),AND(Z8&gt;=Vacances!$E$12,Z8&lt;=Vacances!$F$12),AND(Z8&gt;=Vacances!$E$13,Z8&lt;=Vacances!$F$13))," ","")</f>
        <v/>
      </c>
      <c r="AE8" s="96" t="str">
        <f>IF(OR(AND(Z8&gt;=Vacances!$G$9,Z8&lt;=Vacances!$H$9),AND(Z8&gt;=Vacances!$G$10,Z8&lt;=Vacances!$H$10),AND(Z8&gt;=Vacances!$G$11,Z8&lt;=Vacances!$H$11),AND(Z8&gt;=Vacances!$G$12,Z8&lt;=Vacances!$H$12),AND(Z8&gt;=Vacances!$G$13,Z8&lt;=Vacances!$H$13))," ","")</f>
        <v xml:space="preserve"> </v>
      </c>
      <c r="AF8" s="89"/>
      <c r="AG8" s="184">
        <f>_xlfn.ISOWEEKNUM(AH8)</f>
        <v>18</v>
      </c>
      <c r="AH8" s="87">
        <f>VLOOKUP(AH7,Données!$A$2:$B$13,2,0)</f>
        <v>41394</v>
      </c>
      <c r="AI8" s="88" t="str">
        <f>CHOOSE(MATCH(WEEKDAY(AH8,2),{1;2;3;4;5;6;7}),"L","M","M","J","V","S","D")</f>
        <v>L</v>
      </c>
      <c r="AJ8" s="107" t="s">
        <v>72</v>
      </c>
      <c r="AK8" s="95" t="str">
        <f>IF(OR(AND(AH8&gt;=Vacances!$C$9,AH8&lt;=Vacances!$D$9),AND(AH8&gt;=Vacances!$C$10,AH8&lt;=Vacances!$D$10),AND(AH8&gt;=Vacances!$C$11,AH8&lt;=Vacances!$D$11),AND(AH8&gt;=Vacances!$C$12,AH8&lt;=Vacances!$D$12),AND(AH8&gt;=Vacances!$C$13,AH8&lt;=Vacances!$D$13))," ","")</f>
        <v xml:space="preserve"> </v>
      </c>
      <c r="AL8" s="95" t="str">
        <f>IF(OR(AND(AH8&gt;=Vacances!$E$9,AH8&lt;=Vacances!$F$9),AND(AH8&gt;=Vacances!$E$10,AH8&lt;=Vacances!$F$10),AND(AH8&gt;=Vacances!$E$11,AH8&lt;=Vacances!$F$11),AND(AH8&gt;=Vacances!$E$12,AH8&lt;=Vacances!$F$12),AND(AH8&gt;=Vacances!$E$13,AH8&lt;=Vacances!$F$13))," ","")</f>
        <v/>
      </c>
      <c r="AM8" s="96" t="str">
        <f>IF(OR(AND(AH8&gt;=Vacances!$G$9,AH8&lt;=Vacances!$H$9),AND(AH8&gt;=Vacances!$G$10,AH8&lt;=Vacances!$H$10),AND(AH8&gt;=Vacances!$G$11,AH8&lt;=Vacances!$H$11),AND(AH8&gt;=Vacances!$G$12,AH8&lt;=Vacances!$H$12),AND(AH8&gt;=Vacances!$G$13,AH8&lt;=Vacances!$H$13))," ","")</f>
        <v/>
      </c>
      <c r="AN8" s="92"/>
      <c r="AO8" s="184">
        <f>_xlfn.ISOWEEKNUM(AP8)</f>
        <v>22</v>
      </c>
      <c r="AP8" s="87">
        <f>VLOOKUP(AP7,Données!$A$2:$B$13,2,0)</f>
        <v>41425</v>
      </c>
      <c r="AQ8" s="91" t="str">
        <f>CHOOSE(MATCH(WEEKDAY(AP8,2),{1;2;3;4;5;6;7}),"L","M","M","J","V","S","D")</f>
        <v>J</v>
      </c>
      <c r="AR8" s="110"/>
      <c r="AS8" s="95" t="str">
        <f>IF(OR(AND(AP8&gt;=Vacances!$C$9,AP8&lt;=Vacances!$D$9),AND(AP8&gt;=Vacances!$C$10,AP8&lt;=Vacances!$D$10),AND(AP8&gt;=Vacances!$C$11,AP8&lt;=Vacances!$D$11),AND(AP8&gt;=Vacances!$C$12,AP8&lt;=Vacances!$D$12),AND(AP8&gt;=Vacances!$C$13,AP8&lt;=Vacances!$D$13))," ","")</f>
        <v/>
      </c>
      <c r="AT8" s="95" t="str">
        <f>IF(OR(AND(AP8&gt;=Vacances!$E$9,AP8&lt;=Vacances!$F$9),AND(AP8&gt;=Vacances!$E$10,AP8&lt;=Vacances!$F$10),AND(AP8&gt;=Vacances!$E$11,AP8&lt;=Vacances!$F$11),AND(AP8&gt;=Vacances!$E$12,AP8&lt;=Vacances!$F$12),AND(AP8&gt;=Vacances!$E$13,AP8&lt;=Vacances!$F$13))," ","")</f>
        <v/>
      </c>
      <c r="AU8" s="96" t="str">
        <f>IF(OR(AND(AP8&gt;=Vacances!$G$9,AP8&lt;=Vacances!$H$9),AND(AP8&gt;=Vacances!$G$10,AP8&lt;=Vacances!$H$10),AND(AP8&gt;=Vacances!$G$11,AP8&lt;=Vacances!$H$11),AND(AP8&gt;=Vacances!$G$12,AP8&lt;=Vacances!$H$12),AND(AP8&gt;=Vacances!$G$13,AP8&lt;=Vacances!$H$13))," ","")</f>
        <v/>
      </c>
      <c r="AV8" s="92"/>
      <c r="AW8" s="184">
        <f>_xlfn.ISOWEEKNUM(AX8)</f>
        <v>26</v>
      </c>
      <c r="AX8" s="87">
        <f>VLOOKUP(AX7,Données!$A$2:$B$13,2,0)</f>
        <v>41455</v>
      </c>
      <c r="AY8" s="88" t="str">
        <f>CHOOSE(MATCH(WEEKDAY(AX8,2),{1;2;3;4;5;6;7}),"L","M","M","J","V","S","D")</f>
        <v>S</v>
      </c>
      <c r="AZ8" s="110"/>
      <c r="BA8" s="95" t="str">
        <f>IF(OR(AND(AX8&gt;=Vacances!$C$9,AX8&lt;=Vacances!$D$9),AND(AX8&gt;=Vacances!$C$10,AX8&lt;=Vacances!$D$10),AND(AX8&gt;=Vacances!$C$11,AX8&lt;=Vacances!$D$11),AND(AX8&gt;=Vacances!$C$12,AX8&lt;=Vacances!$D$12),AND(AX8&gt;=Vacances!$C$13,AX8&lt;=Vacances!$D$13))," ","")</f>
        <v/>
      </c>
      <c r="BB8" s="95" t="str">
        <f>IF(OR(AND(AX8&gt;=Vacances!$E$9,AX8&lt;=Vacances!$F$9),AND(AX8&gt;=Vacances!$E$10,AX8&lt;=Vacances!$F$10),AND(AX8&gt;=Vacances!$E$11,AX8&lt;=Vacances!$F$11),AND(AX8&gt;=Vacances!$E$12,AX8&lt;=Vacances!$F$12),AND(AX8&gt;=Vacances!$E$13,AX8&lt;=Vacances!$F$13))," ","")</f>
        <v/>
      </c>
      <c r="BC8" s="96" t="str">
        <f>IF(OR(AND(AX8&gt;=Vacances!$G$9,AX8&lt;=Vacances!$H$9),AND(AX8&gt;=Vacances!$G$10,AX8&lt;=Vacances!$H$10),AND(AX8&gt;=Vacances!$G$11,AX8&lt;=Vacances!$H$11),AND(AX8&gt;=Vacances!$G$12,AX8&lt;=Vacances!$H$12),AND(AX8&gt;=Vacances!$G$13,AX8&lt;=Vacances!$H$13))," ","")</f>
        <v/>
      </c>
      <c r="BD8" s="92"/>
      <c r="BE8" s="184">
        <f>_xlfn.ISOWEEKNUM(BF8)</f>
        <v>31</v>
      </c>
      <c r="BF8" s="87">
        <f>VLOOKUP(BF7,Données!$A$2:$B$13,2,0)</f>
        <v>41486</v>
      </c>
      <c r="BG8" s="88" t="str">
        <f>CHOOSE(MATCH(WEEKDAY(BF8,2),{1;2;3;4;5;6;7}),"L","M","M","J","V","S","D")</f>
        <v>M</v>
      </c>
      <c r="BH8" s="110"/>
      <c r="BI8" s="95" t="str">
        <f>IF(OR(AND(BF8&gt;=Vacances!$C$9,BF8&lt;=Vacances!$D$9),AND(BF8&gt;=Vacances!$C$10,BF8&lt;=Vacances!$D$10),AND(BF8&gt;=Vacances!$C$11,BF8&lt;=Vacances!$D$11),AND(BF8&gt;=Vacances!$C$12,BF8&lt;=Vacances!$D$12),AND(BF8&gt;=Vacances!$C$13,BF8&lt;=Vacances!$D$13))," ","")</f>
        <v xml:space="preserve"> </v>
      </c>
      <c r="BJ8" s="95" t="str">
        <f>IF(OR(AND(BF8&gt;=Vacances!$E$9,BF8&lt;=Vacances!$F$9),AND(BF8&gt;=Vacances!$E$10,BF8&lt;=Vacances!$F$10),AND(BF8&gt;=Vacances!$E$11,BF8&lt;=Vacances!$F$11),AND(BF8&gt;=Vacances!$E$12,BF8&lt;=Vacances!$F$12),AND(BF8&gt;=Vacances!$E$13,BF8&lt;=Vacances!$F$13))," ","")</f>
        <v xml:space="preserve"> </v>
      </c>
      <c r="BK8" s="96" t="str">
        <f>IF(OR(AND(BF8&gt;=Vacances!$G$9,BF8&lt;=Vacances!$H$9),AND(BF8&gt;=Vacances!$G$10,BF8&lt;=Vacances!$H$10),AND(BF8&gt;=Vacances!$G$11,BF8&lt;=Vacances!$H$11),AND(BF8&gt;=Vacances!$G$12,BF8&lt;=Vacances!$H$12),AND(BF8&gt;=Vacances!$G$13,BF8&lt;=Vacances!$H$13))," ","")</f>
        <v xml:space="preserve"> </v>
      </c>
      <c r="BL8" s="92"/>
      <c r="BM8" s="184">
        <f>_xlfn.ISOWEEKNUM(BN8)</f>
        <v>35</v>
      </c>
      <c r="BN8" s="87">
        <f>VLOOKUP(BN7,Données!$A$2:$B$13,2,0)</f>
        <v>41517</v>
      </c>
      <c r="BO8" s="91" t="str">
        <f>CHOOSE(MATCH(WEEKDAY(BN8,2),{1;2;3;4;5;6;7}),"L","M","M","J","V","S","D")</f>
        <v>V</v>
      </c>
      <c r="BP8" s="110"/>
      <c r="BQ8" s="95" t="str">
        <f>IF(OR(AND(BN8&gt;=Vacances!$C$9,BN8&lt;=Vacances!$D$9),AND(BN8&gt;=Vacances!$C$10,BN8&lt;=Vacances!$D$10),AND(BN8&gt;=Vacances!$C$11,BN8&lt;=Vacances!$D$11),AND(BN8&gt;=Vacances!$C$12,BN8&lt;=Vacances!$D$12),AND(BN8&gt;=Vacances!$C$13,BN8&lt;=Vacances!$D$13))," ","")</f>
        <v xml:space="preserve"> </v>
      </c>
      <c r="BR8" s="95" t="str">
        <f>IF(OR(AND(BN8&gt;=Vacances!$E$9,BN8&lt;=Vacances!$F$9),AND(BN8&gt;=Vacances!$E$10,BN8&lt;=Vacances!$F$10),AND(BN8&gt;=Vacances!$E$11,BN8&lt;=Vacances!$F$11),AND(BN8&gt;=Vacances!$E$12,BN8&lt;=Vacances!$F$12),AND(BN8&gt;=Vacances!$E$13,BN8&lt;=Vacances!$F$13))," ","")</f>
        <v xml:space="preserve"> </v>
      </c>
      <c r="BS8" s="96" t="str">
        <f>IF(OR(AND(BN8&gt;=Vacances!$G$9,BN8&lt;=Vacances!$H$9),AND(BN8&gt;=Vacances!$G$10,BN8&lt;=Vacances!$H$10),AND(BN8&gt;=Vacances!$G$11,BN8&lt;=Vacances!$H$11),AND(BN8&gt;=Vacances!$G$12,BN8&lt;=Vacances!$H$12),AND(BN8&gt;=Vacances!$G$13,BN8&lt;=Vacances!$H$13))," ","")</f>
        <v xml:space="preserve"> </v>
      </c>
      <c r="BT8" s="92"/>
      <c r="BU8" s="184">
        <f>_xlfn.ISOWEEKNUM(BV8)</f>
        <v>39</v>
      </c>
      <c r="BV8" s="87">
        <f>VLOOKUP(BV7,Données!$A$2:$B$13,2,0)</f>
        <v>41547</v>
      </c>
      <c r="BW8" s="88" t="str">
        <f>CHOOSE(MATCH(WEEKDAY(BV8,2),{1;2;3;4;5;6;7}),"L","M","M","J","V","S","D")</f>
        <v>D</v>
      </c>
      <c r="BX8" s="110"/>
      <c r="BY8" s="95" t="str">
        <f>IF(OR(AND(BV8&gt;=Vacances!$C$9,BV8&lt;=Vacances!$D$9),AND(BV8&gt;=Vacances!$C$10,BV8&lt;=Vacances!$D$10),AND(BV8&gt;=Vacances!$C$11,BV8&lt;=Vacances!$D$11),AND(BV8&gt;=Vacances!$C$12,BV8&lt;=Vacances!$D$12),AND(BV8&gt;=Vacances!$C$13,BV8&lt;=Vacances!$D$13))," ","")</f>
        <v/>
      </c>
      <c r="BZ8" s="95" t="str">
        <f>IF(OR(AND(BV8&gt;=Vacances!$E$9,BV8&lt;=Vacances!$F$9),AND(BV8&gt;=Vacances!$E$10,BV8&lt;=Vacances!$F$10),AND(BV8&gt;=Vacances!$E$11,BV8&lt;=Vacances!$F$11),AND(BV8&gt;=Vacances!$E$12,BV8&lt;=Vacances!$F$12),AND(BV8&gt;=Vacances!$E$13,BV8&lt;=Vacances!$F$13))," ","")</f>
        <v/>
      </c>
      <c r="CA8" s="96" t="str">
        <f>IF(OR(AND(BV8&gt;=Vacances!$G$9,BV8&lt;=Vacances!$H$9),AND(BV8&gt;=Vacances!$G$10,BV8&lt;=Vacances!$H$10),AND(BV8&gt;=Vacances!$G$11,BV8&lt;=Vacances!$H$11),AND(BV8&gt;=Vacances!$G$12,BV8&lt;=Vacances!$H$12),AND(BV8&gt;=Vacances!$G$13,BV8&lt;=Vacances!$H$13))," ","")</f>
        <v/>
      </c>
      <c r="CB8" s="92"/>
      <c r="CC8" s="184">
        <f>_xlfn.ISOWEEKNUM(CD8)</f>
        <v>44</v>
      </c>
      <c r="CD8" s="87">
        <f>VLOOKUP(CD7,Données!$A$2:$B$13,2,0)</f>
        <v>41578</v>
      </c>
      <c r="CE8" s="91" t="str">
        <f>CHOOSE(MATCH(WEEKDAY(CD8,2),{1;2;3;4;5;6;7}),"L","M","M","J","V","S","D")</f>
        <v>M</v>
      </c>
      <c r="CF8" s="110"/>
      <c r="CG8" s="95" t="str">
        <f>IF(OR(AND(CD8&gt;=Vacances!$C$9,CD8&lt;=Vacances!$D$9),AND(CD8&gt;=Vacances!$C$10,CD8&lt;=Vacances!$D$10),AND(CD8&gt;=Vacances!$C$11,CD8&lt;=Vacances!$D$11),AND(CD8&gt;=Vacances!$C$12,CD8&lt;=Vacances!$D$12),AND(CD8&gt;=Vacances!$C$13,CD8&lt;=Vacances!$D$13))," ","")</f>
        <v/>
      </c>
      <c r="CH8" s="95" t="str">
        <f>IF(OR(AND(CD8&gt;=Vacances!$E$9,CD8&lt;=Vacances!$F$9),AND(CD8&gt;=Vacances!$E$10,CD8&lt;=Vacances!$F$10),AND(CD8&gt;=Vacances!$E$11,CD8&lt;=Vacances!$F$11),AND(CD8&gt;=Vacances!$E$12,CD8&lt;=Vacances!$F$12),AND(CD8&gt;=Vacances!$E$13,CD8&lt;=Vacances!$F$13))," ","")</f>
        <v/>
      </c>
      <c r="CI8" s="96" t="str">
        <f>IF(OR(AND(CD8&gt;=Vacances!$G$9,CD8&lt;=Vacances!$H$9),AND(CD8&gt;=Vacances!$G$10,CD8&lt;=Vacances!$H$10),AND(CD8&gt;=Vacances!$G$11,CD8&lt;=Vacances!$H$11),AND(CD8&gt;=Vacances!$G$12,CD8&lt;=Vacances!$H$12),AND(CD8&gt;=Vacances!$G$13,CD8&lt;=Vacances!$H$13))," ","")</f>
        <v/>
      </c>
      <c r="CJ8" s="92"/>
      <c r="CK8" s="184">
        <f>_xlfn.ISOWEEKNUM(CL8)</f>
        <v>48</v>
      </c>
      <c r="CL8" s="87">
        <f>VLOOKUP(CL7,Données!$A$2:$B$13,2,0)</f>
        <v>41608</v>
      </c>
      <c r="CM8" s="88" t="str">
        <f>CHOOSE(MATCH(WEEKDAY(CL8,2),{1;2;3;4;5;6;7}),"L","M","M","J","V","S","D")</f>
        <v>V</v>
      </c>
      <c r="CN8" s="110"/>
      <c r="CO8" s="95" t="str">
        <f>IF(OR(AND(CL8&gt;=Vacances!$C$9,CL8&lt;=Vacances!$D$9),AND(CL8&gt;=Vacances!$C$10,CL8&lt;=Vacances!$D$10),AND(CL8&gt;=Vacances!$C$11,CL8&lt;=Vacances!$D$11),AND(CL8&gt;=Vacances!$C$12,CL8&lt;=Vacances!$D$12),AND(CL8&gt;=Vacances!$C$13,CL8&lt;=Vacances!$D$13))," ","")</f>
        <v/>
      </c>
      <c r="CP8" s="95" t="str">
        <f>IF(OR(AND(CL8&gt;=Vacances!$E$9,CL8&lt;=Vacances!$F$9),AND(CL8&gt;=Vacances!$E$10,CL8&lt;=Vacances!$F$10),AND(CL8&gt;=Vacances!$E$11,CL8&lt;=Vacances!$F$11),AND(CL8&gt;=Vacances!$E$12,CL8&lt;=Vacances!$F$12),AND(CL8&gt;=Vacances!$E$13,CL8&lt;=Vacances!$F$13))," ","")</f>
        <v/>
      </c>
      <c r="CQ8" s="96" t="str">
        <f>IF(OR(AND(CL8&gt;=Vacances!$G$9,CL8&lt;=Vacances!$H$9),AND(CL8&gt;=Vacances!$G$10,CL8&lt;=Vacances!$H$10),AND(CL8&gt;=Vacances!$G$11,CL8&lt;=Vacances!$H$11),AND(CL8&gt;=Vacances!$G$12,CL8&lt;=Vacances!$H$12),AND(CL8&gt;=Vacances!$G$13,CL8&lt;=Vacances!$H$13))," ","")</f>
        <v/>
      </c>
      <c r="CS8" s="121" t="s">
        <v>12</v>
      </c>
      <c r="CT8" s="155" t="s">
        <v>59</v>
      </c>
      <c r="CU8" s="172">
        <f t="shared" ref="CU8:DF19" si="0">COUNTIF($D$8:$D$38,$CS8)</f>
        <v>0</v>
      </c>
      <c r="CV8" s="173">
        <f>COUNTIF($L$8:$L$38,$CS8)</f>
        <v>0</v>
      </c>
      <c r="CW8" s="173">
        <f>COUNTIF($T$8:$T$38,$CS8)</f>
        <v>0</v>
      </c>
      <c r="CX8" s="173">
        <f>COUNTIF($AB$8:$AB$38,$CS8)</f>
        <v>0</v>
      </c>
      <c r="CY8" s="173">
        <f>COUNTIF($AJ$8:$AJ$38,$CS8)</f>
        <v>0</v>
      </c>
      <c r="CZ8" s="173">
        <f>COUNTIF($AR$8:$AR$38,$CS8)</f>
        <v>0</v>
      </c>
      <c r="DA8" s="173">
        <f>COUNTIF($AZ$8:$AZ$38,$CS8)</f>
        <v>0</v>
      </c>
      <c r="DB8" s="173">
        <f>COUNTIF($BH$8:$BH$38,$CS8)</f>
        <v>0</v>
      </c>
      <c r="DC8" s="173">
        <f>COUNTIF($BP$8:$BP$38,$CS8)</f>
        <v>0</v>
      </c>
      <c r="DD8" s="173">
        <f>COUNTIF($BX$8:$BX$38,$CS8)</f>
        <v>0</v>
      </c>
      <c r="DE8" s="173">
        <f>COUNTIF($CF$8:$CF$38,$CS8)</f>
        <v>0</v>
      </c>
      <c r="DF8" s="174">
        <f>COUNTIF($CN$8:$CN$38,$CS8)</f>
        <v>0</v>
      </c>
    </row>
    <row r="9" spans="1:110" ht="15" customHeight="1">
      <c r="A9" s="184">
        <f>_xlfn.ISOWEEKNUM(B9)</f>
        <v>1</v>
      </c>
      <c r="B9" s="87">
        <f>B8+1</f>
        <v>41275</v>
      </c>
      <c r="C9" s="88" t="str">
        <f>CHOOSE(MATCH(WEEKDAY(B9,2),{1;2;3;4;5;6;7}),"L","M","M","J","V","S","D")</f>
        <v>L</v>
      </c>
      <c r="D9" s="107"/>
      <c r="E9" s="95" t="str">
        <f>IF(OR(AND(B9&gt;=Vacances!$C$9,B9&lt;=Vacances!$D$9),AND(B9&gt;=Vacances!$C$10,B9&lt;=Vacances!$D$10),AND(B9&gt;=Vacances!$C$11,B9&lt;=Vacances!$D$11),AND(B9&gt;=Vacances!$C$12,B9&lt;=Vacances!$D$12),AND(B9&gt;=Vacances!$C$13,B9&lt;=Vacances!$D$13))," ","")</f>
        <v xml:space="preserve"> </v>
      </c>
      <c r="F9" s="95" t="str">
        <f>IF(OR(AND(B9&gt;=Vacances!$E$9,B9&lt;=Vacances!$F$9),AND(B9&gt;=Vacances!$E$10,B9&lt;=Vacances!$F$10),AND(B9&gt;=Vacances!$E$11,B9&lt;=Vacances!$F$11),AND(B9&gt;=Vacances!$E$12,B9&lt;=Vacances!$F$12),AND(B9&gt;=Vacances!$E$13,B9&lt;=Vacances!$F$13))," ","")</f>
        <v xml:space="preserve"> </v>
      </c>
      <c r="G9" s="96" t="str">
        <f>IF(OR(AND(B9&gt;=Vacances!$G$9,B9&lt;=Vacances!$H$9),AND(B9&gt;=Vacances!$G$10,B9&lt;=Vacances!$H$10),AND(B9&gt;=Vacances!$G$11,B9&lt;=Vacances!$H$11),AND(B9&gt;=Vacances!$G$12,B9&lt;=Vacances!$H$12),AND(B9&gt;=Vacances!$G$13,B9&lt;=Vacances!$H$13))," ","")</f>
        <v xml:space="preserve"> </v>
      </c>
      <c r="H9" s="93"/>
      <c r="I9" s="184">
        <f t="shared" ref="I9:I38" si="1">_xlfn.ISOWEEKNUM(J9)</f>
        <v>5</v>
      </c>
      <c r="J9" s="90">
        <f>J8+1</f>
        <v>41306</v>
      </c>
      <c r="K9" s="91" t="str">
        <f>CHOOSE(MATCH(WEEKDAY(J9,2),{1;2;3;4;5;6;7}),"L","M","M","J","V","S","D")</f>
        <v>J</v>
      </c>
      <c r="L9" s="108"/>
      <c r="M9" s="95" t="str">
        <f>IF(OR(AND(J9&gt;=Vacances!$C$9,J9&lt;=Vacances!$D$9),AND(J9&gt;=Vacances!$C$10,J9&lt;=Vacances!$D$10),AND(J9&gt;=Vacances!$C$11,J9&lt;=Vacances!$D$11),AND(J9&gt;=Vacances!$C$12,J9&lt;=Vacances!$D$12),AND(J9&gt;=Vacances!$C$13,J9&lt;=Vacances!$D$13))," ","")</f>
        <v/>
      </c>
      <c r="N9" s="95" t="str">
        <f>IF(OR(AND(J9&gt;=Vacances!$E$9,J9&lt;=Vacances!$F$9),AND(J9&gt;=Vacances!$E$10,J9&lt;=Vacances!$F$10),AND(J9&gt;=Vacances!$E$11,J9&lt;=Vacances!$F$11),AND(J9&gt;=Vacances!$E$12,J9&lt;=Vacances!$F$12),AND(J9&gt;=Vacances!$E$13,J9&lt;=Vacances!$F$13))," ","")</f>
        <v/>
      </c>
      <c r="O9" s="96" t="str">
        <f>IF(OR(AND(J9&gt;=Vacances!$G$9,J9&lt;=Vacances!$H$9),AND(J9&gt;=Vacances!$G$10,J9&lt;=Vacances!$H$10),AND(J9&gt;=Vacances!$G$11,J9&lt;=Vacances!$H$11),AND(J9&gt;=Vacances!$G$12,J9&lt;=Vacances!$H$12),AND(J9&gt;=Vacances!$G$13,J9&lt;=Vacances!$H$13))," ","")</f>
        <v/>
      </c>
      <c r="P9" s="94"/>
      <c r="Q9" s="184">
        <f t="shared" ref="Q9:Q38" si="2">_xlfn.ISOWEEKNUM(R9)</f>
        <v>9</v>
      </c>
      <c r="R9" s="87">
        <f>R8+1</f>
        <v>41334</v>
      </c>
      <c r="S9" s="91" t="str">
        <f>CHOOSE(MATCH(WEEKDAY(R9,2),{1;2;3;4;5;6;7}),"L","M","M","J","V","S","D")</f>
        <v>J</v>
      </c>
      <c r="T9" s="108" t="s">
        <v>72</v>
      </c>
      <c r="U9" s="95" t="str">
        <f>IF(OR(AND(R9&gt;=Vacances!$C$9,R9&lt;=Vacances!$D$9),AND(R9&gt;=Vacances!$C$10,R9&lt;=Vacances!$D$10),AND(R9&gt;=Vacances!$C$11,R9&lt;=Vacances!$D$11),AND(R9&gt;=Vacances!$C$12,R9&lt;=Vacances!$D$12),AND(R9&gt;=Vacances!$C$13,R9&lt;=Vacances!$D$13))," ","")</f>
        <v xml:space="preserve"> </v>
      </c>
      <c r="V9" s="95" t="str">
        <f>IF(OR(AND(R9&gt;=Vacances!$E$9,R9&lt;=Vacances!$F$9),AND(R9&gt;=Vacances!$E$10,R9&lt;=Vacances!$F$10),AND(R9&gt;=Vacances!$E$11,R9&lt;=Vacances!$F$11),AND(R9&gt;=Vacances!$E$12,R9&lt;=Vacances!$F$12),AND(R9&gt;=Vacances!$E$13,R9&lt;=Vacances!$F$13))," ","")</f>
        <v/>
      </c>
      <c r="W9" s="96" t="str">
        <f>IF(OR(AND(R9&gt;=Vacances!$G$9,R9&lt;=Vacances!$H$9),AND(R9&gt;=Vacances!$G$10,R9&lt;=Vacances!$H$10),AND(R9&gt;=Vacances!$G$11,R9&lt;=Vacances!$H$11),AND(R9&gt;=Vacances!$G$12,R9&lt;=Vacances!$H$12),AND(R9&gt;=Vacances!$G$13,R9&lt;=Vacances!$H$13))," ","")</f>
        <v/>
      </c>
      <c r="X9" s="94"/>
      <c r="Y9" s="184">
        <f t="shared" ref="Y9:Y37" si="3">_xlfn.ISOWEEKNUM(Z9)</f>
        <v>13</v>
      </c>
      <c r="Z9" s="87">
        <f>Z8+1</f>
        <v>41365</v>
      </c>
      <c r="AA9" s="91" t="str">
        <f>CHOOSE(MATCH(WEEKDAY(Z9,2),{1;2;3;4;5;6;7}),"L","M","M","J","V","S","D")</f>
        <v>D</v>
      </c>
      <c r="AB9" s="107"/>
      <c r="AC9" s="95" t="str">
        <f>IF(OR(AND(Z9&gt;=Vacances!$C$9,Z9&lt;=Vacances!$D$9),AND(Z9&gt;=Vacances!$C$10,Z9&lt;=Vacances!$D$10),AND(Z9&gt;=Vacances!$C$11,Z9&lt;=Vacances!$D$11),AND(Z9&gt;=Vacances!$C$12,Z9&lt;=Vacances!$D$12),AND(Z9&gt;=Vacances!$C$13,Z9&lt;=Vacances!$D$13))," ","")</f>
        <v/>
      </c>
      <c r="AD9" s="95" t="str">
        <f>IF(OR(AND(Z9&gt;=Vacances!$E$9,Z9&lt;=Vacances!$F$9),AND(Z9&gt;=Vacances!$E$10,Z9&lt;=Vacances!$F$10),AND(Z9&gt;=Vacances!$E$11,Z9&lt;=Vacances!$F$11),AND(Z9&gt;=Vacances!$E$12,Z9&lt;=Vacances!$F$12),AND(Z9&gt;=Vacances!$E$13,Z9&lt;=Vacances!$F$13))," ","")</f>
        <v/>
      </c>
      <c r="AE9" s="96" t="str">
        <f>IF(OR(AND(Z9&gt;=Vacances!$G$9,Z9&lt;=Vacances!$H$9),AND(Z9&gt;=Vacances!$G$10,Z9&lt;=Vacances!$H$10),AND(Z9&gt;=Vacances!$G$11,Z9&lt;=Vacances!$H$11),AND(Z9&gt;=Vacances!$G$12,Z9&lt;=Vacances!$H$12),AND(Z9&gt;=Vacances!$G$13,Z9&lt;=Vacances!$H$13))," ","")</f>
        <v xml:space="preserve"> </v>
      </c>
      <c r="AF9" s="93"/>
      <c r="AG9" s="184">
        <f t="shared" ref="AG9:AG38" si="4">_xlfn.ISOWEEKNUM(AH9)</f>
        <v>18</v>
      </c>
      <c r="AH9" s="87">
        <f>AH8+1</f>
        <v>41395</v>
      </c>
      <c r="AI9" s="88" t="str">
        <f>CHOOSE(MATCH(WEEKDAY(AH9,2),{1;2;3;4;5;6;7}),"L","M","M","J","V","S","D")</f>
        <v>M</v>
      </c>
      <c r="AJ9" s="107"/>
      <c r="AK9" s="95" t="str">
        <f>IF(OR(AND(AH9&gt;=Vacances!$C$9,AH9&lt;=Vacances!$D$9),AND(AH9&gt;=Vacances!$C$10,AH9&lt;=Vacances!$D$10),AND(AH9&gt;=Vacances!$C$11,AH9&lt;=Vacances!$D$11),AND(AH9&gt;=Vacances!$C$12,AH9&lt;=Vacances!$D$12),AND(AH9&gt;=Vacances!$C$13,AH9&lt;=Vacances!$D$13))," ","")</f>
        <v xml:space="preserve"> </v>
      </c>
      <c r="AL9" s="95" t="str">
        <f>IF(OR(AND(AH9&gt;=Vacances!$E$9,AH9&lt;=Vacances!$F$9),AND(AH9&gt;=Vacances!$E$10,AH9&lt;=Vacances!$F$10),AND(AH9&gt;=Vacances!$E$11,AH9&lt;=Vacances!$F$11),AND(AH9&gt;=Vacances!$E$12,AH9&lt;=Vacances!$F$12),AND(AH9&gt;=Vacances!$E$13,AH9&lt;=Vacances!$F$13))," ","")</f>
        <v/>
      </c>
      <c r="AM9" s="96" t="str">
        <f>IF(OR(AND(AH9&gt;=Vacances!$G$9,AH9&lt;=Vacances!$H$9),AND(AH9&gt;=Vacances!$G$10,AH9&lt;=Vacances!$H$10),AND(AH9&gt;=Vacances!$G$11,AH9&lt;=Vacances!$H$11),AND(AH9&gt;=Vacances!$G$12,AH9&lt;=Vacances!$H$12),AND(AH9&gt;=Vacances!$G$13,AH9&lt;=Vacances!$H$13))," ","")</f>
        <v/>
      </c>
      <c r="AN9" s="94"/>
      <c r="AO9" s="184">
        <f t="shared" ref="AO9:AO37" si="5">_xlfn.ISOWEEKNUM(AP9)</f>
        <v>22</v>
      </c>
      <c r="AP9" s="87">
        <f>AP8+1</f>
        <v>41426</v>
      </c>
      <c r="AQ9" s="91" t="str">
        <f>CHOOSE(MATCH(WEEKDAY(AP9,2),{1;2;3;4;5;6;7}),"L","M","M","J","V","S","D")</f>
        <v>V</v>
      </c>
      <c r="AR9" s="110"/>
      <c r="AS9" s="95" t="str">
        <f>IF(OR(AND(AP9&gt;=Vacances!$C$9,AP9&lt;=Vacances!$D$9),AND(AP9&gt;=Vacances!$C$10,AP9&lt;=Vacances!$D$10),AND(AP9&gt;=Vacances!$C$11,AP9&lt;=Vacances!$D$11),AND(AP9&gt;=Vacances!$C$12,AP9&lt;=Vacances!$D$12),AND(AP9&gt;=Vacances!$C$13,AP9&lt;=Vacances!$D$13))," ","")</f>
        <v/>
      </c>
      <c r="AT9" s="95" t="str">
        <f>IF(OR(AND(AP9&gt;=Vacances!$E$9,AP9&lt;=Vacances!$F$9),AND(AP9&gt;=Vacances!$E$10,AP9&lt;=Vacances!$F$10),AND(AP9&gt;=Vacances!$E$11,AP9&lt;=Vacances!$F$11),AND(AP9&gt;=Vacances!$E$12,AP9&lt;=Vacances!$F$12),AND(AP9&gt;=Vacances!$E$13,AP9&lt;=Vacances!$F$13))," ","")</f>
        <v/>
      </c>
      <c r="AU9" s="96" t="str">
        <f>IF(OR(AND(AP9&gt;=Vacances!$G$9,AP9&lt;=Vacances!$H$9),AND(AP9&gt;=Vacances!$G$10,AP9&lt;=Vacances!$H$10),AND(AP9&gt;=Vacances!$G$11,AP9&lt;=Vacances!$H$11),AND(AP9&gt;=Vacances!$G$12,AP9&lt;=Vacances!$H$12),AND(AP9&gt;=Vacances!$G$13,AP9&lt;=Vacances!$H$13))," ","")</f>
        <v/>
      </c>
      <c r="AV9" s="94"/>
      <c r="AW9" s="184">
        <f t="shared" ref="AW9:AW38" si="6">_xlfn.ISOWEEKNUM(AX9)</f>
        <v>26</v>
      </c>
      <c r="AX9" s="87">
        <f>AX8+1</f>
        <v>41456</v>
      </c>
      <c r="AY9" s="88" t="str">
        <f>CHOOSE(MATCH(WEEKDAY(AX9,2),{1;2;3;4;5;6;7}),"L","M","M","J","V","S","D")</f>
        <v>D</v>
      </c>
      <c r="AZ9" s="110"/>
      <c r="BA9" s="95" t="str">
        <f>IF(OR(AND(AX9&gt;=Vacances!$C$9,AX9&lt;=Vacances!$D$9),AND(AX9&gt;=Vacances!$C$10,AX9&lt;=Vacances!$D$10),AND(AX9&gt;=Vacances!$C$11,AX9&lt;=Vacances!$D$11),AND(AX9&gt;=Vacances!$C$12,AX9&lt;=Vacances!$D$12),AND(AX9&gt;=Vacances!$C$13,AX9&lt;=Vacances!$D$13))," ","")</f>
        <v/>
      </c>
      <c r="BB9" s="95" t="str">
        <f>IF(OR(AND(AX9&gt;=Vacances!$E$9,AX9&lt;=Vacances!$F$9),AND(AX9&gt;=Vacances!$E$10,AX9&lt;=Vacances!$F$10),AND(AX9&gt;=Vacances!$E$11,AX9&lt;=Vacances!$F$11),AND(AX9&gt;=Vacances!$E$12,AX9&lt;=Vacances!$F$12),AND(AX9&gt;=Vacances!$E$13,AX9&lt;=Vacances!$F$13))," ","")</f>
        <v/>
      </c>
      <c r="BC9" s="96" t="str">
        <f>IF(OR(AND(AX9&gt;=Vacances!$G$9,AX9&lt;=Vacances!$H$9),AND(AX9&gt;=Vacances!$G$10,AX9&lt;=Vacances!$H$10),AND(AX9&gt;=Vacances!$G$11,AX9&lt;=Vacances!$H$11),AND(AX9&gt;=Vacances!$G$12,AX9&lt;=Vacances!$H$12),AND(AX9&gt;=Vacances!$G$13,AX9&lt;=Vacances!$H$13))," ","")</f>
        <v/>
      </c>
      <c r="BD9" s="94"/>
      <c r="BE9" s="184">
        <f t="shared" ref="BE9:BE39" si="7">_xlfn.ISOWEEKNUM(BF9)</f>
        <v>31</v>
      </c>
      <c r="BF9" s="87">
        <f>BF8+1</f>
        <v>41487</v>
      </c>
      <c r="BG9" s="88" t="str">
        <f>CHOOSE(MATCH(WEEKDAY(BF9,2),{1;2;3;4;5;6;7}),"L","M","M","J","V","S","D")</f>
        <v>M</v>
      </c>
      <c r="BH9" s="110"/>
      <c r="BI9" s="95" t="str">
        <f>IF(OR(AND(BF9&gt;=Vacances!$C$9,BF9&lt;=Vacances!$D$9),AND(BF9&gt;=Vacances!$C$10,BF9&lt;=Vacances!$D$10),AND(BF9&gt;=Vacances!$C$11,BF9&lt;=Vacances!$D$11),AND(BF9&gt;=Vacances!$C$12,BF9&lt;=Vacances!$D$12),AND(BF9&gt;=Vacances!$C$13,BF9&lt;=Vacances!$D$13))," ","")</f>
        <v xml:space="preserve"> </v>
      </c>
      <c r="BJ9" s="95" t="str">
        <f>IF(OR(AND(BF9&gt;=Vacances!$E$9,BF9&lt;=Vacances!$F$9),AND(BF9&gt;=Vacances!$E$10,BF9&lt;=Vacances!$F$10),AND(BF9&gt;=Vacances!$E$11,BF9&lt;=Vacances!$F$11),AND(BF9&gt;=Vacances!$E$12,BF9&lt;=Vacances!$F$12),AND(BF9&gt;=Vacances!$E$13,BF9&lt;=Vacances!$F$13))," ","")</f>
        <v xml:space="preserve"> </v>
      </c>
      <c r="BK9" s="96" t="str">
        <f>IF(OR(AND(BF9&gt;=Vacances!$G$9,BF9&lt;=Vacances!$H$9),AND(BF9&gt;=Vacances!$G$10,BF9&lt;=Vacances!$H$10),AND(BF9&gt;=Vacances!$G$11,BF9&lt;=Vacances!$H$11),AND(BF9&gt;=Vacances!$G$12,BF9&lt;=Vacances!$H$12),AND(BF9&gt;=Vacances!$G$13,BF9&lt;=Vacances!$H$13))," ","")</f>
        <v xml:space="preserve"> </v>
      </c>
      <c r="BL9" s="94"/>
      <c r="BM9" s="184">
        <f t="shared" ref="BM9:BM37" si="8">_xlfn.ISOWEEKNUM(BN9)</f>
        <v>35</v>
      </c>
      <c r="BN9" s="87">
        <f>BN8+1</f>
        <v>41518</v>
      </c>
      <c r="BO9" s="91" t="str">
        <f>CHOOSE(MATCH(WEEKDAY(BN9,2),{1;2;3;4;5;6;7}),"L","M","M","J","V","S","D")</f>
        <v>S</v>
      </c>
      <c r="BP9" s="110"/>
      <c r="BQ9" s="95" t="str">
        <f>IF(OR(AND(BN9&gt;=Vacances!$C$9,BN9&lt;=Vacances!$D$9),AND(BN9&gt;=Vacances!$C$10,BN9&lt;=Vacances!$D$10),AND(BN9&gt;=Vacances!$C$11,BN9&lt;=Vacances!$D$11),AND(BN9&gt;=Vacances!$C$12,BN9&lt;=Vacances!$D$12),AND(BN9&gt;=Vacances!$C$13,BN9&lt;=Vacances!$D$13))," ","")</f>
        <v xml:space="preserve"> </v>
      </c>
      <c r="BR9" s="95" t="str">
        <f>IF(OR(AND(BN9&gt;=Vacances!$E$9,BN9&lt;=Vacances!$F$9),AND(BN9&gt;=Vacances!$E$10,BN9&lt;=Vacances!$F$10),AND(BN9&gt;=Vacances!$E$11,BN9&lt;=Vacances!$F$11),AND(BN9&gt;=Vacances!$E$12,BN9&lt;=Vacances!$F$12),AND(BN9&gt;=Vacances!$E$13,BN9&lt;=Vacances!$F$13))," ","")</f>
        <v xml:space="preserve"> </v>
      </c>
      <c r="BS9" s="96" t="str">
        <f>IF(OR(AND(BN9&gt;=Vacances!$G$9,BN9&lt;=Vacances!$H$9),AND(BN9&gt;=Vacances!$G$10,BN9&lt;=Vacances!$H$10),AND(BN9&gt;=Vacances!$G$11,BN9&lt;=Vacances!$H$11),AND(BN9&gt;=Vacances!$G$12,BN9&lt;=Vacances!$H$12),AND(BN9&gt;=Vacances!$G$13,BN9&lt;=Vacances!$H$13))," ","")</f>
        <v xml:space="preserve"> </v>
      </c>
      <c r="BT9" s="94"/>
      <c r="BU9" s="184">
        <f t="shared" ref="BU9:BU38" si="9">_xlfn.ISOWEEKNUM(BV9)</f>
        <v>40</v>
      </c>
      <c r="BV9" s="87">
        <f>BV8+1</f>
        <v>41548</v>
      </c>
      <c r="BW9" s="88" t="str">
        <f>CHOOSE(MATCH(WEEKDAY(BV9,2),{1;2;3;4;5;6;7}),"L","M","M","J","V","S","D")</f>
        <v>L</v>
      </c>
      <c r="BX9" s="110"/>
      <c r="BY9" s="95" t="str">
        <f>IF(OR(AND(BV9&gt;=Vacances!$C$9,BV9&lt;=Vacances!$D$9),AND(BV9&gt;=Vacances!$C$10,BV9&lt;=Vacances!$D$10),AND(BV9&gt;=Vacances!$C$11,BV9&lt;=Vacances!$D$11),AND(BV9&gt;=Vacances!$C$12,BV9&lt;=Vacances!$D$12),AND(BV9&gt;=Vacances!$C$13,BV9&lt;=Vacances!$D$13))," ","")</f>
        <v/>
      </c>
      <c r="BZ9" s="95" t="str">
        <f>IF(OR(AND(BV9&gt;=Vacances!$E$9,BV9&lt;=Vacances!$F$9),AND(BV9&gt;=Vacances!$E$10,BV9&lt;=Vacances!$F$10),AND(BV9&gt;=Vacances!$E$11,BV9&lt;=Vacances!$F$11),AND(BV9&gt;=Vacances!$E$12,BV9&lt;=Vacances!$F$12),AND(BV9&gt;=Vacances!$E$13,BV9&lt;=Vacances!$F$13))," ","")</f>
        <v/>
      </c>
      <c r="CA9" s="96" t="str">
        <f>IF(OR(AND(BV9&gt;=Vacances!$G$9,BV9&lt;=Vacances!$H$9),AND(BV9&gt;=Vacances!$G$10,BV9&lt;=Vacances!$H$10),AND(BV9&gt;=Vacances!$G$11,BV9&lt;=Vacances!$H$11),AND(BV9&gt;=Vacances!$G$12,BV9&lt;=Vacances!$H$12),AND(BV9&gt;=Vacances!$G$13,BV9&lt;=Vacances!$H$13))," ","")</f>
        <v/>
      </c>
      <c r="CB9" s="94"/>
      <c r="CC9" s="184">
        <f t="shared" ref="CC9:CC37" si="10">_xlfn.ISOWEEKNUM(CD9)</f>
        <v>44</v>
      </c>
      <c r="CD9" s="87">
        <f>CD8+1</f>
        <v>41579</v>
      </c>
      <c r="CE9" s="91" t="str">
        <f>CHOOSE(MATCH(WEEKDAY(CD9,2),{1;2;3;4;5;6;7}),"L","M","M","J","V","S","D")</f>
        <v>J</v>
      </c>
      <c r="CF9" s="110"/>
      <c r="CG9" s="95"/>
      <c r="CH9" s="95"/>
      <c r="CI9" s="96"/>
      <c r="CJ9" s="94"/>
      <c r="CK9" s="184">
        <f t="shared" ref="CK9:CK38" si="11">_xlfn.ISOWEEKNUM(CL9)</f>
        <v>48</v>
      </c>
      <c r="CL9" s="87">
        <f>CL8+1</f>
        <v>41609</v>
      </c>
      <c r="CM9" s="88" t="str">
        <f>CHOOSE(MATCH(WEEKDAY(CL9,2),{1;2;3;4;5;6;7}),"L","M","M","J","V","S","D")</f>
        <v>S</v>
      </c>
      <c r="CN9" s="110"/>
      <c r="CO9" s="95"/>
      <c r="CP9" s="95"/>
      <c r="CQ9" s="96"/>
      <c r="CS9" s="122" t="s">
        <v>78</v>
      </c>
      <c r="CT9" s="156" t="s">
        <v>61</v>
      </c>
      <c r="CU9" s="175">
        <f t="shared" si="0"/>
        <v>0</v>
      </c>
      <c r="CV9" s="176">
        <f t="shared" ref="CV9:CV19" si="12">COUNTIF($L$8:$L$38,$CS9)</f>
        <v>0</v>
      </c>
      <c r="CW9" s="176">
        <f t="shared" ref="CW9:CX19" si="13">COUNTIF($T$8:$T$38,$CS9)</f>
        <v>0</v>
      </c>
      <c r="CX9" s="176">
        <f t="shared" ref="CX9:CY19" si="14">COUNTIF($AB$8:$AB$38,$CS9)</f>
        <v>0</v>
      </c>
      <c r="CY9" s="176">
        <f t="shared" ref="CY9:CZ19" si="15">COUNTIF($AJ$8:$AJ$38,$CS9)</f>
        <v>0</v>
      </c>
      <c r="CZ9" s="176">
        <f t="shared" ref="CZ9:DA19" si="16">COUNTIF($AR$8:$AR$38,$CS9)</f>
        <v>0</v>
      </c>
      <c r="DA9" s="176">
        <f t="shared" ref="DA9:DB19" si="17">COUNTIF($AZ$8:$AZ$38,$CS9)</f>
        <v>0</v>
      </c>
      <c r="DB9" s="176">
        <f t="shared" ref="DB9:DC19" si="18">COUNTIF($BH$8:$BH$38,$CS9)</f>
        <v>0</v>
      </c>
      <c r="DC9" s="176">
        <f t="shared" ref="DC9:DD19" si="19">COUNTIF($BP$8:$BP$38,$CS9)</f>
        <v>0</v>
      </c>
      <c r="DD9" s="176">
        <f t="shared" ref="DD9:DE19" si="20">COUNTIF($BX$8:$BX$38,$CS9)</f>
        <v>0</v>
      </c>
      <c r="DE9" s="176">
        <f t="shared" ref="DE9:DF19" si="21">COUNTIF($CF$8:$CF$38,$CS9)</f>
        <v>0</v>
      </c>
      <c r="DF9" s="177">
        <f t="shared" ref="DF9:DF19" si="22">COUNTIF($CN$8:$CN$38,$CS9)</f>
        <v>0</v>
      </c>
    </row>
    <row r="10" spans="1:110" ht="15" customHeight="1">
      <c r="A10" s="184">
        <f t="shared" ref="A10:A38" si="23">_xlfn.ISOWEEKNUM(B10)</f>
        <v>1</v>
      </c>
      <c r="B10" s="87">
        <f t="shared" ref="B10:B38" si="24">B9+1</f>
        <v>41276</v>
      </c>
      <c r="C10" s="88" t="str">
        <f>CHOOSE(MATCH(WEEKDAY(B10,2),{1;2;3;4;5;6;7}),"L","M","M","J","V","S","D")</f>
        <v>M</v>
      </c>
      <c r="D10" s="107"/>
      <c r="E10" s="95" t="str">
        <f>IF(OR(AND(B10&gt;=Vacances!$C$9,B10&lt;=Vacances!$D$9),AND(B10&gt;=Vacances!$C$10,B10&lt;=Vacances!$D$10),AND(B10&gt;=Vacances!$C$11,B10&lt;=Vacances!$D$11),AND(B10&gt;=Vacances!$C$12,B10&lt;=Vacances!$D$12),AND(B10&gt;=Vacances!$C$13,B10&lt;=Vacances!$D$13))," ","")</f>
        <v xml:space="preserve"> </v>
      </c>
      <c r="F10" s="95" t="str">
        <f>IF(OR(AND(B10&gt;=Vacances!$E$9,B10&lt;=Vacances!$F$9),AND(B10&gt;=Vacances!$E$10,B10&lt;=Vacances!$F$10),AND(B10&gt;=Vacances!$E$11,B10&lt;=Vacances!$F$11),AND(B10&gt;=Vacances!$E$12,B10&lt;=Vacances!$F$12),AND(B10&gt;=Vacances!$E$13,B10&lt;=Vacances!$F$13))," ","")</f>
        <v xml:space="preserve"> </v>
      </c>
      <c r="G10" s="96" t="str">
        <f>IF(OR(AND(B10&gt;=Vacances!$G$9,B10&lt;=Vacances!$H$9),AND(B10&gt;=Vacances!$G$10,B10&lt;=Vacances!$H$10),AND(B10&gt;=Vacances!$G$11,B10&lt;=Vacances!$H$11),AND(B10&gt;=Vacances!$G$12,B10&lt;=Vacances!$H$12),AND(B10&gt;=Vacances!$G$13,B10&lt;=Vacances!$H$13))," ","")</f>
        <v xml:space="preserve"> </v>
      </c>
      <c r="H10" s="93"/>
      <c r="I10" s="184">
        <f t="shared" si="1"/>
        <v>5</v>
      </c>
      <c r="J10" s="90">
        <f t="shared" ref="J10:J35" si="25">J9+1</f>
        <v>41307</v>
      </c>
      <c r="K10" s="91" t="str">
        <f>CHOOSE(MATCH(WEEKDAY(J10,2),{1;2;3;4;5;6;7}),"L","M","M","J","V","S","D")</f>
        <v>V</v>
      </c>
      <c r="L10" s="108" t="s">
        <v>13</v>
      </c>
      <c r="M10" s="95" t="str">
        <f>IF(OR(AND(J10&gt;=Vacances!$C$9,J10&lt;=Vacances!$D$9),AND(J10&gt;=Vacances!$C$10,J10&lt;=Vacances!$D$10),AND(J10&gt;=Vacances!$C$11,J10&lt;=Vacances!$D$11),AND(J10&gt;=Vacances!$C$12,J10&lt;=Vacances!$D$12),AND(J10&gt;=Vacances!$C$13,J10&lt;=Vacances!$D$13))," ","")</f>
        <v/>
      </c>
      <c r="N10" s="95" t="str">
        <f>IF(OR(AND(J10&gt;=Vacances!$E$9,J10&lt;=Vacances!$F$9),AND(J10&gt;=Vacances!$E$10,J10&lt;=Vacances!$F$10),AND(J10&gt;=Vacances!$E$11,J10&lt;=Vacances!$F$11),AND(J10&gt;=Vacances!$E$12,J10&lt;=Vacances!$F$12),AND(J10&gt;=Vacances!$E$13,J10&lt;=Vacances!$F$13))," ","")</f>
        <v/>
      </c>
      <c r="O10" s="96" t="str">
        <f>IF(OR(AND(J10&gt;=Vacances!$G$9,J10&lt;=Vacances!$H$9),AND(J10&gt;=Vacances!$G$10,J10&lt;=Vacances!$H$10),AND(J10&gt;=Vacances!$G$11,J10&lt;=Vacances!$H$11),AND(J10&gt;=Vacances!$G$12,J10&lt;=Vacances!$H$12),AND(J10&gt;=Vacances!$G$13,J10&lt;=Vacances!$H$13))," ","")</f>
        <v/>
      </c>
      <c r="P10" s="94"/>
      <c r="Q10" s="184">
        <f t="shared" si="2"/>
        <v>9</v>
      </c>
      <c r="R10" s="87">
        <f>R9+1</f>
        <v>41335</v>
      </c>
      <c r="S10" s="91" t="str">
        <f>CHOOSE(MATCH(WEEKDAY(R10,2),{1;2;3;4;5;6;7}),"L","M","M","J","V","S","D")</f>
        <v>V</v>
      </c>
      <c r="T10" s="111"/>
      <c r="U10" s="95" t="str">
        <f>IF(OR(AND(R10&gt;=Vacances!$C$9,R10&lt;=Vacances!$D$9),AND(R10&gt;=Vacances!$C$10,R10&lt;=Vacances!$D$10),AND(R10&gt;=Vacances!$C$11,R10&lt;=Vacances!$D$11),AND(R10&gt;=Vacances!$C$12,R10&lt;=Vacances!$D$12),AND(R10&gt;=Vacances!$C$13,R10&lt;=Vacances!$D$13))," ","")</f>
        <v xml:space="preserve"> </v>
      </c>
      <c r="V10" s="95" t="str">
        <f>IF(OR(AND(R10&gt;=Vacances!$E$9,R10&lt;=Vacances!$F$9),AND(R10&gt;=Vacances!$E$10,R10&lt;=Vacances!$F$10),AND(R10&gt;=Vacances!$E$11,R10&lt;=Vacances!$F$11),AND(R10&gt;=Vacances!$E$12,R10&lt;=Vacances!$F$12),AND(R10&gt;=Vacances!$E$13,R10&lt;=Vacances!$F$13))," ","")</f>
        <v/>
      </c>
      <c r="W10" s="96" t="str">
        <f>IF(OR(AND(R10&gt;=Vacances!$G$9,R10&lt;=Vacances!$H$9),AND(R10&gt;=Vacances!$G$10,R10&lt;=Vacances!$H$10),AND(R10&gt;=Vacances!$G$11,R10&lt;=Vacances!$H$11),AND(R10&gt;=Vacances!$G$12,R10&lt;=Vacances!$H$12),AND(R10&gt;=Vacances!$G$13,R10&lt;=Vacances!$H$13))," ","")</f>
        <v/>
      </c>
      <c r="X10" s="94"/>
      <c r="Y10" s="184">
        <f t="shared" si="3"/>
        <v>14</v>
      </c>
      <c r="Z10" s="87">
        <f t="shared" ref="Z10:Z12" si="26">Z9+1</f>
        <v>41366</v>
      </c>
      <c r="AA10" s="91" t="str">
        <f>CHOOSE(MATCH(WEEKDAY(Z10,2),{1;2;3;4;5;6;7}),"L","M","M","J","V","S","D")</f>
        <v>L</v>
      </c>
      <c r="AB10" s="107"/>
      <c r="AC10" s="95" t="str">
        <f>IF(OR(AND(Z10&gt;=Vacances!$C$9,Z10&lt;=Vacances!$D$9),AND(Z10&gt;=Vacances!$C$10,Z10&lt;=Vacances!$D$10),AND(Z10&gt;=Vacances!$C$11,Z10&lt;=Vacances!$D$11),AND(Z10&gt;=Vacances!$C$12,Z10&lt;=Vacances!$D$12),AND(Z10&gt;=Vacances!$C$13,Z10&lt;=Vacances!$D$13))," ","")</f>
        <v/>
      </c>
      <c r="AD10" s="95" t="str">
        <f>IF(OR(AND(Z10&gt;=Vacances!$E$9,Z10&lt;=Vacances!$F$9),AND(Z10&gt;=Vacances!$E$10,Z10&lt;=Vacances!$F$10),AND(Z10&gt;=Vacances!$E$11,Z10&lt;=Vacances!$F$11),AND(Z10&gt;=Vacances!$E$12,Z10&lt;=Vacances!$F$12),AND(Z10&gt;=Vacances!$E$13,Z10&lt;=Vacances!$F$13))," ","")</f>
        <v/>
      </c>
      <c r="AE10" s="96" t="str">
        <f>IF(OR(AND(Z10&gt;=Vacances!$G$9,Z10&lt;=Vacances!$H$9),AND(Z10&gt;=Vacances!$G$10,Z10&lt;=Vacances!$H$10),AND(Z10&gt;=Vacances!$G$11,Z10&lt;=Vacances!$H$11),AND(Z10&gt;=Vacances!$G$12,Z10&lt;=Vacances!$H$12),AND(Z10&gt;=Vacances!$G$13,Z10&lt;=Vacances!$H$13))," ","")</f>
        <v xml:space="preserve"> </v>
      </c>
      <c r="AF10" s="93"/>
      <c r="AG10" s="184">
        <f t="shared" si="4"/>
        <v>18</v>
      </c>
      <c r="AH10" s="87">
        <f t="shared" ref="AH10:AH38" si="27">AH9+1</f>
        <v>41396</v>
      </c>
      <c r="AI10" s="88" t="str">
        <f>CHOOSE(MATCH(WEEKDAY(AH10,2),{1;2;3;4;5;6;7}),"L","M","M","J","V","S","D")</f>
        <v>M</v>
      </c>
      <c r="AJ10" s="107"/>
      <c r="AK10" s="95" t="str">
        <f>IF(OR(AND(AH10&gt;=Vacances!$C$9,AH10&lt;=Vacances!$D$9),AND(AH10&gt;=Vacances!$C$10,AH10&lt;=Vacances!$D$10),AND(AH10&gt;=Vacances!$C$11,AH10&lt;=Vacances!$D$11),AND(AH10&gt;=Vacances!$C$12,AH10&lt;=Vacances!$D$12),AND(AH10&gt;=Vacances!$C$13,AH10&lt;=Vacances!$D$13))," ","")</f>
        <v/>
      </c>
      <c r="AL10" s="95" t="str">
        <f>IF(OR(AND(AH10&gt;=Vacances!$E$9,AH10&lt;=Vacances!$F$9),AND(AH10&gt;=Vacances!$E$10,AH10&lt;=Vacances!$F$10),AND(AH10&gt;=Vacances!$E$11,AH10&lt;=Vacances!$F$11),AND(AH10&gt;=Vacances!$E$12,AH10&lt;=Vacances!$F$12),AND(AH10&gt;=Vacances!$E$13,AH10&lt;=Vacances!$F$13))," ","")</f>
        <v/>
      </c>
      <c r="AM10" s="96" t="str">
        <f>IF(OR(AND(AH10&gt;=Vacances!$G$9,AH10&lt;=Vacances!$H$9),AND(AH10&gt;=Vacances!$G$10,AH10&lt;=Vacances!$H$10),AND(AH10&gt;=Vacances!$G$11,AH10&lt;=Vacances!$H$11),AND(AH10&gt;=Vacances!$G$12,AH10&lt;=Vacances!$H$12),AND(AH10&gt;=Vacances!$G$13,AH10&lt;=Vacances!$H$13))," ","")</f>
        <v/>
      </c>
      <c r="AN10" s="94"/>
      <c r="AO10" s="184">
        <f t="shared" si="5"/>
        <v>22</v>
      </c>
      <c r="AP10" s="87">
        <f t="shared" ref="AP10:AP37" si="28">AP9+1</f>
        <v>41427</v>
      </c>
      <c r="AQ10" s="91" t="str">
        <f>CHOOSE(MATCH(WEEKDAY(AP10,2),{1;2;3;4;5;6;7}),"L","M","M","J","V","S","D")</f>
        <v>S</v>
      </c>
      <c r="AR10" s="110"/>
      <c r="AS10" s="95" t="str">
        <f>IF(OR(AND(AP10&gt;=Vacances!$C$9,AP10&lt;=Vacances!$D$9),AND(AP10&gt;=Vacances!$C$10,AP10&lt;=Vacances!$D$10),AND(AP10&gt;=Vacances!$C$11,AP10&lt;=Vacances!$D$11),AND(AP10&gt;=Vacances!$C$12,AP10&lt;=Vacances!$D$12),AND(AP10&gt;=Vacances!$C$13,AP10&lt;=Vacances!$D$13))," ","")</f>
        <v/>
      </c>
      <c r="AT10" s="95" t="str">
        <f>IF(OR(AND(AP10&gt;=Vacances!$E$9,AP10&lt;=Vacances!$F$9),AND(AP10&gt;=Vacances!$E$10,AP10&lt;=Vacances!$F$10),AND(AP10&gt;=Vacances!$E$11,AP10&lt;=Vacances!$F$11),AND(AP10&gt;=Vacances!$E$12,AP10&lt;=Vacances!$F$12),AND(AP10&gt;=Vacances!$E$13,AP10&lt;=Vacances!$F$13))," ","")</f>
        <v/>
      </c>
      <c r="AU10" s="96" t="str">
        <f>IF(OR(AND(AP10&gt;=Vacances!$G$9,AP10&lt;=Vacances!$H$9),AND(AP10&gt;=Vacances!$G$10,AP10&lt;=Vacances!$H$10),AND(AP10&gt;=Vacances!$G$11,AP10&lt;=Vacances!$H$11),AND(AP10&gt;=Vacances!$G$12,AP10&lt;=Vacances!$H$12),AND(AP10&gt;=Vacances!$G$13,AP10&lt;=Vacances!$H$13))," ","")</f>
        <v/>
      </c>
      <c r="AV10" s="94"/>
      <c r="AW10" s="184">
        <f t="shared" si="6"/>
        <v>27</v>
      </c>
      <c r="AX10" s="87">
        <f t="shared" ref="AX10:AX38" si="29">AX9+1</f>
        <v>41457</v>
      </c>
      <c r="AY10" s="88" t="str">
        <f>CHOOSE(MATCH(WEEKDAY(AX10,2),{1;2;3;4;5;6;7}),"L","M","M","J","V","S","D")</f>
        <v>L</v>
      </c>
      <c r="AZ10" s="110"/>
      <c r="BA10" s="95" t="str">
        <f>IF(OR(AND(AX10&gt;=Vacances!$C$9,AX10&lt;=Vacances!$D$9),AND(AX10&gt;=Vacances!$C$10,AX10&lt;=Vacances!$D$10),AND(AX10&gt;=Vacances!$C$11,AX10&lt;=Vacances!$D$11),AND(AX10&gt;=Vacances!$C$12,AX10&lt;=Vacances!$D$12),AND(AX10&gt;=Vacances!$C$13,AX10&lt;=Vacances!$D$13))," ","")</f>
        <v/>
      </c>
      <c r="BB10" s="95" t="str">
        <f>IF(OR(AND(AX10&gt;=Vacances!$E$9,AX10&lt;=Vacances!$F$9),AND(AX10&gt;=Vacances!$E$10,AX10&lt;=Vacances!$F$10),AND(AX10&gt;=Vacances!$E$11,AX10&lt;=Vacances!$F$11),AND(AX10&gt;=Vacances!$E$12,AX10&lt;=Vacances!$F$12),AND(AX10&gt;=Vacances!$E$13,AX10&lt;=Vacances!$F$13))," ","")</f>
        <v/>
      </c>
      <c r="BC10" s="96" t="str">
        <f>IF(OR(AND(AX10&gt;=Vacances!$G$9,AX10&lt;=Vacances!$H$9),AND(AX10&gt;=Vacances!$G$10,AX10&lt;=Vacances!$H$10),AND(AX10&gt;=Vacances!$G$11,AX10&lt;=Vacances!$H$11),AND(AX10&gt;=Vacances!$G$12,AX10&lt;=Vacances!$H$12),AND(AX10&gt;=Vacances!$G$13,AX10&lt;=Vacances!$H$13))," ","")</f>
        <v/>
      </c>
      <c r="BD10" s="94"/>
      <c r="BE10" s="184">
        <f t="shared" si="7"/>
        <v>31</v>
      </c>
      <c r="BF10" s="87">
        <f t="shared" ref="BF10:BF38" si="30">BF9+1</f>
        <v>41488</v>
      </c>
      <c r="BG10" s="88" t="str">
        <f>CHOOSE(MATCH(WEEKDAY(BF10,2),{1;2;3;4;5;6;7}),"L","M","M","J","V","S","D")</f>
        <v>J</v>
      </c>
      <c r="BH10" s="110"/>
      <c r="BI10" s="95" t="str">
        <f>IF(OR(AND(BF10&gt;=Vacances!$C$9,BF10&lt;=Vacances!$D$9),AND(BF10&gt;=Vacances!$C$10,BF10&lt;=Vacances!$D$10),AND(BF10&gt;=Vacances!$C$11,BF10&lt;=Vacances!$D$11),AND(BF10&gt;=Vacances!$C$12,BF10&lt;=Vacances!$D$12),AND(BF10&gt;=Vacances!$C$13,BF10&lt;=Vacances!$D$13))," ","")</f>
        <v xml:space="preserve"> </v>
      </c>
      <c r="BJ10" s="95" t="str">
        <f>IF(OR(AND(BF10&gt;=Vacances!$E$9,BF10&lt;=Vacances!$F$9),AND(BF10&gt;=Vacances!$E$10,BF10&lt;=Vacances!$F$10),AND(BF10&gt;=Vacances!$E$11,BF10&lt;=Vacances!$F$11),AND(BF10&gt;=Vacances!$E$12,BF10&lt;=Vacances!$F$12),AND(BF10&gt;=Vacances!$E$13,BF10&lt;=Vacances!$F$13))," ","")</f>
        <v xml:space="preserve"> </v>
      </c>
      <c r="BK10" s="96" t="str">
        <f>IF(OR(AND(BF10&gt;=Vacances!$G$9,BF10&lt;=Vacances!$H$9),AND(BF10&gt;=Vacances!$G$10,BF10&lt;=Vacances!$H$10),AND(BF10&gt;=Vacances!$G$11,BF10&lt;=Vacances!$H$11),AND(BF10&gt;=Vacances!$G$12,BF10&lt;=Vacances!$H$12),AND(BF10&gt;=Vacances!$G$13,BF10&lt;=Vacances!$H$13))," ","")</f>
        <v xml:space="preserve"> </v>
      </c>
      <c r="BL10" s="94"/>
      <c r="BM10" s="184">
        <f t="shared" si="8"/>
        <v>35</v>
      </c>
      <c r="BN10" s="87">
        <f t="shared" ref="BN10:BN37" si="31">BN9+1</f>
        <v>41519</v>
      </c>
      <c r="BO10" s="91" t="str">
        <f>CHOOSE(MATCH(WEEKDAY(BN10,2),{1;2;3;4;5;6;7}),"L","M","M","J","V","S","D")</f>
        <v>D</v>
      </c>
      <c r="BP10" s="110"/>
      <c r="BQ10" s="95" t="str">
        <f>IF(OR(AND(BN10&gt;=Vacances!$C$9,BN10&lt;=Vacances!$D$9),AND(BN10&gt;=Vacances!$C$10,BN10&lt;=Vacances!$D$10),AND(BN10&gt;=Vacances!$C$11,BN10&lt;=Vacances!$D$11),AND(BN10&gt;=Vacances!$C$12,BN10&lt;=Vacances!$D$12),AND(BN10&gt;=Vacances!$C$13,BN10&lt;=Vacances!$D$13))," ","")</f>
        <v xml:space="preserve"> </v>
      </c>
      <c r="BR10" s="95" t="str">
        <f>IF(OR(AND(BN10&gt;=Vacances!$E$9,BN10&lt;=Vacances!$F$9),AND(BN10&gt;=Vacances!$E$10,BN10&lt;=Vacances!$F$10),AND(BN10&gt;=Vacances!$E$11,BN10&lt;=Vacances!$F$11),AND(BN10&gt;=Vacances!$E$12,BN10&lt;=Vacances!$F$12),AND(BN10&gt;=Vacances!$E$13,BN10&lt;=Vacances!$F$13))," ","")</f>
        <v xml:space="preserve"> </v>
      </c>
      <c r="BS10" s="96" t="str">
        <f>IF(OR(AND(BN10&gt;=Vacances!$G$9,BN10&lt;=Vacances!$H$9),AND(BN10&gt;=Vacances!$G$10,BN10&lt;=Vacances!$H$10),AND(BN10&gt;=Vacances!$G$11,BN10&lt;=Vacances!$H$11),AND(BN10&gt;=Vacances!$G$12,BN10&lt;=Vacances!$H$12),AND(BN10&gt;=Vacances!$G$13,BN10&lt;=Vacances!$H$13))," ","")</f>
        <v xml:space="preserve"> </v>
      </c>
      <c r="BT10" s="94"/>
      <c r="BU10" s="184">
        <f t="shared" si="9"/>
        <v>40</v>
      </c>
      <c r="BV10" s="87">
        <f t="shared" ref="BV10:BV38" si="32">BV9+1</f>
        <v>41549</v>
      </c>
      <c r="BW10" s="88" t="str">
        <f>CHOOSE(MATCH(WEEKDAY(BV10,2),{1;2;3;4;5;6;7}),"L","M","M","J","V","S","D")</f>
        <v>M</v>
      </c>
      <c r="BX10" s="157"/>
      <c r="BY10" s="95" t="str">
        <f>IF(OR(AND(BV10&gt;=Vacances!$C$9,BV10&lt;=Vacances!$D$9),AND(BV10&gt;=Vacances!$C$10,BV10&lt;=Vacances!$D$10),AND(BV10&gt;=Vacances!$C$11,BV10&lt;=Vacances!$D$11),AND(BV10&gt;=Vacances!$C$12,BV10&lt;=Vacances!$D$12),AND(BV10&gt;=Vacances!$C$13,BV10&lt;=Vacances!$D$13))," ","")</f>
        <v/>
      </c>
      <c r="BZ10" s="95" t="str">
        <f>IF(OR(AND(BV10&gt;=Vacances!$E$9,BV10&lt;=Vacances!$F$9),AND(BV10&gt;=Vacances!$E$10,BV10&lt;=Vacances!$F$10),AND(BV10&gt;=Vacances!$E$11,BV10&lt;=Vacances!$F$11),AND(BV10&gt;=Vacances!$E$12,BV10&lt;=Vacances!$F$12),AND(BV10&gt;=Vacances!$E$13,BV10&lt;=Vacances!$F$13))," ","")</f>
        <v/>
      </c>
      <c r="CA10" s="96" t="str">
        <f>IF(OR(AND(BV10&gt;=Vacances!$G$9,BV10&lt;=Vacances!$H$9),AND(BV10&gt;=Vacances!$G$10,BV10&lt;=Vacances!$H$10),AND(BV10&gt;=Vacances!$G$11,BV10&lt;=Vacances!$H$11),AND(BV10&gt;=Vacances!$G$12,BV10&lt;=Vacances!$H$12),AND(BV10&gt;=Vacances!$G$13,BV10&lt;=Vacances!$H$13))," ","")</f>
        <v/>
      </c>
      <c r="CB10" s="94"/>
      <c r="CC10" s="184">
        <f t="shared" si="10"/>
        <v>44</v>
      </c>
      <c r="CD10" s="87">
        <f t="shared" ref="CD10:CD37" si="33">CD9+1</f>
        <v>41580</v>
      </c>
      <c r="CE10" s="91" t="str">
        <f>CHOOSE(MATCH(WEEKDAY(CD10,2),{1;2;3;4;5;6;7}),"L","M","M","J","V","S","D")</f>
        <v>V</v>
      </c>
      <c r="CF10" s="111"/>
      <c r="CG10" s="95"/>
      <c r="CH10" s="95"/>
      <c r="CI10" s="96"/>
      <c r="CJ10" s="94"/>
      <c r="CK10" s="184">
        <f t="shared" si="11"/>
        <v>48</v>
      </c>
      <c r="CL10" s="87">
        <f t="shared" ref="CL10:CL38" si="34">CL9+1</f>
        <v>41610</v>
      </c>
      <c r="CM10" s="88" t="str">
        <f>CHOOSE(MATCH(WEEKDAY(CL10,2),{1;2;3;4;5;6;7}),"L","M","M","J","V","S","D")</f>
        <v>D</v>
      </c>
      <c r="CN10" s="110"/>
      <c r="CO10" s="95"/>
      <c r="CP10" s="95"/>
      <c r="CQ10" s="96"/>
      <c r="CS10" s="122" t="s">
        <v>13</v>
      </c>
      <c r="CT10" s="156" t="s">
        <v>62</v>
      </c>
      <c r="CU10" s="175">
        <f t="shared" si="0"/>
        <v>10</v>
      </c>
      <c r="CV10" s="176">
        <f t="shared" si="12"/>
        <v>8</v>
      </c>
      <c r="CW10" s="176">
        <f t="shared" si="13"/>
        <v>10</v>
      </c>
      <c r="CX10" s="176">
        <f t="shared" si="14"/>
        <v>10</v>
      </c>
      <c r="CY10" s="176">
        <f t="shared" si="15"/>
        <v>4</v>
      </c>
      <c r="CZ10" s="176">
        <f t="shared" si="16"/>
        <v>0</v>
      </c>
      <c r="DA10" s="176">
        <f t="shared" si="17"/>
        <v>0</v>
      </c>
      <c r="DB10" s="176">
        <f t="shared" si="18"/>
        <v>0</v>
      </c>
      <c r="DC10" s="176">
        <f t="shared" si="19"/>
        <v>0</v>
      </c>
      <c r="DD10" s="176">
        <f t="shared" si="20"/>
        <v>0</v>
      </c>
      <c r="DE10" s="176">
        <f t="shared" si="21"/>
        <v>0</v>
      </c>
      <c r="DF10" s="177">
        <f t="shared" si="22"/>
        <v>0</v>
      </c>
    </row>
    <row r="11" spans="1:110" ht="15" customHeight="1">
      <c r="A11" s="184">
        <f t="shared" si="23"/>
        <v>1</v>
      </c>
      <c r="B11" s="87">
        <f t="shared" si="24"/>
        <v>41277</v>
      </c>
      <c r="C11" s="88" t="str">
        <f>CHOOSE(MATCH(WEEKDAY(B11,2),{1;2;3;4;5;6;7}),"L","M","M","J","V","S","D")</f>
        <v>M</v>
      </c>
      <c r="D11" s="107" t="s">
        <v>13</v>
      </c>
      <c r="E11" s="95" t="str">
        <f>IF(OR(AND(B11&gt;=Vacances!$C$9,B11&lt;=Vacances!$D$9),AND(B11&gt;=Vacances!$C$10,B11&lt;=Vacances!$D$10),AND(B11&gt;=Vacances!$C$11,B11&lt;=Vacances!$D$11),AND(B11&gt;=Vacances!$C$12,B11&lt;=Vacances!$D$12),AND(B11&gt;=Vacances!$C$13,B11&lt;=Vacances!$D$13))," ","")</f>
        <v/>
      </c>
      <c r="F11" s="95" t="str">
        <f>IF(OR(AND(B11&gt;=Vacances!$E$9,B11&lt;=Vacances!$F$9),AND(B11&gt;=Vacances!$E$10,B11&lt;=Vacances!$F$10),AND(B11&gt;=Vacances!$E$11,B11&lt;=Vacances!$F$11),AND(B11&gt;=Vacances!$E$12,B11&lt;=Vacances!$F$12),AND(B11&gt;=Vacances!$E$13,B11&lt;=Vacances!$F$13))," ","")</f>
        <v/>
      </c>
      <c r="G11" s="96" t="str">
        <f>IF(OR(AND(B11&gt;=Vacances!$G$9,B11&lt;=Vacances!$H$9),AND(B11&gt;=Vacances!$G$10,B11&lt;=Vacances!$H$10),AND(B11&gt;=Vacances!$G$11,B11&lt;=Vacances!$H$11),AND(B11&gt;=Vacances!$G$12,B11&lt;=Vacances!$H$12),AND(B11&gt;=Vacances!$G$13,B11&lt;=Vacances!$H$13))," ","")</f>
        <v/>
      </c>
      <c r="H11" s="89"/>
      <c r="I11" s="184">
        <f t="shared" si="1"/>
        <v>5</v>
      </c>
      <c r="J11" s="90">
        <f t="shared" si="25"/>
        <v>41308</v>
      </c>
      <c r="K11" s="91" t="str">
        <f>CHOOSE(MATCH(WEEKDAY(J11,2),{1;2;3;4;5;6;7}),"L","M","M","J","V","S","D")</f>
        <v>S</v>
      </c>
      <c r="L11" s="108" t="s">
        <v>13</v>
      </c>
      <c r="M11" s="95" t="str">
        <f>IF(OR(AND(J11&gt;=Vacances!$C$9,J11&lt;=Vacances!$D$9),AND(J11&gt;=Vacances!$C$10,J11&lt;=Vacances!$D$10),AND(J11&gt;=Vacances!$C$11,J11&lt;=Vacances!$D$11),AND(J11&gt;=Vacances!$C$12,J11&lt;=Vacances!$D$12),AND(J11&gt;=Vacances!$C$13,J11&lt;=Vacances!$D$13))," ","")</f>
        <v/>
      </c>
      <c r="N11" s="95" t="str">
        <f>IF(OR(AND(J11&gt;=Vacances!$E$9,J11&lt;=Vacances!$F$9),AND(J11&gt;=Vacances!$E$10,J11&lt;=Vacances!$F$10),AND(J11&gt;=Vacances!$E$11,J11&lt;=Vacances!$F$11),AND(J11&gt;=Vacances!$E$12,J11&lt;=Vacances!$F$12),AND(J11&gt;=Vacances!$E$13,J11&lt;=Vacances!$F$13))," ","")</f>
        <v/>
      </c>
      <c r="O11" s="96" t="str">
        <f>IF(OR(AND(J11&gt;=Vacances!$G$9,J11&lt;=Vacances!$H$9),AND(J11&gt;=Vacances!$G$10,J11&lt;=Vacances!$H$10),AND(J11&gt;=Vacances!$G$11,J11&lt;=Vacances!$H$11),AND(J11&gt;=Vacances!$G$12,J11&lt;=Vacances!$H$12),AND(J11&gt;=Vacances!$G$13,J11&lt;=Vacances!$H$13))," ","")</f>
        <v xml:space="preserve"> </v>
      </c>
      <c r="P11" s="92"/>
      <c r="Q11" s="184">
        <f t="shared" si="2"/>
        <v>9</v>
      </c>
      <c r="R11" s="87">
        <f>R10+1</f>
        <v>41336</v>
      </c>
      <c r="S11" s="91" t="str">
        <f>CHOOSE(MATCH(WEEKDAY(R11,2),{1;2;3;4;5;6;7}),"L","M","M","J","V","S","D")</f>
        <v>S</v>
      </c>
      <c r="T11" s="107" t="s">
        <v>13</v>
      </c>
      <c r="U11" s="95" t="str">
        <f>IF(OR(AND(R11&gt;=Vacances!$C$9,R11&lt;=Vacances!$D$9),AND(R11&gt;=Vacances!$C$10,R11&lt;=Vacances!$D$10),AND(R11&gt;=Vacances!$C$11,R11&lt;=Vacances!$D$11),AND(R11&gt;=Vacances!$C$12,R11&lt;=Vacances!$D$12),AND(R11&gt;=Vacances!$C$13,R11&lt;=Vacances!$D$13))," ","")</f>
        <v xml:space="preserve"> </v>
      </c>
      <c r="V11" s="95" t="str">
        <f>IF(OR(AND(R11&gt;=Vacances!$E$9,R11&lt;=Vacances!$F$9),AND(R11&gt;=Vacances!$E$10,R11&lt;=Vacances!$F$10),AND(R11&gt;=Vacances!$E$11,R11&lt;=Vacances!$F$11),AND(R11&gt;=Vacances!$E$12,R11&lt;=Vacances!$F$12),AND(R11&gt;=Vacances!$E$13,R11&lt;=Vacances!$F$13))," ","")</f>
        <v/>
      </c>
      <c r="W11" s="96" t="str">
        <f>IF(OR(AND(R11&gt;=Vacances!$G$9,R11&lt;=Vacances!$H$9),AND(R11&gt;=Vacances!$G$10,R11&lt;=Vacances!$H$10),AND(R11&gt;=Vacances!$G$11,R11&lt;=Vacances!$H$11),AND(R11&gt;=Vacances!$G$12,R11&lt;=Vacances!$H$12),AND(R11&gt;=Vacances!$G$13,R11&lt;=Vacances!$H$13))," ","")</f>
        <v/>
      </c>
      <c r="X11" s="92"/>
      <c r="Y11" s="184">
        <f t="shared" si="3"/>
        <v>14</v>
      </c>
      <c r="Z11" s="87">
        <f t="shared" si="26"/>
        <v>41367</v>
      </c>
      <c r="AA11" s="91" t="str">
        <f>CHOOSE(MATCH(WEEKDAY(Z11,2),{1;2;3;4;5;6;7}),"L","M","M","J","V","S","D")</f>
        <v>M</v>
      </c>
      <c r="AB11" s="107" t="s">
        <v>13</v>
      </c>
      <c r="AC11" s="95" t="str">
        <f>IF(OR(AND(Z11&gt;=Vacances!$C$9,Z11&lt;=Vacances!$D$9),AND(Z11&gt;=Vacances!$C$10,Z11&lt;=Vacances!$D$10),AND(Z11&gt;=Vacances!$C$11,Z11&lt;=Vacances!$D$11),AND(Z11&gt;=Vacances!$C$12,Z11&lt;=Vacances!$D$12),AND(Z11&gt;=Vacances!$C$13,Z11&lt;=Vacances!$D$13))," ","")</f>
        <v/>
      </c>
      <c r="AD11" s="95" t="str">
        <f>IF(OR(AND(Z11&gt;=Vacances!$E$9,Z11&lt;=Vacances!$F$9),AND(Z11&gt;=Vacances!$E$10,Z11&lt;=Vacances!$F$10),AND(Z11&gt;=Vacances!$E$11,Z11&lt;=Vacances!$F$11),AND(Z11&gt;=Vacances!$E$12,Z11&lt;=Vacances!$F$12),AND(Z11&gt;=Vacances!$E$13,Z11&lt;=Vacances!$F$13))," ","")</f>
        <v/>
      </c>
      <c r="AE11" s="96" t="str">
        <f>IF(OR(AND(Z11&gt;=Vacances!$G$9,Z11&lt;=Vacances!$H$9),AND(Z11&gt;=Vacances!$G$10,Z11&lt;=Vacances!$H$10),AND(Z11&gt;=Vacances!$G$11,Z11&lt;=Vacances!$H$11),AND(Z11&gt;=Vacances!$G$12,Z11&lt;=Vacances!$H$12),AND(Z11&gt;=Vacances!$G$13,Z11&lt;=Vacances!$H$13))," ","")</f>
        <v xml:space="preserve"> </v>
      </c>
      <c r="AF11" s="89"/>
      <c r="AG11" s="184">
        <f t="shared" si="4"/>
        <v>18</v>
      </c>
      <c r="AH11" s="87">
        <f t="shared" si="27"/>
        <v>41397</v>
      </c>
      <c r="AI11" s="88" t="str">
        <f>CHOOSE(MATCH(WEEKDAY(AH11,2),{1;2;3;4;5;6;7}),"L","M","M","J","V","S","D")</f>
        <v>J</v>
      </c>
      <c r="AJ11" s="107" t="s">
        <v>13</v>
      </c>
      <c r="AK11" s="95" t="str">
        <f>IF(OR(AND(AH11&gt;=Vacances!$C$9,AH11&lt;=Vacances!$D$9),AND(AH11&gt;=Vacances!$C$10,AH11&lt;=Vacances!$D$10),AND(AH11&gt;=Vacances!$C$11,AH11&lt;=Vacances!$D$11),AND(AH11&gt;=Vacances!$C$12,AH11&lt;=Vacances!$D$12),AND(AH11&gt;=Vacances!$C$13,AH11&lt;=Vacances!$D$13))," ","")</f>
        <v/>
      </c>
      <c r="AL11" s="95" t="str">
        <f>IF(OR(AND(AH11&gt;=Vacances!$E$9,AH11&lt;=Vacances!$F$9),AND(AH11&gt;=Vacances!$E$10,AH11&lt;=Vacances!$F$10),AND(AH11&gt;=Vacances!$E$11,AH11&lt;=Vacances!$F$11),AND(AH11&gt;=Vacances!$E$12,AH11&lt;=Vacances!$F$12),AND(AH11&gt;=Vacances!$E$13,AH11&lt;=Vacances!$F$13))," ","")</f>
        <v/>
      </c>
      <c r="AM11" s="96" t="str">
        <f>IF(OR(AND(AH11&gt;=Vacances!$G$9,AH11&lt;=Vacances!$H$9),AND(AH11&gt;=Vacances!$G$10,AH11&lt;=Vacances!$H$10),AND(AH11&gt;=Vacances!$G$11,AH11&lt;=Vacances!$H$11),AND(AH11&gt;=Vacances!$G$12,AH11&lt;=Vacances!$H$12),AND(AH11&gt;=Vacances!$G$13,AH11&lt;=Vacances!$H$13))," ","")</f>
        <v/>
      </c>
      <c r="AN11" s="92"/>
      <c r="AO11" s="184">
        <f t="shared" si="5"/>
        <v>22</v>
      </c>
      <c r="AP11" s="87">
        <f t="shared" si="28"/>
        <v>41428</v>
      </c>
      <c r="AQ11" s="91" t="str">
        <f>CHOOSE(MATCH(WEEKDAY(AP11,2),{1;2;3;4;5;6;7}),"L","M","M","J","V","S","D")</f>
        <v>D</v>
      </c>
      <c r="AR11" s="110"/>
      <c r="AS11" s="95" t="str">
        <f>IF(OR(AND(AP11&gt;=Vacances!$C$9,AP11&lt;=Vacances!$D$9),AND(AP11&gt;=Vacances!$C$10,AP11&lt;=Vacances!$D$10),AND(AP11&gt;=Vacances!$C$11,AP11&lt;=Vacances!$D$11),AND(AP11&gt;=Vacances!$C$12,AP11&lt;=Vacances!$D$12),AND(AP11&gt;=Vacances!$C$13,AP11&lt;=Vacances!$D$13))," ","")</f>
        <v/>
      </c>
      <c r="AT11" s="95" t="str">
        <f>IF(OR(AND(AP11&gt;=Vacances!$E$9,AP11&lt;=Vacances!$F$9),AND(AP11&gt;=Vacances!$E$10,AP11&lt;=Vacances!$F$10),AND(AP11&gt;=Vacances!$E$11,AP11&lt;=Vacances!$F$11),AND(AP11&gt;=Vacances!$E$12,AP11&lt;=Vacances!$F$12),AND(AP11&gt;=Vacances!$E$13,AP11&lt;=Vacances!$F$13))," ","")</f>
        <v/>
      </c>
      <c r="AU11" s="96" t="str">
        <f>IF(OR(AND(AP11&gt;=Vacances!$G$9,AP11&lt;=Vacances!$H$9),AND(AP11&gt;=Vacances!$G$10,AP11&lt;=Vacances!$H$10),AND(AP11&gt;=Vacances!$G$11,AP11&lt;=Vacances!$H$11),AND(AP11&gt;=Vacances!$G$12,AP11&lt;=Vacances!$H$12),AND(AP11&gt;=Vacances!$G$13,AP11&lt;=Vacances!$H$13))," ","")</f>
        <v/>
      </c>
      <c r="AV11" s="92"/>
      <c r="AW11" s="184">
        <f t="shared" si="6"/>
        <v>27</v>
      </c>
      <c r="AX11" s="87">
        <f t="shared" si="29"/>
        <v>41458</v>
      </c>
      <c r="AY11" s="88" t="str">
        <f>CHOOSE(MATCH(WEEKDAY(AX11,2),{1;2;3;4;5;6;7}),"L","M","M","J","V","S","D")</f>
        <v>M</v>
      </c>
      <c r="AZ11" s="157"/>
      <c r="BA11" s="95" t="str">
        <f>IF(OR(AND(AX11&gt;=Vacances!$C$9,AX11&lt;=Vacances!$D$9),AND(AX11&gt;=Vacances!$C$10,AX11&lt;=Vacances!$D$10),AND(AX11&gt;=Vacances!$C$11,AX11&lt;=Vacances!$D$11),AND(AX11&gt;=Vacances!$C$12,AX11&lt;=Vacances!$D$12),AND(AX11&gt;=Vacances!$C$13,AX11&lt;=Vacances!$D$13))," ","")</f>
        <v/>
      </c>
      <c r="BB11" s="95" t="str">
        <f>IF(OR(AND(AX11&gt;=Vacances!$E$9,AX11&lt;=Vacances!$F$9),AND(AX11&gt;=Vacances!$E$10,AX11&lt;=Vacances!$F$10),AND(AX11&gt;=Vacances!$E$11,AX11&lt;=Vacances!$F$11),AND(AX11&gt;=Vacances!$E$12,AX11&lt;=Vacances!$F$12),AND(AX11&gt;=Vacances!$E$13,AX11&lt;=Vacances!$F$13))," ","")</f>
        <v/>
      </c>
      <c r="BC11" s="96" t="str">
        <f>IF(OR(AND(AX11&gt;=Vacances!$G$9,AX11&lt;=Vacances!$H$9),AND(AX11&gt;=Vacances!$G$10,AX11&lt;=Vacances!$H$10),AND(AX11&gt;=Vacances!$G$11,AX11&lt;=Vacances!$H$11),AND(AX11&gt;=Vacances!$G$12,AX11&lt;=Vacances!$H$12),AND(AX11&gt;=Vacances!$G$13,AX11&lt;=Vacances!$H$13))," ","")</f>
        <v/>
      </c>
      <c r="BD11" s="92"/>
      <c r="BE11" s="184">
        <f t="shared" si="7"/>
        <v>31</v>
      </c>
      <c r="BF11" s="87">
        <f t="shared" si="30"/>
        <v>41489</v>
      </c>
      <c r="BG11" s="88" t="str">
        <f>CHOOSE(MATCH(WEEKDAY(BF11,2),{1;2;3;4;5;6;7}),"L","M","M","J","V","S","D")</f>
        <v>V</v>
      </c>
      <c r="BH11" s="111"/>
      <c r="BI11" s="95" t="str">
        <f>IF(OR(AND(BF11&gt;=Vacances!$C$9,BF11&lt;=Vacances!$D$9),AND(BF11&gt;=Vacances!$C$10,BF11&lt;=Vacances!$D$10),AND(BF11&gt;=Vacances!$C$11,BF11&lt;=Vacances!$D$11),AND(BF11&gt;=Vacances!$C$12,BF11&lt;=Vacances!$D$12),AND(BF11&gt;=Vacances!$C$13,BF11&lt;=Vacances!$D$13))," ","")</f>
        <v xml:space="preserve"> </v>
      </c>
      <c r="BJ11" s="95" t="str">
        <f>IF(OR(AND(BF11&gt;=Vacances!$E$9,BF11&lt;=Vacances!$F$9),AND(BF11&gt;=Vacances!$E$10,BF11&lt;=Vacances!$F$10),AND(BF11&gt;=Vacances!$E$11,BF11&lt;=Vacances!$F$11),AND(BF11&gt;=Vacances!$E$12,BF11&lt;=Vacances!$F$12),AND(BF11&gt;=Vacances!$E$13,BF11&lt;=Vacances!$F$13))," ","")</f>
        <v xml:space="preserve"> </v>
      </c>
      <c r="BK11" s="96" t="str">
        <f>IF(OR(AND(BF11&gt;=Vacances!$G$9,BF11&lt;=Vacances!$H$9),AND(BF11&gt;=Vacances!$G$10,BF11&lt;=Vacances!$H$10),AND(BF11&gt;=Vacances!$G$11,BF11&lt;=Vacances!$H$11),AND(BF11&gt;=Vacances!$G$12,BF11&lt;=Vacances!$H$12),AND(BF11&gt;=Vacances!$G$13,BF11&lt;=Vacances!$H$13))," ","")</f>
        <v xml:space="preserve"> </v>
      </c>
      <c r="BL11" s="92"/>
      <c r="BM11" s="184">
        <f t="shared" si="8"/>
        <v>36</v>
      </c>
      <c r="BN11" s="87">
        <f t="shared" si="31"/>
        <v>41520</v>
      </c>
      <c r="BO11" s="91" t="str">
        <f>CHOOSE(MATCH(WEEKDAY(BN11,2),{1;2;3;4;5;6;7}),"L","M","M","J","V","S","D")</f>
        <v>L</v>
      </c>
      <c r="BP11" s="110"/>
      <c r="BQ11" s="95" t="str">
        <f>IF(OR(AND(BN11&gt;=Vacances!$C$9,BN11&lt;=Vacances!$D$9),AND(BN11&gt;=Vacances!$C$10,BN11&lt;=Vacances!$D$10),AND(BN11&gt;=Vacances!$C$11,BN11&lt;=Vacances!$D$11),AND(BN11&gt;=Vacances!$C$12,BN11&lt;=Vacances!$D$12),AND(BN11&gt;=Vacances!$C$13,BN11&lt;=Vacances!$D$13))," ","")</f>
        <v/>
      </c>
      <c r="BR11" s="95" t="str">
        <f>IF(OR(AND(BN11&gt;=Vacances!$E$9,BN11&lt;=Vacances!$F$9),AND(BN11&gt;=Vacances!$E$10,BN11&lt;=Vacances!$F$10),AND(BN11&gt;=Vacances!$E$11,BN11&lt;=Vacances!$F$11),AND(BN11&gt;=Vacances!$E$12,BN11&lt;=Vacances!$F$12),AND(BN11&gt;=Vacances!$E$13,BN11&lt;=Vacances!$F$13))," ","")</f>
        <v/>
      </c>
      <c r="BS11" s="96" t="str">
        <f>IF(OR(AND(BN11&gt;=Vacances!$G$9,BN11&lt;=Vacances!$H$9),AND(BN11&gt;=Vacances!$G$10,BN11&lt;=Vacances!$H$10),AND(BN11&gt;=Vacances!$G$11,BN11&lt;=Vacances!$H$11),AND(BN11&gt;=Vacances!$G$12,BN11&lt;=Vacances!$H$12),AND(BN11&gt;=Vacances!$G$13,BN11&lt;=Vacances!$H$13))," ","")</f>
        <v/>
      </c>
      <c r="BT11" s="92"/>
      <c r="BU11" s="184">
        <f t="shared" si="9"/>
        <v>40</v>
      </c>
      <c r="BV11" s="87">
        <f t="shared" si="32"/>
        <v>41550</v>
      </c>
      <c r="BW11" s="88" t="str">
        <f>CHOOSE(MATCH(WEEKDAY(BV11,2),{1;2;3;4;5;6;7}),"L","M","M","J","V","S","D")</f>
        <v>M</v>
      </c>
      <c r="BX11" s="110"/>
      <c r="BY11" s="95" t="str">
        <f>IF(OR(AND(BV11&gt;=Vacances!$C$9,BV11&lt;=Vacances!$D$9),AND(BV11&gt;=Vacances!$C$10,BV11&lt;=Vacances!$D$10),AND(BV11&gt;=Vacances!$C$11,BV11&lt;=Vacances!$D$11),AND(BV11&gt;=Vacances!$C$12,BV11&lt;=Vacances!$D$12),AND(BV11&gt;=Vacances!$C$13,BV11&lt;=Vacances!$D$13))," ","")</f>
        <v/>
      </c>
      <c r="BZ11" s="95" t="str">
        <f>IF(OR(AND(BV11&gt;=Vacances!$E$9,BV11&lt;=Vacances!$F$9),AND(BV11&gt;=Vacances!$E$10,BV11&lt;=Vacances!$F$10),AND(BV11&gt;=Vacances!$E$11,BV11&lt;=Vacances!$F$11),AND(BV11&gt;=Vacances!$E$12,BV11&lt;=Vacances!$F$12),AND(BV11&gt;=Vacances!$E$13,BV11&lt;=Vacances!$F$13))," ","")</f>
        <v/>
      </c>
      <c r="CA11" s="96" t="str">
        <f>IF(OR(AND(BV11&gt;=Vacances!$G$9,BV11&lt;=Vacances!$H$9),AND(BV11&gt;=Vacances!$G$10,BV11&lt;=Vacances!$H$10),AND(BV11&gt;=Vacances!$G$11,BV11&lt;=Vacances!$H$11),AND(BV11&gt;=Vacances!$G$12,BV11&lt;=Vacances!$H$12),AND(BV11&gt;=Vacances!$G$13,BV11&lt;=Vacances!$H$13))," ","")</f>
        <v/>
      </c>
      <c r="CB11" s="92"/>
      <c r="CC11" s="184">
        <f t="shared" si="10"/>
        <v>44</v>
      </c>
      <c r="CD11" s="87">
        <f t="shared" si="33"/>
        <v>41581</v>
      </c>
      <c r="CE11" s="91" t="str">
        <f>CHOOSE(MATCH(WEEKDAY(CD11,2),{1;2;3;4;5;6;7}),"L","M","M","J","V","S","D")</f>
        <v>S</v>
      </c>
      <c r="CF11" s="110"/>
      <c r="CG11" s="95"/>
      <c r="CH11" s="95"/>
      <c r="CI11" s="96"/>
      <c r="CJ11" s="92"/>
      <c r="CK11" s="184">
        <f t="shared" si="11"/>
        <v>49</v>
      </c>
      <c r="CL11" s="87">
        <f t="shared" si="34"/>
        <v>41611</v>
      </c>
      <c r="CM11" s="88" t="str">
        <f>CHOOSE(MATCH(WEEKDAY(CL11,2),{1;2;3;4;5;6;7}),"L","M","M","J","V","S","D")</f>
        <v>L</v>
      </c>
      <c r="CN11" s="110"/>
      <c r="CO11" s="95"/>
      <c r="CP11" s="95"/>
      <c r="CQ11" s="96"/>
      <c r="CS11" s="122" t="s">
        <v>72</v>
      </c>
      <c r="CT11" s="156" t="s">
        <v>63</v>
      </c>
      <c r="CU11" s="175">
        <f t="shared" si="0"/>
        <v>11</v>
      </c>
      <c r="CV11" s="176">
        <f t="shared" si="12"/>
        <v>8</v>
      </c>
      <c r="CW11" s="176">
        <f t="shared" si="13"/>
        <v>12</v>
      </c>
      <c r="CX11" s="176">
        <f t="shared" si="14"/>
        <v>10</v>
      </c>
      <c r="CY11" s="176">
        <f t="shared" si="15"/>
        <v>5</v>
      </c>
      <c r="CZ11" s="176">
        <f t="shared" si="16"/>
        <v>0</v>
      </c>
      <c r="DA11" s="176">
        <f t="shared" si="17"/>
        <v>0</v>
      </c>
      <c r="DB11" s="176">
        <f t="shared" si="18"/>
        <v>0</v>
      </c>
      <c r="DC11" s="176">
        <f t="shared" si="19"/>
        <v>0</v>
      </c>
      <c r="DD11" s="176">
        <f t="shared" si="20"/>
        <v>0</v>
      </c>
      <c r="DE11" s="176">
        <f t="shared" si="21"/>
        <v>0</v>
      </c>
      <c r="DF11" s="177">
        <f t="shared" si="22"/>
        <v>0</v>
      </c>
    </row>
    <row r="12" spans="1:110" ht="15" customHeight="1">
      <c r="A12" s="184">
        <f t="shared" si="23"/>
        <v>1</v>
      </c>
      <c r="B12" s="87">
        <f t="shared" si="24"/>
        <v>41278</v>
      </c>
      <c r="C12" s="88" t="str">
        <f>CHOOSE(MATCH(WEEKDAY(B12,2),{1;2;3;4;5;6;7}),"L","M","M","J","V","S","D")</f>
        <v>J</v>
      </c>
      <c r="D12" s="107" t="s">
        <v>13</v>
      </c>
      <c r="E12" s="95" t="str">
        <f>IF(OR(AND(B12&gt;=Vacances!$C$9,B12&lt;=Vacances!$D$9),AND(B12&gt;=Vacances!$C$10,B12&lt;=Vacances!$D$10),AND(B12&gt;=Vacances!$C$11,B12&lt;=Vacances!$D$11),AND(B12&gt;=Vacances!$C$12,B12&lt;=Vacances!$D$12),AND(B12&gt;=Vacances!$C$13,B12&lt;=Vacances!$D$13))," ","")</f>
        <v/>
      </c>
      <c r="F12" s="95" t="str">
        <f>IF(OR(AND(B12&gt;=Vacances!$E$9,B12&lt;=Vacances!$F$9),AND(B12&gt;=Vacances!$E$10,B12&lt;=Vacances!$F$10),AND(B12&gt;=Vacances!$E$11,B12&lt;=Vacances!$F$11),AND(B12&gt;=Vacances!$E$12,B12&lt;=Vacances!$F$12),AND(B12&gt;=Vacances!$E$13,B12&lt;=Vacances!$F$13))," ","")</f>
        <v/>
      </c>
      <c r="G12" s="96" t="str">
        <f>IF(OR(AND(B12&gt;=Vacances!$G$9,B12&lt;=Vacances!$H$9),AND(B12&gt;=Vacances!$G$10,B12&lt;=Vacances!$H$10),AND(B12&gt;=Vacances!$G$11,B12&lt;=Vacances!$H$11),AND(B12&gt;=Vacances!$G$12,B12&lt;=Vacances!$H$12),AND(B12&gt;=Vacances!$G$13,B12&lt;=Vacances!$H$13))," ","")</f>
        <v/>
      </c>
      <c r="H12" s="93"/>
      <c r="I12" s="184">
        <f t="shared" si="1"/>
        <v>5</v>
      </c>
      <c r="J12" s="90">
        <f t="shared" si="25"/>
        <v>41309</v>
      </c>
      <c r="K12" s="91" t="str">
        <f>CHOOSE(MATCH(WEEKDAY(J12,2),{1;2;3;4;5;6;7}),"L","M","M","J","V","S","D")</f>
        <v>D</v>
      </c>
      <c r="L12" s="108" t="s">
        <v>72</v>
      </c>
      <c r="M12" s="95" t="str">
        <f>IF(OR(AND(J12&gt;=Vacances!$C$9,J12&lt;=Vacances!$D$9),AND(J12&gt;=Vacances!$C$10,J12&lt;=Vacances!$D$10),AND(J12&gt;=Vacances!$C$11,J12&lt;=Vacances!$D$11),AND(J12&gt;=Vacances!$C$12,J12&lt;=Vacances!$D$12),AND(J12&gt;=Vacances!$C$13,J12&lt;=Vacances!$D$13))," ","")</f>
        <v/>
      </c>
      <c r="N12" s="95" t="str">
        <f>IF(OR(AND(J12&gt;=Vacances!$E$9,J12&lt;=Vacances!$F$9),AND(J12&gt;=Vacances!$E$10,J12&lt;=Vacances!$F$10),AND(J12&gt;=Vacances!$E$11,J12&lt;=Vacances!$F$11),AND(J12&gt;=Vacances!$E$12,J12&lt;=Vacances!$F$12),AND(J12&gt;=Vacances!$E$13,J12&lt;=Vacances!$F$13))," ","")</f>
        <v/>
      </c>
      <c r="O12" s="96" t="str">
        <f>IF(OR(AND(J12&gt;=Vacances!$G$9,J12&lt;=Vacances!$H$9),AND(J12&gt;=Vacances!$G$10,J12&lt;=Vacances!$H$10),AND(J12&gt;=Vacances!$G$11,J12&lt;=Vacances!$H$11),AND(J12&gt;=Vacances!$G$12,J12&lt;=Vacances!$H$12),AND(J12&gt;=Vacances!$G$13,J12&lt;=Vacances!$H$13))," ","")</f>
        <v xml:space="preserve"> </v>
      </c>
      <c r="P12" s="94"/>
      <c r="Q12" s="184">
        <f t="shared" si="2"/>
        <v>9</v>
      </c>
      <c r="R12" s="87">
        <f t="shared" ref="R12:R38" si="35">R11+1</f>
        <v>41337</v>
      </c>
      <c r="S12" s="91" t="str">
        <f>CHOOSE(MATCH(WEEKDAY(R12,2),{1;2;3;4;5;6;7}),"L","M","M","J","V","S","D")</f>
        <v>D</v>
      </c>
      <c r="T12" s="107" t="s">
        <v>13</v>
      </c>
      <c r="U12" s="95" t="str">
        <f>IF(OR(AND(R12&gt;=Vacances!$C$9,R12&lt;=Vacances!$D$9),AND(R12&gt;=Vacances!$C$10,R12&lt;=Vacances!$D$10),AND(R12&gt;=Vacances!$C$11,R12&lt;=Vacances!$D$11),AND(R12&gt;=Vacances!$C$12,R12&lt;=Vacances!$D$12),AND(R12&gt;=Vacances!$C$13,R12&lt;=Vacances!$D$13))," ","")</f>
        <v xml:space="preserve"> </v>
      </c>
      <c r="V12" s="95" t="str">
        <f>IF(OR(AND(R12&gt;=Vacances!$E$9,R12&lt;=Vacances!$F$9),AND(R12&gt;=Vacances!$E$10,R12&lt;=Vacances!$F$10),AND(R12&gt;=Vacances!$E$11,R12&lt;=Vacances!$F$11),AND(R12&gt;=Vacances!$E$12,R12&lt;=Vacances!$F$12),AND(R12&gt;=Vacances!$E$13,R12&lt;=Vacances!$F$13))," ","")</f>
        <v/>
      </c>
      <c r="W12" s="96" t="str">
        <f>IF(OR(AND(R12&gt;=Vacances!$G$9,R12&lt;=Vacances!$H$9),AND(R12&gt;=Vacances!$G$10,R12&lt;=Vacances!$H$10),AND(R12&gt;=Vacances!$G$11,R12&lt;=Vacances!$H$11),AND(R12&gt;=Vacances!$G$12,R12&lt;=Vacances!$H$12),AND(R12&gt;=Vacances!$G$13,R12&lt;=Vacances!$H$13))," ","")</f>
        <v/>
      </c>
      <c r="X12" s="94"/>
      <c r="Y12" s="184">
        <f t="shared" si="3"/>
        <v>14</v>
      </c>
      <c r="Z12" s="87">
        <f t="shared" si="26"/>
        <v>41368</v>
      </c>
      <c r="AA12" s="91" t="str">
        <f>CHOOSE(MATCH(WEEKDAY(Z12,2),{1;2;3;4;5;6;7}),"L","M","M","J","V","S","D")</f>
        <v>M</v>
      </c>
      <c r="AB12" s="107" t="s">
        <v>13</v>
      </c>
      <c r="AC12" s="95" t="str">
        <f>IF(OR(AND(Z12&gt;=Vacances!$C$9,Z12&lt;=Vacances!$D$9),AND(Z12&gt;=Vacances!$C$10,Z12&lt;=Vacances!$D$10),AND(Z12&gt;=Vacances!$C$11,Z12&lt;=Vacances!$D$11),AND(Z12&gt;=Vacances!$C$12,Z12&lt;=Vacances!$D$12),AND(Z12&gt;=Vacances!$C$13,Z12&lt;=Vacances!$D$13))," ","")</f>
        <v/>
      </c>
      <c r="AD12" s="95" t="str">
        <f>IF(OR(AND(Z12&gt;=Vacances!$E$9,Z12&lt;=Vacances!$F$9),AND(Z12&gt;=Vacances!$E$10,Z12&lt;=Vacances!$F$10),AND(Z12&gt;=Vacances!$E$11,Z12&lt;=Vacances!$F$11),AND(Z12&gt;=Vacances!$E$12,Z12&lt;=Vacances!$F$12),AND(Z12&gt;=Vacances!$E$13,Z12&lt;=Vacances!$F$13))," ","")</f>
        <v/>
      </c>
      <c r="AE12" s="96" t="str">
        <f>IF(OR(AND(Z12&gt;=Vacances!$G$9,Z12&lt;=Vacances!$H$9),AND(Z12&gt;=Vacances!$G$10,Z12&lt;=Vacances!$H$10),AND(Z12&gt;=Vacances!$G$11,Z12&lt;=Vacances!$H$11),AND(Z12&gt;=Vacances!$G$12,Z12&lt;=Vacances!$H$12),AND(Z12&gt;=Vacances!$G$13,Z12&lt;=Vacances!$H$13))," ","")</f>
        <v xml:space="preserve"> </v>
      </c>
      <c r="AF12" s="93"/>
      <c r="AG12" s="184">
        <f t="shared" si="4"/>
        <v>18</v>
      </c>
      <c r="AH12" s="87">
        <f t="shared" si="27"/>
        <v>41398</v>
      </c>
      <c r="AI12" s="88" t="str">
        <f>CHOOSE(MATCH(WEEKDAY(AH12,2),{1;2;3;4;5;6;7}),"L","M","M","J","V","S","D")</f>
        <v>V</v>
      </c>
      <c r="AJ12" s="107" t="s">
        <v>13</v>
      </c>
      <c r="AK12" s="95" t="str">
        <f>IF(OR(AND(AH12&gt;=Vacances!$C$9,AH12&lt;=Vacances!$D$9),AND(AH12&gt;=Vacances!$C$10,AH12&lt;=Vacances!$D$10),AND(AH12&gt;=Vacances!$C$11,AH12&lt;=Vacances!$D$11),AND(AH12&gt;=Vacances!$C$12,AH12&lt;=Vacances!$D$12),AND(AH12&gt;=Vacances!$C$13,AH12&lt;=Vacances!$D$13))," ","")</f>
        <v/>
      </c>
      <c r="AL12" s="95" t="str">
        <f>IF(OR(AND(AH12&gt;=Vacances!$E$9,AH12&lt;=Vacances!$F$9),AND(AH12&gt;=Vacances!$E$10,AH12&lt;=Vacances!$F$10),AND(AH12&gt;=Vacances!$E$11,AH12&lt;=Vacances!$F$11),AND(AH12&gt;=Vacances!$E$12,AH12&lt;=Vacances!$F$12),AND(AH12&gt;=Vacances!$E$13,AH12&lt;=Vacances!$F$13))," ","")</f>
        <v/>
      </c>
      <c r="AM12" s="96" t="str">
        <f>IF(OR(AND(AH12&gt;=Vacances!$G$9,AH12&lt;=Vacances!$H$9),AND(AH12&gt;=Vacances!$G$10,AH12&lt;=Vacances!$H$10),AND(AH12&gt;=Vacances!$G$11,AH12&lt;=Vacances!$H$11),AND(AH12&gt;=Vacances!$G$12,AH12&lt;=Vacances!$H$12),AND(AH12&gt;=Vacances!$G$13,AH12&lt;=Vacances!$H$13))," ","")</f>
        <v/>
      </c>
      <c r="AN12" s="94"/>
      <c r="AO12" s="184">
        <f t="shared" si="5"/>
        <v>23</v>
      </c>
      <c r="AP12" s="87">
        <f t="shared" si="28"/>
        <v>41429</v>
      </c>
      <c r="AQ12" s="91" t="str">
        <f>CHOOSE(MATCH(WEEKDAY(AP12,2),{1;2;3;4;5;6;7}),"L","M","M","J","V","S","D")</f>
        <v>L</v>
      </c>
      <c r="AR12" s="110"/>
      <c r="AS12" s="95" t="str">
        <f>IF(OR(AND(AP12&gt;=Vacances!$C$9,AP12&lt;=Vacances!$D$9),AND(AP12&gt;=Vacances!$C$10,AP12&lt;=Vacances!$D$10),AND(AP12&gt;=Vacances!$C$11,AP12&lt;=Vacances!$D$11),AND(AP12&gt;=Vacances!$C$12,AP12&lt;=Vacances!$D$12),AND(AP12&gt;=Vacances!$C$13,AP12&lt;=Vacances!$D$13))," ","")</f>
        <v/>
      </c>
      <c r="AT12" s="95" t="str">
        <f>IF(OR(AND(AP12&gt;=Vacances!$E$9,AP12&lt;=Vacances!$F$9),AND(AP12&gt;=Vacances!$E$10,AP12&lt;=Vacances!$F$10),AND(AP12&gt;=Vacances!$E$11,AP12&lt;=Vacances!$F$11),AND(AP12&gt;=Vacances!$E$12,AP12&lt;=Vacances!$F$12),AND(AP12&gt;=Vacances!$E$13,AP12&lt;=Vacances!$F$13))," ","")</f>
        <v/>
      </c>
      <c r="AU12" s="96" t="str">
        <f>IF(OR(AND(AP12&gt;=Vacances!$G$9,AP12&lt;=Vacances!$H$9),AND(AP12&gt;=Vacances!$G$10,AP12&lt;=Vacances!$H$10),AND(AP12&gt;=Vacances!$G$11,AP12&lt;=Vacances!$H$11),AND(AP12&gt;=Vacances!$G$12,AP12&lt;=Vacances!$H$12),AND(AP12&gt;=Vacances!$G$13,AP12&lt;=Vacances!$H$13))," ","")</f>
        <v/>
      </c>
      <c r="AV12" s="94"/>
      <c r="AW12" s="184">
        <f t="shared" si="6"/>
        <v>27</v>
      </c>
      <c r="AX12" s="87">
        <f t="shared" si="29"/>
        <v>41459</v>
      </c>
      <c r="AY12" s="88" t="str">
        <f>CHOOSE(MATCH(WEEKDAY(AX12,2),{1;2;3;4;5;6;7}),"L","M","M","J","V","S","D")</f>
        <v>M</v>
      </c>
      <c r="AZ12" s="110"/>
      <c r="BA12" s="95" t="str">
        <f>IF(OR(AND(AX12&gt;=Vacances!$C$9,AX12&lt;=Vacances!$D$9),AND(AX12&gt;=Vacances!$C$10,AX12&lt;=Vacances!$D$10),AND(AX12&gt;=Vacances!$C$11,AX12&lt;=Vacances!$D$11),AND(AX12&gt;=Vacances!$C$12,AX12&lt;=Vacances!$D$12),AND(AX12&gt;=Vacances!$C$13,AX12&lt;=Vacances!$D$13))," ","")</f>
        <v/>
      </c>
      <c r="BB12" s="95" t="str">
        <f>IF(OR(AND(AX12&gt;=Vacances!$E$9,AX12&lt;=Vacances!$F$9),AND(AX12&gt;=Vacances!$E$10,AX12&lt;=Vacances!$F$10),AND(AX12&gt;=Vacances!$E$11,AX12&lt;=Vacances!$F$11),AND(AX12&gt;=Vacances!$E$12,AX12&lt;=Vacances!$F$12),AND(AX12&gt;=Vacances!$E$13,AX12&lt;=Vacances!$F$13))," ","")</f>
        <v/>
      </c>
      <c r="BC12" s="96" t="str">
        <f>IF(OR(AND(AX12&gt;=Vacances!$G$9,AX12&lt;=Vacances!$H$9),AND(AX12&gt;=Vacances!$G$10,AX12&lt;=Vacances!$H$10),AND(AX12&gt;=Vacances!$G$11,AX12&lt;=Vacances!$H$11),AND(AX12&gt;=Vacances!$G$12,AX12&lt;=Vacances!$H$12),AND(AX12&gt;=Vacances!$G$13,AX12&lt;=Vacances!$H$13))," ","")</f>
        <v/>
      </c>
      <c r="BD12" s="94"/>
      <c r="BE12" s="184">
        <f t="shared" si="7"/>
        <v>31</v>
      </c>
      <c r="BF12" s="87">
        <f t="shared" si="30"/>
        <v>41490</v>
      </c>
      <c r="BG12" s="88" t="str">
        <f>CHOOSE(MATCH(WEEKDAY(BF12,2),{1;2;3;4;5;6;7}),"L","M","M","J","V","S","D")</f>
        <v>S</v>
      </c>
      <c r="BH12" s="110"/>
      <c r="BI12" s="95" t="str">
        <f>IF(OR(AND(BF12&gt;=Vacances!$C$9,BF12&lt;=Vacances!$D$9),AND(BF12&gt;=Vacances!$C$10,BF12&lt;=Vacances!$D$10),AND(BF12&gt;=Vacances!$C$11,BF12&lt;=Vacances!$D$11),AND(BF12&gt;=Vacances!$C$12,BF12&lt;=Vacances!$D$12),AND(BF12&gt;=Vacances!$C$13,BF12&lt;=Vacances!$D$13))," ","")</f>
        <v xml:space="preserve"> </v>
      </c>
      <c r="BJ12" s="95" t="str">
        <f>IF(OR(AND(BF12&gt;=Vacances!$E$9,BF12&lt;=Vacances!$F$9),AND(BF12&gt;=Vacances!$E$10,BF12&lt;=Vacances!$F$10),AND(BF12&gt;=Vacances!$E$11,BF12&lt;=Vacances!$F$11),AND(BF12&gt;=Vacances!$E$12,BF12&lt;=Vacances!$F$12),AND(BF12&gt;=Vacances!$E$13,BF12&lt;=Vacances!$F$13))," ","")</f>
        <v xml:space="preserve"> </v>
      </c>
      <c r="BK12" s="96" t="str">
        <f>IF(OR(AND(BF12&gt;=Vacances!$G$9,BF12&lt;=Vacances!$H$9),AND(BF12&gt;=Vacances!$G$10,BF12&lt;=Vacances!$H$10),AND(BF12&gt;=Vacances!$G$11,BF12&lt;=Vacances!$H$11),AND(BF12&gt;=Vacances!$G$12,BF12&lt;=Vacances!$H$12),AND(BF12&gt;=Vacances!$G$13,BF12&lt;=Vacances!$H$13))," ","")</f>
        <v xml:space="preserve"> </v>
      </c>
      <c r="BL12" s="94"/>
      <c r="BM12" s="184">
        <f t="shared" si="8"/>
        <v>36</v>
      </c>
      <c r="BN12" s="87">
        <f t="shared" si="31"/>
        <v>41521</v>
      </c>
      <c r="BO12" s="91" t="str">
        <f>CHOOSE(MATCH(WEEKDAY(BN12,2),{1;2;3;4;5;6;7}),"L","M","M","J","V","S","D")</f>
        <v>M</v>
      </c>
      <c r="BP12" s="110"/>
      <c r="BQ12" s="95" t="str">
        <f>IF(OR(AND(BN12&gt;=Vacances!$C$9,BN12&lt;=Vacances!$D$9),AND(BN12&gt;=Vacances!$C$10,BN12&lt;=Vacances!$D$10),AND(BN12&gt;=Vacances!$C$11,BN12&lt;=Vacances!$D$11),AND(BN12&gt;=Vacances!$C$12,BN12&lt;=Vacances!$D$12),AND(BN12&gt;=Vacances!$C$13,BN12&lt;=Vacances!$D$13))," ","")</f>
        <v/>
      </c>
      <c r="BR12" s="95" t="str">
        <f>IF(OR(AND(BN12&gt;=Vacances!$E$9,BN12&lt;=Vacances!$F$9),AND(BN12&gt;=Vacances!$E$10,BN12&lt;=Vacances!$F$10),AND(BN12&gt;=Vacances!$E$11,BN12&lt;=Vacances!$F$11),AND(BN12&gt;=Vacances!$E$12,BN12&lt;=Vacances!$F$12),AND(BN12&gt;=Vacances!$E$13,BN12&lt;=Vacances!$F$13))," ","")</f>
        <v/>
      </c>
      <c r="BS12" s="96" t="str">
        <f>IF(OR(AND(BN12&gt;=Vacances!$G$9,BN12&lt;=Vacances!$H$9),AND(BN12&gt;=Vacances!$G$10,BN12&lt;=Vacances!$H$10),AND(BN12&gt;=Vacances!$G$11,BN12&lt;=Vacances!$H$11),AND(BN12&gt;=Vacances!$G$12,BN12&lt;=Vacances!$H$12),AND(BN12&gt;=Vacances!$G$13,BN12&lt;=Vacances!$H$13))," ","")</f>
        <v/>
      </c>
      <c r="BT12" s="94"/>
      <c r="BU12" s="184">
        <f t="shared" si="9"/>
        <v>40</v>
      </c>
      <c r="BV12" s="87">
        <f t="shared" si="32"/>
        <v>41551</v>
      </c>
      <c r="BW12" s="88" t="str">
        <f>CHOOSE(MATCH(WEEKDAY(BV12,2),{1;2;3;4;5;6;7}),"L","M","M","J","V","S","D")</f>
        <v>J</v>
      </c>
      <c r="BX12" s="110"/>
      <c r="BY12" s="95" t="str">
        <f>IF(OR(AND(BV12&gt;=Vacances!$C$9,BV12&lt;=Vacances!$D$9),AND(BV12&gt;=Vacances!$C$10,BV12&lt;=Vacances!$D$10),AND(BV12&gt;=Vacances!$C$11,BV12&lt;=Vacances!$D$11),AND(BV12&gt;=Vacances!$C$12,BV12&lt;=Vacances!$D$12),AND(BV12&gt;=Vacances!$C$13,BV12&lt;=Vacances!$D$13))," ","")</f>
        <v/>
      </c>
      <c r="BZ12" s="95" t="str">
        <f>IF(OR(AND(BV12&gt;=Vacances!$E$9,BV12&lt;=Vacances!$F$9),AND(BV12&gt;=Vacances!$E$10,BV12&lt;=Vacances!$F$10),AND(BV12&gt;=Vacances!$E$11,BV12&lt;=Vacances!$F$11),AND(BV12&gt;=Vacances!$E$12,BV12&lt;=Vacances!$F$12),AND(BV12&gt;=Vacances!$E$13,BV12&lt;=Vacances!$F$13))," ","")</f>
        <v/>
      </c>
      <c r="CA12" s="96" t="str">
        <f>IF(OR(AND(BV12&gt;=Vacances!$G$9,BV12&lt;=Vacances!$H$9),AND(BV12&gt;=Vacances!$G$10,BV12&lt;=Vacances!$H$10),AND(BV12&gt;=Vacances!$G$11,BV12&lt;=Vacances!$H$11),AND(BV12&gt;=Vacances!$G$12,BV12&lt;=Vacances!$H$12),AND(BV12&gt;=Vacances!$G$13,BV12&lt;=Vacances!$H$13))," ","")</f>
        <v/>
      </c>
      <c r="CB12" s="94"/>
      <c r="CC12" s="184">
        <f t="shared" si="10"/>
        <v>44</v>
      </c>
      <c r="CD12" s="87">
        <f t="shared" si="33"/>
        <v>41582</v>
      </c>
      <c r="CE12" s="91" t="str">
        <f>CHOOSE(MATCH(WEEKDAY(CD12,2),{1;2;3;4;5;6;7}),"L","M","M","J","V","S","D")</f>
        <v>D</v>
      </c>
      <c r="CF12" s="110"/>
      <c r="CG12" s="95"/>
      <c r="CH12" s="95"/>
      <c r="CI12" s="96"/>
      <c r="CJ12" s="94"/>
      <c r="CK12" s="184">
        <f t="shared" si="11"/>
        <v>49</v>
      </c>
      <c r="CL12" s="87">
        <f t="shared" si="34"/>
        <v>41612</v>
      </c>
      <c r="CM12" s="88" t="str">
        <f>CHOOSE(MATCH(WEEKDAY(CL12,2),{1;2;3;4;5;6;7}),"L","M","M","J","V","S","D")</f>
        <v>M</v>
      </c>
      <c r="CN12" s="110"/>
      <c r="CO12" s="95"/>
      <c r="CP12" s="95"/>
      <c r="CQ12" s="96"/>
      <c r="CS12" s="122" t="s">
        <v>23</v>
      </c>
      <c r="CT12" s="156" t="s">
        <v>64</v>
      </c>
      <c r="CU12" s="175">
        <f t="shared" si="0"/>
        <v>0</v>
      </c>
      <c r="CV12" s="176">
        <f t="shared" si="12"/>
        <v>2</v>
      </c>
      <c r="CW12" s="176">
        <f t="shared" si="13"/>
        <v>0</v>
      </c>
      <c r="CX12" s="176">
        <f t="shared" si="14"/>
        <v>0</v>
      </c>
      <c r="CY12" s="176">
        <f t="shared" si="15"/>
        <v>0</v>
      </c>
      <c r="CZ12" s="176">
        <f t="shared" si="16"/>
        <v>0</v>
      </c>
      <c r="DA12" s="176">
        <f t="shared" si="17"/>
        <v>14</v>
      </c>
      <c r="DB12" s="176">
        <f t="shared" si="18"/>
        <v>0</v>
      </c>
      <c r="DC12" s="176">
        <f t="shared" si="19"/>
        <v>0</v>
      </c>
      <c r="DD12" s="176">
        <f t="shared" si="20"/>
        <v>0</v>
      </c>
      <c r="DE12" s="176">
        <f t="shared" si="21"/>
        <v>0</v>
      </c>
      <c r="DF12" s="177">
        <f t="shared" si="22"/>
        <v>0</v>
      </c>
    </row>
    <row r="13" spans="1:110" ht="15" customHeight="1">
      <c r="A13" s="184">
        <f t="shared" si="23"/>
        <v>1</v>
      </c>
      <c r="B13" s="87">
        <f t="shared" si="24"/>
        <v>41279</v>
      </c>
      <c r="C13" s="88" t="str">
        <f>CHOOSE(MATCH(WEEKDAY(B13,2),{1;2;3;4;5;6;7}),"L","M","M","J","V","S","D")</f>
        <v>V</v>
      </c>
      <c r="D13" s="107" t="s">
        <v>72</v>
      </c>
      <c r="E13" s="95" t="str">
        <f>IF(OR(AND(B13&gt;=Vacances!$C$9,B13&lt;=Vacances!$D$9),AND(B13&gt;=Vacances!$C$10,B13&lt;=Vacances!$D$10),AND(B13&gt;=Vacances!$C$11,B13&lt;=Vacances!$D$11),AND(B13&gt;=Vacances!$C$12,B13&lt;=Vacances!$D$12),AND(B13&gt;=Vacances!$C$13,B13&lt;=Vacances!$D$13))," ","")</f>
        <v/>
      </c>
      <c r="F13" s="95" t="str">
        <f>IF(OR(AND(B13&gt;=Vacances!$E$9,B13&lt;=Vacances!$F$9),AND(B13&gt;=Vacances!$E$10,B13&lt;=Vacances!$F$10),AND(B13&gt;=Vacances!$E$11,B13&lt;=Vacances!$F$11),AND(B13&gt;=Vacances!$E$12,B13&lt;=Vacances!$F$12),AND(B13&gt;=Vacances!$E$13,B13&lt;=Vacances!$F$13))," ","")</f>
        <v/>
      </c>
      <c r="G13" s="96" t="str">
        <f>IF(OR(AND(B13&gt;=Vacances!$G$9,B13&lt;=Vacances!$H$9),AND(B13&gt;=Vacances!$G$10,B13&lt;=Vacances!$H$10),AND(B13&gt;=Vacances!$G$11,B13&lt;=Vacances!$H$11),AND(B13&gt;=Vacances!$G$12,B13&lt;=Vacances!$H$12),AND(B13&gt;=Vacances!$G$13,B13&lt;=Vacances!$H$13))," ","")</f>
        <v/>
      </c>
      <c r="H13" s="93"/>
      <c r="I13" s="184">
        <f t="shared" si="1"/>
        <v>6</v>
      </c>
      <c r="J13" s="90">
        <f t="shared" si="25"/>
        <v>41310</v>
      </c>
      <c r="K13" s="91" t="str">
        <f>CHOOSE(MATCH(WEEKDAY(J13,2),{1;2;3;4;5;6;7}),"L","M","M","J","V","S","D")</f>
        <v>L</v>
      </c>
      <c r="L13" s="108" t="s">
        <v>72</v>
      </c>
      <c r="M13" s="95" t="str">
        <f>IF(OR(AND(J13&gt;=Vacances!$C$9,J13&lt;=Vacances!$D$9),AND(J13&gt;=Vacances!$C$10,J13&lt;=Vacances!$D$10),AND(J13&gt;=Vacances!$C$11,J13&lt;=Vacances!$D$11),AND(J13&gt;=Vacances!$C$12,J13&lt;=Vacances!$D$12),AND(J13&gt;=Vacances!$C$13,J13&lt;=Vacances!$D$13))," ","")</f>
        <v/>
      </c>
      <c r="N13" s="95" t="str">
        <f>IF(OR(AND(J13&gt;=Vacances!$E$9,J13&lt;=Vacances!$F$9),AND(J13&gt;=Vacances!$E$10,J13&lt;=Vacances!$F$10),AND(J13&gt;=Vacances!$E$11,J13&lt;=Vacances!$F$11),AND(J13&gt;=Vacances!$E$12,J13&lt;=Vacances!$F$12),AND(J13&gt;=Vacances!$E$13,J13&lt;=Vacances!$F$13))," ","")</f>
        <v/>
      </c>
      <c r="O13" s="96" t="str">
        <f>IF(OR(AND(J13&gt;=Vacances!$G$9,J13&lt;=Vacances!$H$9),AND(J13&gt;=Vacances!$G$10,J13&lt;=Vacances!$H$10),AND(J13&gt;=Vacances!$G$11,J13&lt;=Vacances!$H$11),AND(J13&gt;=Vacances!$G$12,J13&lt;=Vacances!$H$12),AND(J13&gt;=Vacances!$G$13,J13&lt;=Vacances!$H$13))," ","")</f>
        <v xml:space="preserve"> </v>
      </c>
      <c r="P13" s="94"/>
      <c r="Q13" s="184">
        <f t="shared" si="2"/>
        <v>10</v>
      </c>
      <c r="R13" s="87">
        <f t="shared" si="35"/>
        <v>41338</v>
      </c>
      <c r="S13" s="91" t="str">
        <f>CHOOSE(MATCH(WEEKDAY(R13,2),{1;2;3;4;5;6;7}),"L","M","M","J","V","S","D")</f>
        <v>L</v>
      </c>
      <c r="T13" s="107" t="s">
        <v>72</v>
      </c>
      <c r="U13" s="95" t="str">
        <f>IF(OR(AND(R13&gt;=Vacances!$C$9,R13&lt;=Vacances!$D$9),AND(R13&gt;=Vacances!$C$10,R13&lt;=Vacances!$D$10),AND(R13&gt;=Vacances!$C$11,R13&lt;=Vacances!$D$11),AND(R13&gt;=Vacances!$C$12,R13&lt;=Vacances!$D$12),AND(R13&gt;=Vacances!$C$13,R13&lt;=Vacances!$D$13))," ","")</f>
        <v xml:space="preserve"> </v>
      </c>
      <c r="V13" s="95" t="str">
        <f>IF(OR(AND(R13&gt;=Vacances!$E$9,R13&lt;=Vacances!$F$9),AND(R13&gt;=Vacances!$E$10,R13&lt;=Vacances!$F$10),AND(R13&gt;=Vacances!$E$11,R13&lt;=Vacances!$F$11),AND(R13&gt;=Vacances!$E$12,R13&lt;=Vacances!$F$12),AND(R13&gt;=Vacances!$E$13,R13&lt;=Vacances!$F$13))," ","")</f>
        <v/>
      </c>
      <c r="W13" s="96" t="str">
        <f>IF(OR(AND(R13&gt;=Vacances!$G$9,R13&lt;=Vacances!$H$9),AND(R13&gt;=Vacances!$G$10,R13&lt;=Vacances!$H$10),AND(R13&gt;=Vacances!$G$11,R13&lt;=Vacances!$H$11),AND(R13&gt;=Vacances!$G$12,R13&lt;=Vacances!$H$12),AND(R13&gt;=Vacances!$G$13,R13&lt;=Vacances!$H$13))," ","")</f>
        <v/>
      </c>
      <c r="X13" s="94"/>
      <c r="Y13" s="184">
        <f t="shared" si="3"/>
        <v>14</v>
      </c>
      <c r="Z13" s="87">
        <f t="shared" ref="Z13:Z37" si="36">Z12+1</f>
        <v>41369</v>
      </c>
      <c r="AA13" s="91" t="str">
        <f>CHOOSE(MATCH(WEEKDAY(Z13,2),{1;2;3;4;5;6;7}),"L","M","M","J","V","S","D")</f>
        <v>J</v>
      </c>
      <c r="AB13" s="107" t="s">
        <v>72</v>
      </c>
      <c r="AC13" s="95" t="str">
        <f>IF(OR(AND(Z13&gt;=Vacances!$C$9,Z13&lt;=Vacances!$D$9),AND(Z13&gt;=Vacances!$C$10,Z13&lt;=Vacances!$D$10),AND(Z13&gt;=Vacances!$C$11,Z13&lt;=Vacances!$D$11),AND(Z13&gt;=Vacances!$C$12,Z13&lt;=Vacances!$D$12),AND(Z13&gt;=Vacances!$C$13,Z13&lt;=Vacances!$D$13))," ","")</f>
        <v/>
      </c>
      <c r="AD13" s="95" t="str">
        <f>IF(OR(AND(Z13&gt;=Vacances!$E$9,Z13&lt;=Vacances!$F$9),AND(Z13&gt;=Vacances!$E$10,Z13&lt;=Vacances!$F$10),AND(Z13&gt;=Vacances!$E$11,Z13&lt;=Vacances!$F$11),AND(Z13&gt;=Vacances!$E$12,Z13&lt;=Vacances!$F$12),AND(Z13&gt;=Vacances!$E$13,Z13&lt;=Vacances!$F$13))," ","")</f>
        <v/>
      </c>
      <c r="AE13" s="96" t="str">
        <f>IF(OR(AND(Z13&gt;=Vacances!$G$9,Z13&lt;=Vacances!$H$9),AND(Z13&gt;=Vacances!$G$10,Z13&lt;=Vacances!$H$10),AND(Z13&gt;=Vacances!$G$11,Z13&lt;=Vacances!$H$11),AND(Z13&gt;=Vacances!$G$12,Z13&lt;=Vacances!$H$12),AND(Z13&gt;=Vacances!$G$13,Z13&lt;=Vacances!$H$13))," ","")</f>
        <v xml:space="preserve"> </v>
      </c>
      <c r="AF13" s="93"/>
      <c r="AG13" s="184">
        <f t="shared" si="4"/>
        <v>18</v>
      </c>
      <c r="AH13" s="87">
        <f t="shared" si="27"/>
        <v>41399</v>
      </c>
      <c r="AI13" s="88" t="str">
        <f>CHOOSE(MATCH(WEEKDAY(AH13,2),{1;2;3;4;5;6;7}),"L","M","M","J","V","S","D")</f>
        <v>S</v>
      </c>
      <c r="AJ13" s="107" t="s">
        <v>72</v>
      </c>
      <c r="AK13" s="95" t="str">
        <f>IF(OR(AND(AH13&gt;=Vacances!$C$9,AH13&lt;=Vacances!$D$9),AND(AH13&gt;=Vacances!$C$10,AH13&lt;=Vacances!$D$10),AND(AH13&gt;=Vacances!$C$11,AH13&lt;=Vacances!$D$11),AND(AH13&gt;=Vacances!$C$12,AH13&lt;=Vacances!$D$12),AND(AH13&gt;=Vacances!$C$13,AH13&lt;=Vacances!$D$13))," ","")</f>
        <v/>
      </c>
      <c r="AL13" s="95" t="str">
        <f>IF(OR(AND(AH13&gt;=Vacances!$E$9,AH13&lt;=Vacances!$F$9),AND(AH13&gt;=Vacances!$E$10,AH13&lt;=Vacances!$F$10),AND(AH13&gt;=Vacances!$E$11,AH13&lt;=Vacances!$F$11),AND(AH13&gt;=Vacances!$E$12,AH13&lt;=Vacances!$F$12),AND(AH13&gt;=Vacances!$E$13,AH13&lt;=Vacances!$F$13))," ","")</f>
        <v/>
      </c>
      <c r="AM13" s="96" t="str">
        <f>IF(OR(AND(AH13&gt;=Vacances!$G$9,AH13&lt;=Vacances!$H$9),AND(AH13&gt;=Vacances!$G$10,AH13&lt;=Vacances!$H$10),AND(AH13&gt;=Vacances!$G$11,AH13&lt;=Vacances!$H$11),AND(AH13&gt;=Vacances!$G$12,AH13&lt;=Vacances!$H$12),AND(AH13&gt;=Vacances!$G$13,AH13&lt;=Vacances!$H$13))," ","")</f>
        <v/>
      </c>
      <c r="AN13" s="94"/>
      <c r="AO13" s="184">
        <f t="shared" si="5"/>
        <v>23</v>
      </c>
      <c r="AP13" s="87">
        <f t="shared" si="28"/>
        <v>41430</v>
      </c>
      <c r="AQ13" s="91" t="str">
        <f>CHOOSE(MATCH(WEEKDAY(AP13,2),{1;2;3;4;5;6;7}),"L","M","M","J","V","S","D")</f>
        <v>M</v>
      </c>
      <c r="AR13" s="157"/>
      <c r="AS13" s="95" t="str">
        <f>IF(OR(AND(AP13&gt;=Vacances!$C$9,AP13&lt;=Vacances!$D$9),AND(AP13&gt;=Vacances!$C$10,AP13&lt;=Vacances!$D$10),AND(AP13&gt;=Vacances!$C$11,AP13&lt;=Vacances!$D$11),AND(AP13&gt;=Vacances!$C$12,AP13&lt;=Vacances!$D$12),AND(AP13&gt;=Vacances!$C$13,AP13&lt;=Vacances!$D$13))," ","")</f>
        <v/>
      </c>
      <c r="AT13" s="95" t="str">
        <f>IF(OR(AND(AP13&gt;=Vacances!$E$9,AP13&lt;=Vacances!$F$9),AND(AP13&gt;=Vacances!$E$10,AP13&lt;=Vacances!$F$10),AND(AP13&gt;=Vacances!$E$11,AP13&lt;=Vacances!$F$11),AND(AP13&gt;=Vacances!$E$12,AP13&lt;=Vacances!$F$12),AND(AP13&gt;=Vacances!$E$13,AP13&lt;=Vacances!$F$13))," ","")</f>
        <v/>
      </c>
      <c r="AU13" s="96" t="str">
        <f>IF(OR(AND(AP13&gt;=Vacances!$G$9,AP13&lt;=Vacances!$H$9),AND(AP13&gt;=Vacances!$G$10,AP13&lt;=Vacances!$H$10),AND(AP13&gt;=Vacances!$G$11,AP13&lt;=Vacances!$H$11),AND(AP13&gt;=Vacances!$G$12,AP13&lt;=Vacances!$H$12),AND(AP13&gt;=Vacances!$G$13,AP13&lt;=Vacances!$H$13))," ","")</f>
        <v/>
      </c>
      <c r="AV13" s="94"/>
      <c r="AW13" s="184">
        <f t="shared" si="6"/>
        <v>27</v>
      </c>
      <c r="AX13" s="87">
        <f t="shared" si="29"/>
        <v>41460</v>
      </c>
      <c r="AY13" s="88" t="str">
        <f>CHOOSE(MATCH(WEEKDAY(AX13,2),{1;2;3;4;5;6;7}),"L","M","M","J","V","S","D")</f>
        <v>J</v>
      </c>
      <c r="AZ13" s="110"/>
      <c r="BA13" s="95" t="str">
        <f>IF(OR(AND(AX13&gt;=Vacances!$C$9,AX13&lt;=Vacances!$D$9),AND(AX13&gt;=Vacances!$C$10,AX13&lt;=Vacances!$D$10),AND(AX13&gt;=Vacances!$C$11,AX13&lt;=Vacances!$D$11),AND(AX13&gt;=Vacances!$C$12,AX13&lt;=Vacances!$D$12),AND(AX13&gt;=Vacances!$C$13,AX13&lt;=Vacances!$D$13))," ","")</f>
        <v/>
      </c>
      <c r="BB13" s="95" t="str">
        <f>IF(OR(AND(AX13&gt;=Vacances!$E$9,AX13&lt;=Vacances!$F$9),AND(AX13&gt;=Vacances!$E$10,AX13&lt;=Vacances!$F$10),AND(AX13&gt;=Vacances!$E$11,AX13&lt;=Vacances!$F$11),AND(AX13&gt;=Vacances!$E$12,AX13&lt;=Vacances!$F$12),AND(AX13&gt;=Vacances!$E$13,AX13&lt;=Vacances!$F$13))," ","")</f>
        <v/>
      </c>
      <c r="BC13" s="96" t="str">
        <f>IF(OR(AND(AX13&gt;=Vacances!$G$9,AX13&lt;=Vacances!$H$9),AND(AX13&gt;=Vacances!$G$10,AX13&lt;=Vacances!$H$10),AND(AX13&gt;=Vacances!$G$11,AX13&lt;=Vacances!$H$11),AND(AX13&gt;=Vacances!$G$12,AX13&lt;=Vacances!$H$12),AND(AX13&gt;=Vacances!$G$13,AX13&lt;=Vacances!$H$13))," ","")</f>
        <v/>
      </c>
      <c r="BD13" s="94"/>
      <c r="BE13" s="184">
        <f t="shared" si="7"/>
        <v>31</v>
      </c>
      <c r="BF13" s="87">
        <f t="shared" si="30"/>
        <v>41491</v>
      </c>
      <c r="BG13" s="88" t="str">
        <f>CHOOSE(MATCH(WEEKDAY(BF13,2),{1;2;3;4;5;6;7}),"L","M","M","J","V","S","D")</f>
        <v>D</v>
      </c>
      <c r="BH13" s="111"/>
      <c r="BI13" s="95" t="str">
        <f>IF(OR(AND(BF13&gt;=Vacances!$C$9,BF13&lt;=Vacances!$D$9),AND(BF13&gt;=Vacances!$C$10,BF13&lt;=Vacances!$D$10),AND(BF13&gt;=Vacances!$C$11,BF13&lt;=Vacances!$D$11),AND(BF13&gt;=Vacances!$C$12,BF13&lt;=Vacances!$D$12),AND(BF13&gt;=Vacances!$C$13,BF13&lt;=Vacances!$D$13))," ","")</f>
        <v xml:space="preserve"> </v>
      </c>
      <c r="BJ13" s="95" t="str">
        <f>IF(OR(AND(BF13&gt;=Vacances!$E$9,BF13&lt;=Vacances!$F$9),AND(BF13&gt;=Vacances!$E$10,BF13&lt;=Vacances!$F$10),AND(BF13&gt;=Vacances!$E$11,BF13&lt;=Vacances!$F$11),AND(BF13&gt;=Vacances!$E$12,BF13&lt;=Vacances!$F$12),AND(BF13&gt;=Vacances!$E$13,BF13&lt;=Vacances!$F$13))," ","")</f>
        <v xml:space="preserve"> </v>
      </c>
      <c r="BK13" s="96" t="str">
        <f>IF(OR(AND(BF13&gt;=Vacances!$G$9,BF13&lt;=Vacances!$H$9),AND(BF13&gt;=Vacances!$G$10,BF13&lt;=Vacances!$H$10),AND(BF13&gt;=Vacances!$G$11,BF13&lt;=Vacances!$H$11),AND(BF13&gt;=Vacances!$G$12,BF13&lt;=Vacances!$H$12),AND(BF13&gt;=Vacances!$G$13,BF13&lt;=Vacances!$H$13))," ","")</f>
        <v xml:space="preserve"> </v>
      </c>
      <c r="BL13" s="94"/>
      <c r="BM13" s="184">
        <f t="shared" si="8"/>
        <v>36</v>
      </c>
      <c r="BN13" s="87">
        <f t="shared" si="31"/>
        <v>41522</v>
      </c>
      <c r="BO13" s="91" t="str">
        <f>CHOOSE(MATCH(WEEKDAY(BN13,2),{1;2;3;4;5;6;7}),"L","M","M","J","V","S","D")</f>
        <v>M</v>
      </c>
      <c r="BP13" s="110"/>
      <c r="BQ13" s="95" t="str">
        <f>IF(OR(AND(BN13&gt;=Vacances!$C$9,BN13&lt;=Vacances!$D$9),AND(BN13&gt;=Vacances!$C$10,BN13&lt;=Vacances!$D$10),AND(BN13&gt;=Vacances!$C$11,BN13&lt;=Vacances!$D$11),AND(BN13&gt;=Vacances!$C$12,BN13&lt;=Vacances!$D$12),AND(BN13&gt;=Vacances!$C$13,BN13&lt;=Vacances!$D$13))," ","")</f>
        <v/>
      </c>
      <c r="BR13" s="95" t="str">
        <f>IF(OR(AND(BN13&gt;=Vacances!$E$9,BN13&lt;=Vacances!$F$9),AND(BN13&gt;=Vacances!$E$10,BN13&lt;=Vacances!$F$10),AND(BN13&gt;=Vacances!$E$11,BN13&lt;=Vacances!$F$11),AND(BN13&gt;=Vacances!$E$12,BN13&lt;=Vacances!$F$12),AND(BN13&gt;=Vacances!$E$13,BN13&lt;=Vacances!$F$13))," ","")</f>
        <v/>
      </c>
      <c r="BS13" s="96" t="str">
        <f>IF(OR(AND(BN13&gt;=Vacances!$G$9,BN13&lt;=Vacances!$H$9),AND(BN13&gt;=Vacances!$G$10,BN13&lt;=Vacances!$H$10),AND(BN13&gt;=Vacances!$G$11,BN13&lt;=Vacances!$H$11),AND(BN13&gt;=Vacances!$G$12,BN13&lt;=Vacances!$H$12),AND(BN13&gt;=Vacances!$G$13,BN13&lt;=Vacances!$H$13))," ","")</f>
        <v/>
      </c>
      <c r="BT13" s="94"/>
      <c r="BU13" s="184">
        <f t="shared" si="9"/>
        <v>40</v>
      </c>
      <c r="BV13" s="87">
        <f t="shared" si="32"/>
        <v>41552</v>
      </c>
      <c r="BW13" s="88" t="str">
        <f>CHOOSE(MATCH(WEEKDAY(BV13,2),{1;2;3;4;5;6;7}),"L","M","M","J","V","S","D")</f>
        <v>V</v>
      </c>
      <c r="BX13" s="111"/>
      <c r="BY13" s="95" t="str">
        <f>IF(OR(AND(BV13&gt;=Vacances!$C$9,BV13&lt;=Vacances!$D$9),AND(BV13&gt;=Vacances!$C$10,BV13&lt;=Vacances!$D$10),AND(BV13&gt;=Vacances!$C$11,BV13&lt;=Vacances!$D$11),AND(BV13&gt;=Vacances!$C$12,BV13&lt;=Vacances!$D$12),AND(BV13&gt;=Vacances!$C$13,BV13&lt;=Vacances!$D$13))," ","")</f>
        <v/>
      </c>
      <c r="BZ13" s="95" t="str">
        <f>IF(OR(AND(BV13&gt;=Vacances!$E$9,BV13&lt;=Vacances!$F$9),AND(BV13&gt;=Vacances!$E$10,BV13&lt;=Vacances!$F$10),AND(BV13&gt;=Vacances!$E$11,BV13&lt;=Vacances!$F$11),AND(BV13&gt;=Vacances!$E$12,BV13&lt;=Vacances!$F$12),AND(BV13&gt;=Vacances!$E$13,BV13&lt;=Vacances!$F$13))," ","")</f>
        <v/>
      </c>
      <c r="CA13" s="96" t="str">
        <f>IF(OR(AND(BV13&gt;=Vacances!$G$9,BV13&lt;=Vacances!$H$9),AND(BV13&gt;=Vacances!$G$10,BV13&lt;=Vacances!$H$10),AND(BV13&gt;=Vacances!$G$11,BV13&lt;=Vacances!$H$11),AND(BV13&gt;=Vacances!$G$12,BV13&lt;=Vacances!$H$12),AND(BV13&gt;=Vacances!$G$13,BV13&lt;=Vacances!$H$13))," ","")</f>
        <v/>
      </c>
      <c r="CB13" s="94"/>
      <c r="CC13" s="184">
        <f t="shared" si="10"/>
        <v>45</v>
      </c>
      <c r="CD13" s="87">
        <f t="shared" si="33"/>
        <v>41583</v>
      </c>
      <c r="CE13" s="91" t="str">
        <f>CHOOSE(MATCH(WEEKDAY(CD13,2),{1;2;3;4;5;6;7}),"L","M","M","J","V","S","D")</f>
        <v>L</v>
      </c>
      <c r="CF13" s="110"/>
      <c r="CG13" s="95"/>
      <c r="CH13" s="95"/>
      <c r="CI13" s="96"/>
      <c r="CJ13" s="94"/>
      <c r="CK13" s="184">
        <f t="shared" si="11"/>
        <v>49</v>
      </c>
      <c r="CL13" s="87">
        <f t="shared" si="34"/>
        <v>41613</v>
      </c>
      <c r="CM13" s="88" t="str">
        <f>CHOOSE(MATCH(WEEKDAY(CL13,2),{1;2;3;4;5;6;7}),"L","M","M","J","V","S","D")</f>
        <v>M</v>
      </c>
      <c r="CN13" s="110"/>
      <c r="CO13" s="95"/>
      <c r="CP13" s="95"/>
      <c r="CQ13" s="96"/>
      <c r="CS13" s="122" t="s">
        <v>79</v>
      </c>
      <c r="CT13" s="156" t="s">
        <v>65</v>
      </c>
      <c r="CU13" s="175">
        <f t="shared" si="0"/>
        <v>0</v>
      </c>
      <c r="CV13" s="176">
        <f t="shared" si="12"/>
        <v>0</v>
      </c>
      <c r="CW13" s="176">
        <f t="shared" si="13"/>
        <v>0</v>
      </c>
      <c r="CX13" s="176">
        <f t="shared" si="14"/>
        <v>0</v>
      </c>
      <c r="CY13" s="176">
        <f t="shared" si="15"/>
        <v>0</v>
      </c>
      <c r="CZ13" s="176">
        <f t="shared" si="16"/>
        <v>0</v>
      </c>
      <c r="DA13" s="176">
        <f t="shared" si="17"/>
        <v>0</v>
      </c>
      <c r="DB13" s="176">
        <f t="shared" si="18"/>
        <v>0</v>
      </c>
      <c r="DC13" s="176">
        <f t="shared" si="19"/>
        <v>0</v>
      </c>
      <c r="DD13" s="176">
        <f t="shared" si="20"/>
        <v>0</v>
      </c>
      <c r="DE13" s="176">
        <f t="shared" si="21"/>
        <v>0</v>
      </c>
      <c r="DF13" s="177">
        <f t="shared" si="22"/>
        <v>0</v>
      </c>
    </row>
    <row r="14" spans="1:110" ht="15" customHeight="1">
      <c r="A14" s="184">
        <f t="shared" si="23"/>
        <v>1</v>
      </c>
      <c r="B14" s="87">
        <f t="shared" si="24"/>
        <v>41280</v>
      </c>
      <c r="C14" s="88" t="str">
        <f>CHOOSE(MATCH(WEEKDAY(B14,2),{1;2;3;4;5;6;7}),"L","M","M","J","V","S","D")</f>
        <v>S</v>
      </c>
      <c r="D14" s="107" t="s">
        <v>72</v>
      </c>
      <c r="E14" s="95" t="str">
        <f>IF(OR(AND(B14&gt;=Vacances!$C$9,B14&lt;=Vacances!$D$9),AND(B14&gt;=Vacances!$C$10,B14&lt;=Vacances!$D$10),AND(B14&gt;=Vacances!$C$11,B14&lt;=Vacances!$D$11),AND(B14&gt;=Vacances!$C$12,B14&lt;=Vacances!$D$12),AND(B14&gt;=Vacances!$C$13,B14&lt;=Vacances!$D$13))," ","")</f>
        <v/>
      </c>
      <c r="F14" s="95" t="str">
        <f>IF(OR(AND(B14&gt;=Vacances!$E$9,B14&lt;=Vacances!$F$9),AND(B14&gt;=Vacances!$E$10,B14&lt;=Vacances!$F$10),AND(B14&gt;=Vacances!$E$11,B14&lt;=Vacances!$F$11),AND(B14&gt;=Vacances!$E$12,B14&lt;=Vacances!$F$12),AND(B14&gt;=Vacances!$E$13,B14&lt;=Vacances!$F$13))," ","")</f>
        <v/>
      </c>
      <c r="G14" s="96" t="str">
        <f>IF(OR(AND(B14&gt;=Vacances!$G$9,B14&lt;=Vacances!$H$9),AND(B14&gt;=Vacances!$G$10,B14&lt;=Vacances!$H$10),AND(B14&gt;=Vacances!$G$11,B14&lt;=Vacances!$H$11),AND(B14&gt;=Vacances!$G$12,B14&lt;=Vacances!$H$12),AND(B14&gt;=Vacances!$G$13,B14&lt;=Vacances!$H$13))," ","")</f>
        <v/>
      </c>
      <c r="H14" s="93"/>
      <c r="I14" s="184">
        <f t="shared" si="1"/>
        <v>6</v>
      </c>
      <c r="J14" s="90">
        <f t="shared" si="25"/>
        <v>41311</v>
      </c>
      <c r="K14" s="91" t="str">
        <f>CHOOSE(MATCH(WEEKDAY(J14,2),{1;2;3;4;5;6;7}),"L","M","M","J","V","S","D")</f>
        <v>M</v>
      </c>
      <c r="L14" s="108"/>
      <c r="M14" s="95" t="str">
        <f>IF(OR(AND(J14&gt;=Vacances!$C$9,J14&lt;=Vacances!$D$9),AND(J14&gt;=Vacances!$C$10,J14&lt;=Vacances!$D$10),AND(J14&gt;=Vacances!$C$11,J14&lt;=Vacances!$D$11),AND(J14&gt;=Vacances!$C$12,J14&lt;=Vacances!$D$12),AND(J14&gt;=Vacances!$C$13,J14&lt;=Vacances!$D$13))," ","")</f>
        <v/>
      </c>
      <c r="N14" s="95" t="str">
        <f>IF(OR(AND(J14&gt;=Vacances!$E$9,J14&lt;=Vacances!$F$9),AND(J14&gt;=Vacances!$E$10,J14&lt;=Vacances!$F$10),AND(J14&gt;=Vacances!$E$11,J14&lt;=Vacances!$F$11),AND(J14&gt;=Vacances!$E$12,J14&lt;=Vacances!$F$12),AND(J14&gt;=Vacances!$E$13,J14&lt;=Vacances!$F$13))," ","")</f>
        <v/>
      </c>
      <c r="O14" s="96" t="str">
        <f>IF(OR(AND(J14&gt;=Vacances!$G$9,J14&lt;=Vacances!$H$9),AND(J14&gt;=Vacances!$G$10,J14&lt;=Vacances!$H$10),AND(J14&gt;=Vacances!$G$11,J14&lt;=Vacances!$H$11),AND(J14&gt;=Vacances!$G$12,J14&lt;=Vacances!$H$12),AND(J14&gt;=Vacances!$G$13,J14&lt;=Vacances!$H$13))," ","")</f>
        <v xml:space="preserve"> </v>
      </c>
      <c r="P14" s="94"/>
      <c r="Q14" s="184">
        <f t="shared" si="2"/>
        <v>10</v>
      </c>
      <c r="R14" s="87">
        <f t="shared" si="35"/>
        <v>41339</v>
      </c>
      <c r="S14" s="91" t="str">
        <f>CHOOSE(MATCH(WEEKDAY(R14,2),{1;2;3;4;5;6;7}),"L","M","M","J","V","S","D")</f>
        <v>M</v>
      </c>
      <c r="T14" s="107" t="s">
        <v>72</v>
      </c>
      <c r="U14" s="95" t="str">
        <f>IF(OR(AND(R14&gt;=Vacances!$C$9,R14&lt;=Vacances!$D$9),AND(R14&gt;=Vacances!$C$10,R14&lt;=Vacances!$D$10),AND(R14&gt;=Vacances!$C$11,R14&lt;=Vacances!$D$11),AND(R14&gt;=Vacances!$C$12,R14&lt;=Vacances!$D$12),AND(R14&gt;=Vacances!$C$13,R14&lt;=Vacances!$D$13))," ","")</f>
        <v/>
      </c>
      <c r="V14" s="95" t="str">
        <f>IF(OR(AND(R14&gt;=Vacances!$E$9,R14&lt;=Vacances!$F$9),AND(R14&gt;=Vacances!$E$10,R14&lt;=Vacances!$F$10),AND(R14&gt;=Vacances!$E$11,R14&lt;=Vacances!$F$11),AND(R14&gt;=Vacances!$E$12,R14&lt;=Vacances!$F$12),AND(R14&gt;=Vacances!$E$13,R14&lt;=Vacances!$F$13))," ","")</f>
        <v/>
      </c>
      <c r="W14" s="96" t="str">
        <f>IF(OR(AND(R14&gt;=Vacances!$G$9,R14&lt;=Vacances!$H$9),AND(R14&gt;=Vacances!$G$10,R14&lt;=Vacances!$H$10),AND(R14&gt;=Vacances!$G$11,R14&lt;=Vacances!$H$11),AND(R14&gt;=Vacances!$G$12,R14&lt;=Vacances!$H$12),AND(R14&gt;=Vacances!$G$13,R14&lt;=Vacances!$H$13))," ","")</f>
        <v/>
      </c>
      <c r="X14" s="94"/>
      <c r="Y14" s="184">
        <f t="shared" si="3"/>
        <v>14</v>
      </c>
      <c r="Z14" s="87">
        <f t="shared" si="36"/>
        <v>41370</v>
      </c>
      <c r="AA14" s="91" t="str">
        <f>CHOOSE(MATCH(WEEKDAY(Z14,2),{1;2;3;4;5;6;7}),"L","M","M","J","V","S","D")</f>
        <v>V</v>
      </c>
      <c r="AB14" s="107" t="s">
        <v>72</v>
      </c>
      <c r="AC14" s="95" t="str">
        <f>IF(OR(AND(Z14&gt;=Vacances!$C$9,Z14&lt;=Vacances!$D$9),AND(Z14&gt;=Vacances!$C$10,Z14&lt;=Vacances!$D$10),AND(Z14&gt;=Vacances!$C$11,Z14&lt;=Vacances!$D$11),AND(Z14&gt;=Vacances!$C$12,Z14&lt;=Vacances!$D$12),AND(Z14&gt;=Vacances!$C$13,Z14&lt;=Vacances!$D$13))," ","")</f>
        <v/>
      </c>
      <c r="AD14" s="95" t="str">
        <f>IF(OR(AND(Z14&gt;=Vacances!$E$9,Z14&lt;=Vacances!$F$9),AND(Z14&gt;=Vacances!$E$10,Z14&lt;=Vacances!$F$10),AND(Z14&gt;=Vacances!$E$11,Z14&lt;=Vacances!$F$11),AND(Z14&gt;=Vacances!$E$12,Z14&lt;=Vacances!$F$12),AND(Z14&gt;=Vacances!$E$13,Z14&lt;=Vacances!$F$13))," ","")</f>
        <v/>
      </c>
      <c r="AE14" s="96" t="str">
        <f>IF(OR(AND(Z14&gt;=Vacances!$G$9,Z14&lt;=Vacances!$H$9),AND(Z14&gt;=Vacances!$G$10,Z14&lt;=Vacances!$H$10),AND(Z14&gt;=Vacances!$G$11,Z14&lt;=Vacances!$H$11),AND(Z14&gt;=Vacances!$G$12,Z14&lt;=Vacances!$H$12),AND(Z14&gt;=Vacances!$G$13,Z14&lt;=Vacances!$H$13))," ","")</f>
        <v xml:space="preserve"> </v>
      </c>
      <c r="AF14" s="93"/>
      <c r="AG14" s="184">
        <f t="shared" si="4"/>
        <v>18</v>
      </c>
      <c r="AH14" s="87">
        <f t="shared" si="27"/>
        <v>41400</v>
      </c>
      <c r="AI14" s="88" t="str">
        <f>CHOOSE(MATCH(WEEKDAY(AH14,2),{1;2;3;4;5;6;7}),"L","M","M","J","V","S","D")</f>
        <v>D</v>
      </c>
      <c r="AJ14" s="107" t="s">
        <v>72</v>
      </c>
      <c r="AK14" s="95" t="str">
        <f>IF(OR(AND(AH14&gt;=Vacances!$C$9,AH14&lt;=Vacances!$D$9),AND(AH14&gt;=Vacances!$C$10,AH14&lt;=Vacances!$D$10),AND(AH14&gt;=Vacances!$C$11,AH14&lt;=Vacances!$D$11),AND(AH14&gt;=Vacances!$C$12,AH14&lt;=Vacances!$D$12),AND(AH14&gt;=Vacances!$C$13,AH14&lt;=Vacances!$D$13))," ","")</f>
        <v/>
      </c>
      <c r="AL14" s="95" t="str">
        <f>IF(OR(AND(AH14&gt;=Vacances!$E$9,AH14&lt;=Vacances!$F$9),AND(AH14&gt;=Vacances!$E$10,AH14&lt;=Vacances!$F$10),AND(AH14&gt;=Vacances!$E$11,AH14&lt;=Vacances!$F$11),AND(AH14&gt;=Vacances!$E$12,AH14&lt;=Vacances!$F$12),AND(AH14&gt;=Vacances!$E$13,AH14&lt;=Vacances!$F$13))," ","")</f>
        <v/>
      </c>
      <c r="AM14" s="96" t="str">
        <f>IF(OR(AND(AH14&gt;=Vacances!$G$9,AH14&lt;=Vacances!$H$9),AND(AH14&gt;=Vacances!$G$10,AH14&lt;=Vacances!$H$10),AND(AH14&gt;=Vacances!$G$11,AH14&lt;=Vacances!$H$11),AND(AH14&gt;=Vacances!$G$12,AH14&lt;=Vacances!$H$12),AND(AH14&gt;=Vacances!$G$13,AH14&lt;=Vacances!$H$13))," ","")</f>
        <v/>
      </c>
      <c r="AN14" s="94"/>
      <c r="AO14" s="184">
        <f t="shared" si="5"/>
        <v>23</v>
      </c>
      <c r="AP14" s="87">
        <f t="shared" si="28"/>
        <v>41431</v>
      </c>
      <c r="AQ14" s="91" t="str">
        <f>CHOOSE(MATCH(WEEKDAY(AP14,2),{1;2;3;4;5;6;7}),"L","M","M","J","V","S","D")</f>
        <v>M</v>
      </c>
      <c r="AR14" s="110"/>
      <c r="AS14" s="95" t="str">
        <f>IF(OR(AND(AP14&gt;=Vacances!$C$9,AP14&lt;=Vacances!$D$9),AND(AP14&gt;=Vacances!$C$10,AP14&lt;=Vacances!$D$10),AND(AP14&gt;=Vacances!$C$11,AP14&lt;=Vacances!$D$11),AND(AP14&gt;=Vacances!$C$12,AP14&lt;=Vacances!$D$12),AND(AP14&gt;=Vacances!$C$13,AP14&lt;=Vacances!$D$13))," ","")</f>
        <v/>
      </c>
      <c r="AT14" s="95" t="str">
        <f>IF(OR(AND(AP14&gt;=Vacances!$E$9,AP14&lt;=Vacances!$F$9),AND(AP14&gt;=Vacances!$E$10,AP14&lt;=Vacances!$F$10),AND(AP14&gt;=Vacances!$E$11,AP14&lt;=Vacances!$F$11),AND(AP14&gt;=Vacances!$E$12,AP14&lt;=Vacances!$F$12),AND(AP14&gt;=Vacances!$E$13,AP14&lt;=Vacances!$F$13))," ","")</f>
        <v/>
      </c>
      <c r="AU14" s="96" t="str">
        <f>IF(OR(AND(AP14&gt;=Vacances!$G$9,AP14&lt;=Vacances!$H$9),AND(AP14&gt;=Vacances!$G$10,AP14&lt;=Vacances!$H$10),AND(AP14&gt;=Vacances!$G$11,AP14&lt;=Vacances!$H$11),AND(AP14&gt;=Vacances!$G$12,AP14&lt;=Vacances!$H$12),AND(AP14&gt;=Vacances!$G$13,AP14&lt;=Vacances!$H$13))," ","")</f>
        <v/>
      </c>
      <c r="AV14" s="94"/>
      <c r="AW14" s="184">
        <f t="shared" si="6"/>
        <v>27</v>
      </c>
      <c r="AX14" s="87">
        <f t="shared" si="29"/>
        <v>41461</v>
      </c>
      <c r="AY14" s="88" t="str">
        <f>CHOOSE(MATCH(WEEKDAY(AX14,2),{1;2;3;4;5;6;7}),"L","M","M","J","V","S","D")</f>
        <v>V</v>
      </c>
      <c r="AZ14" s="110"/>
      <c r="BA14" s="95" t="str">
        <f>IF(OR(AND(AX14&gt;=Vacances!$C$9,AX14&lt;=Vacances!$D$9),AND(AX14&gt;=Vacances!$C$10,AX14&lt;=Vacances!$D$10),AND(AX14&gt;=Vacances!$C$11,AX14&lt;=Vacances!$D$11),AND(AX14&gt;=Vacances!$C$12,AX14&lt;=Vacances!$D$12),AND(AX14&gt;=Vacances!$C$13,AX14&lt;=Vacances!$D$13))," ","")</f>
        <v/>
      </c>
      <c r="BB14" s="95" t="str">
        <f>IF(OR(AND(AX14&gt;=Vacances!$E$9,AX14&lt;=Vacances!$F$9),AND(AX14&gt;=Vacances!$E$10,AX14&lt;=Vacances!$F$10),AND(AX14&gt;=Vacances!$E$11,AX14&lt;=Vacances!$F$11),AND(AX14&gt;=Vacances!$E$12,AX14&lt;=Vacances!$F$12),AND(AX14&gt;=Vacances!$E$13,AX14&lt;=Vacances!$F$13))," ","")</f>
        <v/>
      </c>
      <c r="BC14" s="96" t="str">
        <f>IF(OR(AND(AX14&gt;=Vacances!$G$9,AX14&lt;=Vacances!$H$9),AND(AX14&gt;=Vacances!$G$10,AX14&lt;=Vacances!$H$10),AND(AX14&gt;=Vacances!$G$11,AX14&lt;=Vacances!$H$11),AND(AX14&gt;=Vacances!$G$12,AX14&lt;=Vacances!$H$12),AND(AX14&gt;=Vacances!$G$13,AX14&lt;=Vacances!$H$13))," ","")</f>
        <v/>
      </c>
      <c r="BD14" s="94"/>
      <c r="BE14" s="184">
        <f t="shared" si="7"/>
        <v>32</v>
      </c>
      <c r="BF14" s="87">
        <f t="shared" si="30"/>
        <v>41492</v>
      </c>
      <c r="BG14" s="88" t="str">
        <f>CHOOSE(MATCH(WEEKDAY(BF14,2),{1;2;3;4;5;6;7}),"L","M","M","J","V","S","D")</f>
        <v>L</v>
      </c>
      <c r="BH14" s="110"/>
      <c r="BI14" s="95" t="str">
        <f>IF(OR(AND(BF14&gt;=Vacances!$C$9,BF14&lt;=Vacances!$D$9),AND(BF14&gt;=Vacances!$C$10,BF14&lt;=Vacances!$D$10),AND(BF14&gt;=Vacances!$C$11,BF14&lt;=Vacances!$D$11),AND(BF14&gt;=Vacances!$C$12,BF14&lt;=Vacances!$D$12),AND(BF14&gt;=Vacances!$C$13,BF14&lt;=Vacances!$D$13))," ","")</f>
        <v xml:space="preserve"> </v>
      </c>
      <c r="BJ14" s="95" t="str">
        <f>IF(OR(AND(BF14&gt;=Vacances!$E$9,BF14&lt;=Vacances!$F$9),AND(BF14&gt;=Vacances!$E$10,BF14&lt;=Vacances!$F$10),AND(BF14&gt;=Vacances!$E$11,BF14&lt;=Vacances!$F$11),AND(BF14&gt;=Vacances!$E$12,BF14&lt;=Vacances!$F$12),AND(BF14&gt;=Vacances!$E$13,BF14&lt;=Vacances!$F$13))," ","")</f>
        <v xml:space="preserve"> </v>
      </c>
      <c r="BK14" s="96" t="str">
        <f>IF(OR(AND(BF14&gt;=Vacances!$G$9,BF14&lt;=Vacances!$H$9),AND(BF14&gt;=Vacances!$G$10,BF14&lt;=Vacances!$H$10),AND(BF14&gt;=Vacances!$G$11,BF14&lt;=Vacances!$H$11),AND(BF14&gt;=Vacances!$G$12,BF14&lt;=Vacances!$H$12),AND(BF14&gt;=Vacances!$G$13,BF14&lt;=Vacances!$H$13))," ","")</f>
        <v xml:space="preserve"> </v>
      </c>
      <c r="BL14" s="94"/>
      <c r="BM14" s="184">
        <f t="shared" si="8"/>
        <v>36</v>
      </c>
      <c r="BN14" s="87">
        <f t="shared" si="31"/>
        <v>41523</v>
      </c>
      <c r="BO14" s="91" t="str">
        <f>CHOOSE(MATCH(WEEKDAY(BN14,2),{1;2;3;4;5;6;7}),"L","M","M","J","V","S","D")</f>
        <v>J</v>
      </c>
      <c r="BP14" s="110"/>
      <c r="BQ14" s="95" t="str">
        <f>IF(OR(AND(BN14&gt;=Vacances!$C$9,BN14&lt;=Vacances!$D$9),AND(BN14&gt;=Vacances!$C$10,BN14&lt;=Vacances!$D$10),AND(BN14&gt;=Vacances!$C$11,BN14&lt;=Vacances!$D$11),AND(BN14&gt;=Vacances!$C$12,BN14&lt;=Vacances!$D$12),AND(BN14&gt;=Vacances!$C$13,BN14&lt;=Vacances!$D$13))," ","")</f>
        <v/>
      </c>
      <c r="BR14" s="95" t="str">
        <f>IF(OR(AND(BN14&gt;=Vacances!$E$9,BN14&lt;=Vacances!$F$9),AND(BN14&gt;=Vacances!$E$10,BN14&lt;=Vacances!$F$10),AND(BN14&gt;=Vacances!$E$11,BN14&lt;=Vacances!$F$11),AND(BN14&gt;=Vacances!$E$12,BN14&lt;=Vacances!$F$12),AND(BN14&gt;=Vacances!$E$13,BN14&lt;=Vacances!$F$13))," ","")</f>
        <v/>
      </c>
      <c r="BS14" s="96" t="str">
        <f>IF(OR(AND(BN14&gt;=Vacances!$G$9,BN14&lt;=Vacances!$H$9),AND(BN14&gt;=Vacances!$G$10,BN14&lt;=Vacances!$H$10),AND(BN14&gt;=Vacances!$G$11,BN14&lt;=Vacances!$H$11),AND(BN14&gt;=Vacances!$G$12,BN14&lt;=Vacances!$H$12),AND(BN14&gt;=Vacances!$G$13,BN14&lt;=Vacances!$H$13))," ","")</f>
        <v/>
      </c>
      <c r="BT14" s="94"/>
      <c r="BU14" s="184">
        <f t="shared" si="9"/>
        <v>40</v>
      </c>
      <c r="BV14" s="87">
        <f t="shared" si="32"/>
        <v>41553</v>
      </c>
      <c r="BW14" s="88" t="str">
        <f>CHOOSE(MATCH(WEEKDAY(BV14,2),{1;2;3;4;5;6;7}),"L","M","M","J","V","S","D")</f>
        <v>S</v>
      </c>
      <c r="BX14" s="110"/>
      <c r="BY14" s="95" t="str">
        <f>IF(OR(AND(BV14&gt;=Vacances!$C$9,BV14&lt;=Vacances!$D$9),AND(BV14&gt;=Vacances!$C$10,BV14&lt;=Vacances!$D$10),AND(BV14&gt;=Vacances!$C$11,BV14&lt;=Vacances!$D$11),AND(BV14&gt;=Vacances!$C$12,BV14&lt;=Vacances!$D$12),AND(BV14&gt;=Vacances!$C$13,BV14&lt;=Vacances!$D$13))," ","")</f>
        <v/>
      </c>
      <c r="BZ14" s="95" t="str">
        <f>IF(OR(AND(BV14&gt;=Vacances!$E$9,BV14&lt;=Vacances!$F$9),AND(BV14&gt;=Vacances!$E$10,BV14&lt;=Vacances!$F$10),AND(BV14&gt;=Vacances!$E$11,BV14&lt;=Vacances!$F$11),AND(BV14&gt;=Vacances!$E$12,BV14&lt;=Vacances!$F$12),AND(BV14&gt;=Vacances!$E$13,BV14&lt;=Vacances!$F$13))," ","")</f>
        <v/>
      </c>
      <c r="CA14" s="96" t="str">
        <f>IF(OR(AND(BV14&gt;=Vacances!$G$9,BV14&lt;=Vacances!$H$9),AND(BV14&gt;=Vacances!$G$10,BV14&lt;=Vacances!$H$10),AND(BV14&gt;=Vacances!$G$11,BV14&lt;=Vacances!$H$11),AND(BV14&gt;=Vacances!$G$12,BV14&lt;=Vacances!$H$12),AND(BV14&gt;=Vacances!$G$13,BV14&lt;=Vacances!$H$13))," ","")</f>
        <v/>
      </c>
      <c r="CB14" s="94"/>
      <c r="CC14" s="184">
        <f t="shared" si="10"/>
        <v>45</v>
      </c>
      <c r="CD14" s="87">
        <f t="shared" si="33"/>
        <v>41584</v>
      </c>
      <c r="CE14" s="91" t="str">
        <f>CHOOSE(MATCH(WEEKDAY(CD14,2),{1;2;3;4;5;6;7}),"L","M","M","J","V","S","D")</f>
        <v>M</v>
      </c>
      <c r="CF14" s="157"/>
      <c r="CG14" s="158"/>
      <c r="CH14" s="158"/>
      <c r="CI14" s="159"/>
      <c r="CJ14" s="94"/>
      <c r="CK14" s="184">
        <f t="shared" si="11"/>
        <v>49</v>
      </c>
      <c r="CL14" s="87">
        <f t="shared" si="34"/>
        <v>41614</v>
      </c>
      <c r="CM14" s="88" t="str">
        <f>CHOOSE(MATCH(WEEKDAY(CL14,2),{1;2;3;4;5;6;7}),"L","M","M","J","V","S","D")</f>
        <v>J</v>
      </c>
      <c r="CN14" s="110"/>
      <c r="CO14" s="95"/>
      <c r="CP14" s="95"/>
      <c r="CQ14" s="96"/>
      <c r="CS14" s="122" t="s">
        <v>80</v>
      </c>
      <c r="CT14" s="156" t="s">
        <v>66</v>
      </c>
      <c r="CU14" s="175">
        <f t="shared" si="0"/>
        <v>0</v>
      </c>
      <c r="CV14" s="176">
        <f t="shared" si="12"/>
        <v>0</v>
      </c>
      <c r="CW14" s="176">
        <f t="shared" si="13"/>
        <v>0</v>
      </c>
      <c r="CX14" s="176">
        <f t="shared" si="14"/>
        <v>0</v>
      </c>
      <c r="CY14" s="176">
        <f t="shared" si="15"/>
        <v>0</v>
      </c>
      <c r="CZ14" s="176">
        <f t="shared" si="16"/>
        <v>0</v>
      </c>
      <c r="DA14" s="176">
        <f t="shared" si="17"/>
        <v>0</v>
      </c>
      <c r="DB14" s="176">
        <f t="shared" si="18"/>
        <v>0</v>
      </c>
      <c r="DC14" s="176">
        <f t="shared" si="19"/>
        <v>0</v>
      </c>
      <c r="DD14" s="176">
        <f t="shared" si="20"/>
        <v>0</v>
      </c>
      <c r="DE14" s="176">
        <f t="shared" si="21"/>
        <v>0</v>
      </c>
      <c r="DF14" s="177">
        <f t="shared" si="22"/>
        <v>0</v>
      </c>
    </row>
    <row r="15" spans="1:110" ht="15" customHeight="1">
      <c r="A15" s="184">
        <f t="shared" si="23"/>
        <v>1</v>
      </c>
      <c r="B15" s="87">
        <f t="shared" si="24"/>
        <v>41281</v>
      </c>
      <c r="C15" s="88" t="str">
        <f>CHOOSE(MATCH(WEEKDAY(B15,2),{1;2;3;4;5;6;7}),"L","M","M","J","V","S","D")</f>
        <v>D</v>
      </c>
      <c r="D15" s="107"/>
      <c r="E15" s="95" t="str">
        <f>IF(OR(AND(B15&gt;=Vacances!$C$9,B15&lt;=Vacances!$D$9),AND(B15&gt;=Vacances!$C$10,B15&lt;=Vacances!$D$10),AND(B15&gt;=Vacances!$C$11,B15&lt;=Vacances!$D$11),AND(B15&gt;=Vacances!$C$12,B15&lt;=Vacances!$D$12),AND(B15&gt;=Vacances!$C$13,B15&lt;=Vacances!$D$13))," ","")</f>
        <v/>
      </c>
      <c r="F15" s="95" t="str">
        <f>IF(OR(AND(B15&gt;=Vacances!$E$9,B15&lt;=Vacances!$F$9),AND(B15&gt;=Vacances!$E$10,B15&lt;=Vacances!$F$10),AND(B15&gt;=Vacances!$E$11,B15&lt;=Vacances!$F$11),AND(B15&gt;=Vacances!$E$12,B15&lt;=Vacances!$F$12),AND(B15&gt;=Vacances!$E$13,B15&lt;=Vacances!$F$13))," ","")</f>
        <v/>
      </c>
      <c r="G15" s="96" t="str">
        <f>IF(OR(AND(B15&gt;=Vacances!$G$9,B15&lt;=Vacances!$H$9),AND(B15&gt;=Vacances!$G$10,B15&lt;=Vacances!$H$10),AND(B15&gt;=Vacances!$G$11,B15&lt;=Vacances!$H$11),AND(B15&gt;=Vacances!$G$12,B15&lt;=Vacances!$H$12),AND(B15&gt;=Vacances!$G$13,B15&lt;=Vacances!$H$13))," ","")</f>
        <v/>
      </c>
      <c r="H15" s="93"/>
      <c r="I15" s="184">
        <f t="shared" si="1"/>
        <v>6</v>
      </c>
      <c r="J15" s="90">
        <f t="shared" si="25"/>
        <v>41312</v>
      </c>
      <c r="K15" s="91" t="str">
        <f>CHOOSE(MATCH(WEEKDAY(J15,2),{1;2;3;4;5;6;7}),"L","M","M","J","V","S","D")</f>
        <v>M</v>
      </c>
      <c r="L15" s="108"/>
      <c r="M15" s="95" t="str">
        <f>IF(OR(AND(J15&gt;=Vacances!$C$9,J15&lt;=Vacances!$D$9),AND(J15&gt;=Vacances!$C$10,J15&lt;=Vacances!$D$10),AND(J15&gt;=Vacances!$C$11,J15&lt;=Vacances!$D$11),AND(J15&gt;=Vacances!$C$12,J15&lt;=Vacances!$D$12),AND(J15&gt;=Vacances!$C$13,J15&lt;=Vacances!$D$13))," ","")</f>
        <v/>
      </c>
      <c r="N15" s="95" t="str">
        <f>IF(OR(AND(J15&gt;=Vacances!$E$9,J15&lt;=Vacances!$F$9),AND(J15&gt;=Vacances!$E$10,J15&lt;=Vacances!$F$10),AND(J15&gt;=Vacances!$E$11,J15&lt;=Vacances!$F$11),AND(J15&gt;=Vacances!$E$12,J15&lt;=Vacances!$F$12),AND(J15&gt;=Vacances!$E$13,J15&lt;=Vacances!$F$13))," ","")</f>
        <v/>
      </c>
      <c r="O15" s="96" t="str">
        <f>IF(OR(AND(J15&gt;=Vacances!$G$9,J15&lt;=Vacances!$H$9),AND(J15&gt;=Vacances!$G$10,J15&lt;=Vacances!$H$10),AND(J15&gt;=Vacances!$G$11,J15&lt;=Vacances!$H$11),AND(J15&gt;=Vacances!$G$12,J15&lt;=Vacances!$H$12),AND(J15&gt;=Vacances!$G$13,J15&lt;=Vacances!$H$13))," ","")</f>
        <v xml:space="preserve"> </v>
      </c>
      <c r="P15" s="94"/>
      <c r="Q15" s="184">
        <f t="shared" si="2"/>
        <v>10</v>
      </c>
      <c r="R15" s="87">
        <f t="shared" si="35"/>
        <v>41340</v>
      </c>
      <c r="S15" s="91" t="str">
        <f>CHOOSE(MATCH(WEEKDAY(R15,2),{1;2;3;4;5;6;7}),"L","M","M","J","V","S","D")</f>
        <v>M</v>
      </c>
      <c r="T15" s="110"/>
      <c r="U15" s="95" t="str">
        <f>IF(OR(AND(R15&gt;=Vacances!$C$9,R15&lt;=Vacances!$D$9),AND(R15&gt;=Vacances!$C$10,R15&lt;=Vacances!$D$10),AND(R15&gt;=Vacances!$C$11,R15&lt;=Vacances!$D$11),AND(R15&gt;=Vacances!$C$12,R15&lt;=Vacances!$D$12),AND(R15&gt;=Vacances!$C$13,R15&lt;=Vacances!$D$13))," ","")</f>
        <v/>
      </c>
      <c r="V15" s="95" t="str">
        <f>IF(OR(AND(R15&gt;=Vacances!$E$9,R15&lt;=Vacances!$F$9),AND(R15&gt;=Vacances!$E$10,R15&lt;=Vacances!$F$10),AND(R15&gt;=Vacances!$E$11,R15&lt;=Vacances!$F$11),AND(R15&gt;=Vacances!$E$12,R15&lt;=Vacances!$F$12),AND(R15&gt;=Vacances!$E$13,R15&lt;=Vacances!$F$13))," ","")</f>
        <v/>
      </c>
      <c r="W15" s="96" t="str">
        <f>IF(OR(AND(R15&gt;=Vacances!$G$9,R15&lt;=Vacances!$H$9),AND(R15&gt;=Vacances!$G$10,R15&lt;=Vacances!$H$10),AND(R15&gt;=Vacances!$G$11,R15&lt;=Vacances!$H$11),AND(R15&gt;=Vacances!$G$12,R15&lt;=Vacances!$H$12),AND(R15&gt;=Vacances!$G$13,R15&lt;=Vacances!$H$13))," ","")</f>
        <v/>
      </c>
      <c r="X15" s="94"/>
      <c r="Y15" s="184">
        <f t="shared" si="3"/>
        <v>14</v>
      </c>
      <c r="Z15" s="87">
        <f t="shared" si="36"/>
        <v>41371</v>
      </c>
      <c r="AA15" s="91" t="str">
        <f>CHOOSE(MATCH(WEEKDAY(Z15,2),{1;2;3;4;5;6;7}),"L","M","M","J","V","S","D")</f>
        <v>S</v>
      </c>
      <c r="AB15" s="107"/>
      <c r="AC15" s="95" t="str">
        <f>IF(OR(AND(Z15&gt;=Vacances!$C$9,Z15&lt;=Vacances!$D$9),AND(Z15&gt;=Vacances!$C$10,Z15&lt;=Vacances!$D$10),AND(Z15&gt;=Vacances!$C$11,Z15&lt;=Vacances!$D$11),AND(Z15&gt;=Vacances!$C$12,Z15&lt;=Vacances!$D$12),AND(Z15&gt;=Vacances!$C$13,Z15&lt;=Vacances!$D$13))," ","")</f>
        <v/>
      </c>
      <c r="AD15" s="95" t="str">
        <f>IF(OR(AND(Z15&gt;=Vacances!$E$9,Z15&lt;=Vacances!$F$9),AND(Z15&gt;=Vacances!$E$10,Z15&lt;=Vacances!$F$10),AND(Z15&gt;=Vacances!$E$11,Z15&lt;=Vacances!$F$11),AND(Z15&gt;=Vacances!$E$12,Z15&lt;=Vacances!$F$12),AND(Z15&gt;=Vacances!$E$13,Z15&lt;=Vacances!$F$13))," ","")</f>
        <v xml:space="preserve"> </v>
      </c>
      <c r="AE15" s="96" t="str">
        <f>IF(OR(AND(Z15&gt;=Vacances!$G$9,Z15&lt;=Vacances!$H$9),AND(Z15&gt;=Vacances!$G$10,Z15&lt;=Vacances!$H$10),AND(Z15&gt;=Vacances!$G$11,Z15&lt;=Vacances!$H$11),AND(Z15&gt;=Vacances!$G$12,Z15&lt;=Vacances!$H$12),AND(Z15&gt;=Vacances!$G$13,Z15&lt;=Vacances!$H$13))," ","")</f>
        <v xml:space="preserve"> </v>
      </c>
      <c r="AF15" s="93"/>
      <c r="AG15" s="184">
        <f t="shared" si="4"/>
        <v>19</v>
      </c>
      <c r="AH15" s="87">
        <f t="shared" si="27"/>
        <v>41401</v>
      </c>
      <c r="AI15" s="88" t="str">
        <f>CHOOSE(MATCH(WEEKDAY(AH15,2),{1;2;3;4;5;6;7}),"L","M","M","J","V","S","D")</f>
        <v>L</v>
      </c>
      <c r="AJ15" s="107"/>
      <c r="AK15" s="95" t="str">
        <f>IF(OR(AND(AH15&gt;=Vacances!$C$9,AH15&lt;=Vacances!$D$9),AND(AH15&gt;=Vacances!$C$10,AH15&lt;=Vacances!$D$10),AND(AH15&gt;=Vacances!$C$11,AH15&lt;=Vacances!$D$11),AND(AH15&gt;=Vacances!$C$12,AH15&lt;=Vacances!$D$12),AND(AH15&gt;=Vacances!$C$13,AH15&lt;=Vacances!$D$13))," ","")</f>
        <v/>
      </c>
      <c r="AL15" s="95" t="str">
        <f>IF(OR(AND(AH15&gt;=Vacances!$E$9,AH15&lt;=Vacances!$F$9),AND(AH15&gt;=Vacances!$E$10,AH15&lt;=Vacances!$F$10),AND(AH15&gt;=Vacances!$E$11,AH15&lt;=Vacances!$F$11),AND(AH15&gt;=Vacances!$E$12,AH15&lt;=Vacances!$F$12),AND(AH15&gt;=Vacances!$E$13,AH15&lt;=Vacances!$F$13))," ","")</f>
        <v/>
      </c>
      <c r="AM15" s="96" t="str">
        <f>IF(OR(AND(AH15&gt;=Vacances!$G$9,AH15&lt;=Vacances!$H$9),AND(AH15&gt;=Vacances!$G$10,AH15&lt;=Vacances!$H$10),AND(AH15&gt;=Vacances!$G$11,AH15&lt;=Vacances!$H$11),AND(AH15&gt;=Vacances!$G$12,AH15&lt;=Vacances!$H$12),AND(AH15&gt;=Vacances!$G$13,AH15&lt;=Vacances!$H$13))," ","")</f>
        <v/>
      </c>
      <c r="AN15" s="94"/>
      <c r="AO15" s="184">
        <f t="shared" si="5"/>
        <v>23</v>
      </c>
      <c r="AP15" s="87">
        <f t="shared" si="28"/>
        <v>41432</v>
      </c>
      <c r="AQ15" s="91" t="str">
        <f>CHOOSE(MATCH(WEEKDAY(AP15,2),{1;2;3;4;5;6;7}),"L","M","M","J","V","S","D")</f>
        <v>J</v>
      </c>
      <c r="AR15" s="110"/>
      <c r="AS15" s="95" t="str">
        <f>IF(OR(AND(AP15&gt;=Vacances!$C$9,AP15&lt;=Vacances!$D$9),AND(AP15&gt;=Vacances!$C$10,AP15&lt;=Vacances!$D$10),AND(AP15&gt;=Vacances!$C$11,AP15&lt;=Vacances!$D$11),AND(AP15&gt;=Vacances!$C$12,AP15&lt;=Vacances!$D$12),AND(AP15&gt;=Vacances!$C$13,AP15&lt;=Vacances!$D$13))," ","")</f>
        <v/>
      </c>
      <c r="AT15" s="95" t="str">
        <f>IF(OR(AND(AP15&gt;=Vacances!$E$9,AP15&lt;=Vacances!$F$9),AND(AP15&gt;=Vacances!$E$10,AP15&lt;=Vacances!$F$10),AND(AP15&gt;=Vacances!$E$11,AP15&lt;=Vacances!$F$11),AND(AP15&gt;=Vacances!$E$12,AP15&lt;=Vacances!$F$12),AND(AP15&gt;=Vacances!$E$13,AP15&lt;=Vacances!$F$13))," ","")</f>
        <v/>
      </c>
      <c r="AU15" s="96" t="str">
        <f>IF(OR(AND(AP15&gt;=Vacances!$G$9,AP15&lt;=Vacances!$H$9),AND(AP15&gt;=Vacances!$G$10,AP15&lt;=Vacances!$H$10),AND(AP15&gt;=Vacances!$G$11,AP15&lt;=Vacances!$H$11),AND(AP15&gt;=Vacances!$G$12,AP15&lt;=Vacances!$H$12),AND(AP15&gt;=Vacances!$G$13,AP15&lt;=Vacances!$H$13))," ","")</f>
        <v/>
      </c>
      <c r="AV15" s="94"/>
      <c r="AW15" s="184">
        <f t="shared" si="6"/>
        <v>27</v>
      </c>
      <c r="AX15" s="87">
        <f t="shared" si="29"/>
        <v>41462</v>
      </c>
      <c r="AY15" s="88" t="str">
        <f>CHOOSE(MATCH(WEEKDAY(AX15,2),{1;2;3;4;5;6;7}),"L","M","M","J","V","S","D")</f>
        <v>S</v>
      </c>
      <c r="AZ15" s="110"/>
      <c r="BA15" s="95" t="str">
        <f>IF(OR(AND(AX15&gt;=Vacances!$C$9,AX15&lt;=Vacances!$D$9),AND(AX15&gt;=Vacances!$C$10,AX15&lt;=Vacances!$D$10),AND(AX15&gt;=Vacances!$C$11,AX15&lt;=Vacances!$D$11),AND(AX15&gt;=Vacances!$C$12,AX15&lt;=Vacances!$D$12),AND(AX15&gt;=Vacances!$C$13,AX15&lt;=Vacances!$D$13))," ","")</f>
        <v xml:space="preserve"> </v>
      </c>
      <c r="BB15" s="95" t="str">
        <f>IF(OR(AND(AX15&gt;=Vacances!$E$9,AX15&lt;=Vacances!$F$9),AND(AX15&gt;=Vacances!$E$10,AX15&lt;=Vacances!$F$10),AND(AX15&gt;=Vacances!$E$11,AX15&lt;=Vacances!$F$11),AND(AX15&gt;=Vacances!$E$12,AX15&lt;=Vacances!$F$12),AND(AX15&gt;=Vacances!$E$13,AX15&lt;=Vacances!$F$13))," ","")</f>
        <v xml:space="preserve"> </v>
      </c>
      <c r="BC15" s="96" t="str">
        <f>IF(OR(AND(AX15&gt;=Vacances!$G$9,AX15&lt;=Vacances!$H$9),AND(AX15&gt;=Vacances!$G$10,AX15&lt;=Vacances!$H$10),AND(AX15&gt;=Vacances!$G$11,AX15&lt;=Vacances!$H$11),AND(AX15&gt;=Vacances!$G$12,AX15&lt;=Vacances!$H$12),AND(AX15&gt;=Vacances!$G$13,AX15&lt;=Vacances!$H$13))," ","")</f>
        <v xml:space="preserve"> </v>
      </c>
      <c r="BD15" s="97"/>
      <c r="BE15" s="184">
        <f t="shared" si="7"/>
        <v>32</v>
      </c>
      <c r="BF15" s="87">
        <f t="shared" si="30"/>
        <v>41493</v>
      </c>
      <c r="BG15" s="88" t="str">
        <f>CHOOSE(MATCH(WEEKDAY(BF15,2),{1;2;3;4;5;6;7}),"L","M","M","J","V","S","D")</f>
        <v>M</v>
      </c>
      <c r="BH15" s="157"/>
      <c r="BI15" s="95" t="str">
        <f>IF(OR(AND(BF15&gt;=Vacances!$C$9,BF15&lt;=Vacances!$D$9),AND(BF15&gt;=Vacances!$C$10,BF15&lt;=Vacances!$D$10),AND(BF15&gt;=Vacances!$C$11,BF15&lt;=Vacances!$D$11),AND(BF15&gt;=Vacances!$C$12,BF15&lt;=Vacances!$D$12),AND(BF15&gt;=Vacances!$C$13,BF15&lt;=Vacances!$D$13))," ","")</f>
        <v xml:space="preserve"> </v>
      </c>
      <c r="BJ15" s="95" t="str">
        <f>IF(OR(AND(BF15&gt;=Vacances!$E$9,BF15&lt;=Vacances!$F$9),AND(BF15&gt;=Vacances!$E$10,BF15&lt;=Vacances!$F$10),AND(BF15&gt;=Vacances!$E$11,BF15&lt;=Vacances!$F$11),AND(BF15&gt;=Vacances!$E$12,BF15&lt;=Vacances!$F$12),AND(BF15&gt;=Vacances!$E$13,BF15&lt;=Vacances!$F$13))," ","")</f>
        <v xml:space="preserve"> </v>
      </c>
      <c r="BK15" s="96" t="str">
        <f>IF(OR(AND(BF15&gt;=Vacances!$G$9,BF15&lt;=Vacances!$H$9),AND(BF15&gt;=Vacances!$G$10,BF15&lt;=Vacances!$H$10),AND(BF15&gt;=Vacances!$G$11,BF15&lt;=Vacances!$H$11),AND(BF15&gt;=Vacances!$G$12,BF15&lt;=Vacances!$H$12),AND(BF15&gt;=Vacances!$G$13,BF15&lt;=Vacances!$H$13))," ","")</f>
        <v xml:space="preserve"> </v>
      </c>
      <c r="BL15" s="94"/>
      <c r="BM15" s="184">
        <f t="shared" si="8"/>
        <v>36</v>
      </c>
      <c r="BN15" s="87">
        <f t="shared" si="31"/>
        <v>41524</v>
      </c>
      <c r="BO15" s="91" t="str">
        <f>CHOOSE(MATCH(WEEKDAY(BN15,2),{1;2;3;4;5;6;7}),"L","M","M","J","V","S","D")</f>
        <v>V</v>
      </c>
      <c r="BP15" s="110"/>
      <c r="BQ15" s="95" t="str">
        <f>IF(OR(AND(BN15&gt;=Vacances!$C$9,BN15&lt;=Vacances!$D$9),AND(BN15&gt;=Vacances!$C$10,BN15&lt;=Vacances!$D$10),AND(BN15&gt;=Vacances!$C$11,BN15&lt;=Vacances!$D$11),AND(BN15&gt;=Vacances!$C$12,BN15&lt;=Vacances!$D$12),AND(BN15&gt;=Vacances!$C$13,BN15&lt;=Vacances!$D$13))," ","")</f>
        <v/>
      </c>
      <c r="BR15" s="95" t="str">
        <f>IF(OR(AND(BN15&gt;=Vacances!$E$9,BN15&lt;=Vacances!$F$9),AND(BN15&gt;=Vacances!$E$10,BN15&lt;=Vacances!$F$10),AND(BN15&gt;=Vacances!$E$11,BN15&lt;=Vacances!$F$11),AND(BN15&gt;=Vacances!$E$12,BN15&lt;=Vacances!$F$12),AND(BN15&gt;=Vacances!$E$13,BN15&lt;=Vacances!$F$13))," ","")</f>
        <v/>
      </c>
      <c r="BS15" s="96" t="str">
        <f>IF(OR(AND(BN15&gt;=Vacances!$G$9,BN15&lt;=Vacances!$H$9),AND(BN15&gt;=Vacances!$G$10,BN15&lt;=Vacances!$H$10),AND(BN15&gt;=Vacances!$G$11,BN15&lt;=Vacances!$H$11),AND(BN15&gt;=Vacances!$G$12,BN15&lt;=Vacances!$H$12),AND(BN15&gt;=Vacances!$G$13,BN15&lt;=Vacances!$H$13))," ","")</f>
        <v/>
      </c>
      <c r="BT15" s="94"/>
      <c r="BU15" s="184">
        <f t="shared" si="9"/>
        <v>40</v>
      </c>
      <c r="BV15" s="87">
        <f t="shared" si="32"/>
        <v>41554</v>
      </c>
      <c r="BW15" s="88" t="str">
        <f>CHOOSE(MATCH(WEEKDAY(BV15,2),{1;2;3;4;5;6;7}),"L","M","M","J","V","S","D")</f>
        <v>D</v>
      </c>
      <c r="BX15" s="110"/>
      <c r="BY15" s="95" t="str">
        <f>IF(OR(AND(BV15&gt;=Vacances!$C$9,BV15&lt;=Vacances!$D$9),AND(BV15&gt;=Vacances!$C$10,BV15&lt;=Vacances!$D$10),AND(BV15&gt;=Vacances!$C$11,BV15&lt;=Vacances!$D$11),AND(BV15&gt;=Vacances!$C$12,BV15&lt;=Vacances!$D$12),AND(BV15&gt;=Vacances!$C$13,BV15&lt;=Vacances!$D$13))," ","")</f>
        <v/>
      </c>
      <c r="BZ15" s="95" t="str">
        <f>IF(OR(AND(BV15&gt;=Vacances!$E$9,BV15&lt;=Vacances!$F$9),AND(BV15&gt;=Vacances!$E$10,BV15&lt;=Vacances!$F$10),AND(BV15&gt;=Vacances!$E$11,BV15&lt;=Vacances!$F$11),AND(BV15&gt;=Vacances!$E$12,BV15&lt;=Vacances!$F$12),AND(BV15&gt;=Vacances!$E$13,BV15&lt;=Vacances!$F$13))," ","")</f>
        <v/>
      </c>
      <c r="CA15" s="96" t="str">
        <f>IF(OR(AND(BV15&gt;=Vacances!$G$9,BV15&lt;=Vacances!$H$9),AND(BV15&gt;=Vacances!$G$10,BV15&lt;=Vacances!$H$10),AND(BV15&gt;=Vacances!$G$11,BV15&lt;=Vacances!$H$11),AND(BV15&gt;=Vacances!$G$12,BV15&lt;=Vacances!$H$12),AND(BV15&gt;=Vacances!$G$13,BV15&lt;=Vacances!$H$13))," ","")</f>
        <v/>
      </c>
      <c r="CB15" s="94"/>
      <c r="CC15" s="184">
        <f t="shared" si="10"/>
        <v>45</v>
      </c>
      <c r="CD15" s="87">
        <f t="shared" si="33"/>
        <v>41585</v>
      </c>
      <c r="CE15" s="91" t="str">
        <f>CHOOSE(MATCH(WEEKDAY(CD15,2),{1;2;3;4;5;6;7}),"L","M","M","J","V","S","D")</f>
        <v>M</v>
      </c>
      <c r="CF15" s="110"/>
      <c r="CG15" s="95"/>
      <c r="CH15" s="95"/>
      <c r="CI15" s="96"/>
      <c r="CJ15" s="94"/>
      <c r="CK15" s="184">
        <f t="shared" si="11"/>
        <v>49</v>
      </c>
      <c r="CL15" s="87">
        <f t="shared" si="34"/>
        <v>41615</v>
      </c>
      <c r="CM15" s="88" t="str">
        <f>CHOOSE(MATCH(WEEKDAY(CL15,2),{1;2;3;4;5;6;7}),"L","M","M","J","V","S","D")</f>
        <v>V</v>
      </c>
      <c r="CN15" s="111"/>
      <c r="CO15" s="98"/>
      <c r="CP15" s="98"/>
      <c r="CQ15" s="99"/>
      <c r="CS15" s="122" t="s">
        <v>81</v>
      </c>
      <c r="CT15" s="156" t="s">
        <v>67</v>
      </c>
      <c r="CU15" s="175">
        <f t="shared" si="0"/>
        <v>0</v>
      </c>
      <c r="CV15" s="176">
        <f t="shared" si="12"/>
        <v>0</v>
      </c>
      <c r="CW15" s="176">
        <f t="shared" si="13"/>
        <v>0</v>
      </c>
      <c r="CX15" s="176">
        <f t="shared" si="14"/>
        <v>0</v>
      </c>
      <c r="CY15" s="176">
        <f t="shared" si="15"/>
        <v>0</v>
      </c>
      <c r="CZ15" s="176">
        <f t="shared" si="16"/>
        <v>0</v>
      </c>
      <c r="DA15" s="176">
        <f t="shared" si="17"/>
        <v>0</v>
      </c>
      <c r="DB15" s="176">
        <f t="shared" si="18"/>
        <v>0</v>
      </c>
      <c r="DC15" s="176">
        <f t="shared" si="19"/>
        <v>0</v>
      </c>
      <c r="DD15" s="176">
        <f t="shared" si="20"/>
        <v>0</v>
      </c>
      <c r="DE15" s="176">
        <f t="shared" si="21"/>
        <v>0</v>
      </c>
      <c r="DF15" s="177">
        <f t="shared" si="22"/>
        <v>0</v>
      </c>
    </row>
    <row r="16" spans="1:110" ht="15" customHeight="1">
      <c r="A16" s="184">
        <f t="shared" si="23"/>
        <v>2</v>
      </c>
      <c r="B16" s="87">
        <f t="shared" si="24"/>
        <v>41282</v>
      </c>
      <c r="C16" s="88" t="str">
        <f>CHOOSE(MATCH(WEEKDAY(B16,2),{1;2;3;4;5;6;7}),"L","M","M","J","V","S","D")</f>
        <v>L</v>
      </c>
      <c r="D16" s="107"/>
      <c r="E16" s="95" t="str">
        <f>IF(OR(AND(B16&gt;=Vacances!$C$9,B16&lt;=Vacances!$D$9),AND(B16&gt;=Vacances!$C$10,B16&lt;=Vacances!$D$10),AND(B16&gt;=Vacances!$C$11,B16&lt;=Vacances!$D$11),AND(B16&gt;=Vacances!$C$12,B16&lt;=Vacances!$D$12),AND(B16&gt;=Vacances!$C$13,B16&lt;=Vacances!$D$13))," ","")</f>
        <v/>
      </c>
      <c r="F16" s="95" t="str">
        <f>IF(OR(AND(B16&gt;=Vacances!$E$9,B16&lt;=Vacances!$F$9),AND(B16&gt;=Vacances!$E$10,B16&lt;=Vacances!$F$10),AND(B16&gt;=Vacances!$E$11,B16&lt;=Vacances!$F$11),AND(B16&gt;=Vacances!$E$12,B16&lt;=Vacances!$F$12),AND(B16&gt;=Vacances!$E$13,B16&lt;=Vacances!$F$13))," ","")</f>
        <v/>
      </c>
      <c r="G16" s="96" t="str">
        <f>IF(OR(AND(B16&gt;=Vacances!$G$9,B16&lt;=Vacances!$H$9),AND(B16&gt;=Vacances!$G$10,B16&lt;=Vacances!$H$10),AND(B16&gt;=Vacances!$G$11,B16&lt;=Vacances!$H$11),AND(B16&gt;=Vacances!$G$12,B16&lt;=Vacances!$H$12),AND(B16&gt;=Vacances!$G$13,B16&lt;=Vacances!$H$13))," ","")</f>
        <v/>
      </c>
      <c r="H16" s="93"/>
      <c r="I16" s="184">
        <f t="shared" si="1"/>
        <v>6</v>
      </c>
      <c r="J16" s="90">
        <f t="shared" si="25"/>
        <v>41313</v>
      </c>
      <c r="K16" s="91" t="str">
        <f>CHOOSE(MATCH(WEEKDAY(J16,2),{1;2;3;4;5;6;7}),"L","M","M","J","V","S","D")</f>
        <v>J</v>
      </c>
      <c r="L16" s="108" t="s">
        <v>13</v>
      </c>
      <c r="M16" s="95" t="str">
        <f>IF(OR(AND(J16&gt;=Vacances!$C$9,J16&lt;=Vacances!$D$9),AND(J16&gt;=Vacances!$C$10,J16&lt;=Vacances!$D$10),AND(J16&gt;=Vacances!$C$11,J16&lt;=Vacances!$D$11),AND(J16&gt;=Vacances!$C$12,J16&lt;=Vacances!$D$12),AND(J16&gt;=Vacances!$C$13,J16&lt;=Vacances!$D$13))," ","")</f>
        <v/>
      </c>
      <c r="N16" s="95" t="str">
        <f>IF(OR(AND(J16&gt;=Vacances!$E$9,J16&lt;=Vacances!$F$9),AND(J16&gt;=Vacances!$E$10,J16&lt;=Vacances!$F$10),AND(J16&gt;=Vacances!$E$11,J16&lt;=Vacances!$F$11),AND(J16&gt;=Vacances!$E$12,J16&lt;=Vacances!$F$12),AND(J16&gt;=Vacances!$E$13,J16&lt;=Vacances!$F$13))," ","")</f>
        <v/>
      </c>
      <c r="O16" s="96" t="str">
        <f>IF(OR(AND(J16&gt;=Vacances!$G$9,J16&lt;=Vacances!$H$9),AND(J16&gt;=Vacances!$G$10,J16&lt;=Vacances!$H$10),AND(J16&gt;=Vacances!$G$11,J16&lt;=Vacances!$H$11),AND(J16&gt;=Vacances!$G$12,J16&lt;=Vacances!$H$12),AND(J16&gt;=Vacances!$G$13,J16&lt;=Vacances!$H$13))," ","")</f>
        <v xml:space="preserve"> </v>
      </c>
      <c r="P16" s="94"/>
      <c r="Q16" s="184">
        <f t="shared" si="2"/>
        <v>10</v>
      </c>
      <c r="R16" s="87">
        <f t="shared" si="35"/>
        <v>41341</v>
      </c>
      <c r="S16" s="91" t="str">
        <f>CHOOSE(MATCH(WEEKDAY(R16,2),{1;2;3;4;5;6;7}),"L","M","M","J","V","S","D")</f>
        <v>J</v>
      </c>
      <c r="T16" s="110"/>
      <c r="U16" s="95" t="str">
        <f>IF(OR(AND(R16&gt;=Vacances!$C$9,R16&lt;=Vacances!$D$9),AND(R16&gt;=Vacances!$C$10,R16&lt;=Vacances!$D$10),AND(R16&gt;=Vacances!$C$11,R16&lt;=Vacances!$D$11),AND(R16&gt;=Vacances!$C$12,R16&lt;=Vacances!$D$12),AND(R16&gt;=Vacances!$C$13,R16&lt;=Vacances!$D$13))," ","")</f>
        <v/>
      </c>
      <c r="V16" s="95" t="str">
        <f>IF(OR(AND(R16&gt;=Vacances!$E$9,R16&lt;=Vacances!$F$9),AND(R16&gt;=Vacances!$E$10,R16&lt;=Vacances!$F$10),AND(R16&gt;=Vacances!$E$11,R16&lt;=Vacances!$F$11),AND(R16&gt;=Vacances!$E$12,R16&lt;=Vacances!$F$12),AND(R16&gt;=Vacances!$E$13,R16&lt;=Vacances!$F$13))," ","")</f>
        <v/>
      </c>
      <c r="W16" s="96" t="str">
        <f>IF(OR(AND(R16&gt;=Vacances!$G$9,R16&lt;=Vacances!$H$9),AND(R16&gt;=Vacances!$G$10,R16&lt;=Vacances!$H$10),AND(R16&gt;=Vacances!$G$11,R16&lt;=Vacances!$H$11),AND(R16&gt;=Vacances!$G$12,R16&lt;=Vacances!$H$12),AND(R16&gt;=Vacances!$G$13,R16&lt;=Vacances!$H$13))," ","")</f>
        <v/>
      </c>
      <c r="X16" s="94"/>
      <c r="Y16" s="184">
        <f t="shared" si="3"/>
        <v>14</v>
      </c>
      <c r="Z16" s="87">
        <f t="shared" si="36"/>
        <v>41372</v>
      </c>
      <c r="AA16" s="91" t="str">
        <f>CHOOSE(MATCH(WEEKDAY(Z16,2),{1;2;3;4;5;6;7}),"L","M","M","J","V","S","D")</f>
        <v>D</v>
      </c>
      <c r="AB16" s="107"/>
      <c r="AC16" s="95" t="str">
        <f>IF(OR(AND(Z16&gt;=Vacances!$C$9,Z16&lt;=Vacances!$D$9),AND(Z16&gt;=Vacances!$C$10,Z16&lt;=Vacances!$D$10),AND(Z16&gt;=Vacances!$C$11,Z16&lt;=Vacances!$D$11),AND(Z16&gt;=Vacances!$C$12,Z16&lt;=Vacances!$D$12),AND(Z16&gt;=Vacances!$C$13,Z16&lt;=Vacances!$D$13))," ","")</f>
        <v/>
      </c>
      <c r="AD16" s="95" t="str">
        <f>IF(OR(AND(Z16&gt;=Vacances!$E$9,Z16&lt;=Vacances!$F$9),AND(Z16&gt;=Vacances!$E$10,Z16&lt;=Vacances!$F$10),AND(Z16&gt;=Vacances!$E$11,Z16&lt;=Vacances!$F$11),AND(Z16&gt;=Vacances!$E$12,Z16&lt;=Vacances!$F$12),AND(Z16&gt;=Vacances!$E$13,Z16&lt;=Vacances!$F$13))," ","")</f>
        <v xml:space="preserve"> </v>
      </c>
      <c r="AE16" s="96" t="str">
        <f>IF(OR(AND(Z16&gt;=Vacances!$G$9,Z16&lt;=Vacances!$H$9),AND(Z16&gt;=Vacances!$G$10,Z16&lt;=Vacances!$H$10),AND(Z16&gt;=Vacances!$G$11,Z16&lt;=Vacances!$H$11),AND(Z16&gt;=Vacances!$G$12,Z16&lt;=Vacances!$H$12),AND(Z16&gt;=Vacances!$G$13,Z16&lt;=Vacances!$H$13))," ","")</f>
        <v xml:space="preserve"> </v>
      </c>
      <c r="AF16" s="93"/>
      <c r="AG16" s="184">
        <f t="shared" si="4"/>
        <v>19</v>
      </c>
      <c r="AH16" s="87">
        <f t="shared" si="27"/>
        <v>41402</v>
      </c>
      <c r="AI16" s="88" t="str">
        <f>CHOOSE(MATCH(WEEKDAY(AH16,2),{1;2;3;4;5;6;7}),"L","M","M","J","V","S","D")</f>
        <v>M</v>
      </c>
      <c r="AJ16" s="107"/>
      <c r="AK16" s="95" t="str">
        <f>IF(OR(AND(AH16&gt;=Vacances!$C$9,AH16&lt;=Vacances!$D$9),AND(AH16&gt;=Vacances!$C$10,AH16&lt;=Vacances!$D$10),AND(AH16&gt;=Vacances!$C$11,AH16&lt;=Vacances!$D$11),AND(AH16&gt;=Vacances!$C$12,AH16&lt;=Vacances!$D$12),AND(AH16&gt;=Vacances!$C$13,AH16&lt;=Vacances!$D$13))," ","")</f>
        <v/>
      </c>
      <c r="AL16" s="95" t="str">
        <f>IF(OR(AND(AH16&gt;=Vacances!$E$9,AH16&lt;=Vacances!$F$9),AND(AH16&gt;=Vacances!$E$10,AH16&lt;=Vacances!$F$10),AND(AH16&gt;=Vacances!$E$11,AH16&lt;=Vacances!$F$11),AND(AH16&gt;=Vacances!$E$12,AH16&lt;=Vacances!$F$12),AND(AH16&gt;=Vacances!$E$13,AH16&lt;=Vacances!$F$13))," ","")</f>
        <v/>
      </c>
      <c r="AM16" s="96" t="str">
        <f>IF(OR(AND(AH16&gt;=Vacances!$G$9,AH16&lt;=Vacances!$H$9),AND(AH16&gt;=Vacances!$G$10,AH16&lt;=Vacances!$H$10),AND(AH16&gt;=Vacances!$G$11,AH16&lt;=Vacances!$H$11),AND(AH16&gt;=Vacances!$G$12,AH16&lt;=Vacances!$H$12),AND(AH16&gt;=Vacances!$G$13,AH16&lt;=Vacances!$H$13))," ","")</f>
        <v/>
      </c>
      <c r="AN16" s="94"/>
      <c r="AO16" s="184">
        <f t="shared" si="5"/>
        <v>23</v>
      </c>
      <c r="AP16" s="87">
        <f t="shared" si="28"/>
        <v>41433</v>
      </c>
      <c r="AQ16" s="91" t="str">
        <f>CHOOSE(MATCH(WEEKDAY(AP16,2),{1;2;3;4;5;6;7}),"L","M","M","J","V","S","D")</f>
        <v>V</v>
      </c>
      <c r="AR16" s="110"/>
      <c r="AS16" s="95" t="str">
        <f>IF(OR(AND(AP16&gt;=Vacances!$C$9,AP16&lt;=Vacances!$D$9),AND(AP16&gt;=Vacances!$C$10,AP16&lt;=Vacances!$D$10),AND(AP16&gt;=Vacances!$C$11,AP16&lt;=Vacances!$D$11),AND(AP16&gt;=Vacances!$C$12,AP16&lt;=Vacances!$D$12),AND(AP16&gt;=Vacances!$C$13,AP16&lt;=Vacances!$D$13))," ","")</f>
        <v/>
      </c>
      <c r="AT16" s="95" t="str">
        <f>IF(OR(AND(AP16&gt;=Vacances!$E$9,AP16&lt;=Vacances!$F$9),AND(AP16&gt;=Vacances!$E$10,AP16&lt;=Vacances!$F$10),AND(AP16&gt;=Vacances!$E$11,AP16&lt;=Vacances!$F$11),AND(AP16&gt;=Vacances!$E$12,AP16&lt;=Vacances!$F$12),AND(AP16&gt;=Vacances!$E$13,AP16&lt;=Vacances!$F$13))," ","")</f>
        <v/>
      </c>
      <c r="AU16" s="96" t="str">
        <f>IF(OR(AND(AP16&gt;=Vacances!$G$9,AP16&lt;=Vacances!$H$9),AND(AP16&gt;=Vacances!$G$10,AP16&lt;=Vacances!$H$10),AND(AP16&gt;=Vacances!$G$11,AP16&lt;=Vacances!$H$11),AND(AP16&gt;=Vacances!$G$12,AP16&lt;=Vacances!$H$12),AND(AP16&gt;=Vacances!$G$13,AP16&lt;=Vacances!$H$13))," ","")</f>
        <v/>
      </c>
      <c r="AV16" s="94"/>
      <c r="AW16" s="184">
        <f t="shared" si="6"/>
        <v>27</v>
      </c>
      <c r="AX16" s="87">
        <f t="shared" si="29"/>
        <v>41463</v>
      </c>
      <c r="AY16" s="88" t="str">
        <f>CHOOSE(MATCH(WEEKDAY(AX16,2),{1;2;3;4;5;6;7}),"L","M","M","J","V","S","D")</f>
        <v>D</v>
      </c>
      <c r="AZ16" s="110"/>
      <c r="BA16" s="95" t="str">
        <f>IF(OR(AND(AX16&gt;=Vacances!$C$9,AX16&lt;=Vacances!$D$9),AND(AX16&gt;=Vacances!$C$10,AX16&lt;=Vacances!$D$10),AND(AX16&gt;=Vacances!$C$11,AX16&lt;=Vacances!$D$11),AND(AX16&gt;=Vacances!$C$12,AX16&lt;=Vacances!$D$12),AND(AX16&gt;=Vacances!$C$13,AX16&lt;=Vacances!$D$13))," ","")</f>
        <v xml:space="preserve"> </v>
      </c>
      <c r="BB16" s="95" t="str">
        <f>IF(OR(AND(AX16&gt;=Vacances!$E$9,AX16&lt;=Vacances!$F$9),AND(AX16&gt;=Vacances!$E$10,AX16&lt;=Vacances!$F$10),AND(AX16&gt;=Vacances!$E$11,AX16&lt;=Vacances!$F$11),AND(AX16&gt;=Vacances!$E$12,AX16&lt;=Vacances!$F$12),AND(AX16&gt;=Vacances!$E$13,AX16&lt;=Vacances!$F$13))," ","")</f>
        <v xml:space="preserve"> </v>
      </c>
      <c r="BC16" s="96" t="str">
        <f>IF(OR(AND(AX16&gt;=Vacances!$G$9,AX16&lt;=Vacances!$H$9),AND(AX16&gt;=Vacances!$G$10,AX16&lt;=Vacances!$H$10),AND(AX16&gt;=Vacances!$G$11,AX16&lt;=Vacances!$H$11),AND(AX16&gt;=Vacances!$G$12,AX16&lt;=Vacances!$H$12),AND(AX16&gt;=Vacances!$G$13,AX16&lt;=Vacances!$H$13))," ","")</f>
        <v xml:space="preserve"> </v>
      </c>
      <c r="BD16" s="94"/>
      <c r="BE16" s="184">
        <f t="shared" si="7"/>
        <v>32</v>
      </c>
      <c r="BF16" s="87">
        <f t="shared" si="30"/>
        <v>41494</v>
      </c>
      <c r="BG16" s="88" t="str">
        <f>CHOOSE(MATCH(WEEKDAY(BF16,2),{1;2;3;4;5;6;7}),"L","M","M","J","V","S","D")</f>
        <v>M</v>
      </c>
      <c r="BH16" s="110"/>
      <c r="BI16" s="95" t="str">
        <f>IF(OR(AND(BF16&gt;=Vacances!$C$9,BF16&lt;=Vacances!$D$9),AND(BF16&gt;=Vacances!$C$10,BF16&lt;=Vacances!$D$10),AND(BF16&gt;=Vacances!$C$11,BF16&lt;=Vacances!$D$11),AND(BF16&gt;=Vacances!$C$12,BF16&lt;=Vacances!$D$12),AND(BF16&gt;=Vacances!$C$13,BF16&lt;=Vacances!$D$13))," ","")</f>
        <v xml:space="preserve"> </v>
      </c>
      <c r="BJ16" s="95" t="str">
        <f>IF(OR(AND(BF16&gt;=Vacances!$E$9,BF16&lt;=Vacances!$F$9),AND(BF16&gt;=Vacances!$E$10,BF16&lt;=Vacances!$F$10),AND(BF16&gt;=Vacances!$E$11,BF16&lt;=Vacances!$F$11),AND(BF16&gt;=Vacances!$E$12,BF16&lt;=Vacances!$F$12),AND(BF16&gt;=Vacances!$E$13,BF16&lt;=Vacances!$F$13))," ","")</f>
        <v xml:space="preserve"> </v>
      </c>
      <c r="BK16" s="96" t="str">
        <f>IF(OR(AND(BF16&gt;=Vacances!$G$9,BF16&lt;=Vacances!$H$9),AND(BF16&gt;=Vacances!$G$10,BF16&lt;=Vacances!$H$10),AND(BF16&gt;=Vacances!$G$11,BF16&lt;=Vacances!$H$11),AND(BF16&gt;=Vacances!$G$12,BF16&lt;=Vacances!$H$12),AND(BF16&gt;=Vacances!$G$13,BF16&lt;=Vacances!$H$13))," ","")</f>
        <v xml:space="preserve"> </v>
      </c>
      <c r="BL16" s="94"/>
      <c r="BM16" s="184">
        <f t="shared" si="8"/>
        <v>36</v>
      </c>
      <c r="BN16" s="87">
        <f t="shared" si="31"/>
        <v>41525</v>
      </c>
      <c r="BO16" s="91" t="str">
        <f>CHOOSE(MATCH(WEEKDAY(BN16,2),{1;2;3;4;5;6;7}),"L","M","M","J","V","S","D")</f>
        <v>S</v>
      </c>
      <c r="BP16" s="110"/>
      <c r="BQ16" s="95" t="str">
        <f>IF(OR(AND(BN16&gt;=Vacances!$C$9,BN16&lt;=Vacances!$D$9),AND(BN16&gt;=Vacances!$C$10,BN16&lt;=Vacances!$D$10),AND(BN16&gt;=Vacances!$C$11,BN16&lt;=Vacances!$D$11),AND(BN16&gt;=Vacances!$C$12,BN16&lt;=Vacances!$D$12),AND(BN16&gt;=Vacances!$C$13,BN16&lt;=Vacances!$D$13))," ","")</f>
        <v/>
      </c>
      <c r="BR16" s="95" t="str">
        <f>IF(OR(AND(BN16&gt;=Vacances!$E$9,BN16&lt;=Vacances!$F$9),AND(BN16&gt;=Vacances!$E$10,BN16&lt;=Vacances!$F$10),AND(BN16&gt;=Vacances!$E$11,BN16&lt;=Vacances!$F$11),AND(BN16&gt;=Vacances!$E$12,BN16&lt;=Vacances!$F$12),AND(BN16&gt;=Vacances!$E$13,BN16&lt;=Vacances!$F$13))," ","")</f>
        <v/>
      </c>
      <c r="BS16" s="96" t="str">
        <f>IF(OR(AND(BN16&gt;=Vacances!$G$9,BN16&lt;=Vacances!$H$9),AND(BN16&gt;=Vacances!$G$10,BN16&lt;=Vacances!$H$10),AND(BN16&gt;=Vacances!$G$11,BN16&lt;=Vacances!$H$11),AND(BN16&gt;=Vacances!$G$12,BN16&lt;=Vacances!$H$12),AND(BN16&gt;=Vacances!$G$13,BN16&lt;=Vacances!$H$13))," ","")</f>
        <v/>
      </c>
      <c r="BT16" s="94"/>
      <c r="BU16" s="184">
        <f t="shared" si="9"/>
        <v>41</v>
      </c>
      <c r="BV16" s="87">
        <f t="shared" si="32"/>
        <v>41555</v>
      </c>
      <c r="BW16" s="88" t="str">
        <f>CHOOSE(MATCH(WEEKDAY(BV16,2),{1;2;3;4;5;6;7}),"L","M","M","J","V","S","D")</f>
        <v>L</v>
      </c>
      <c r="BX16" s="110"/>
      <c r="BY16" s="95" t="str">
        <f>IF(OR(AND(BV16&gt;=Vacances!$C$9,BV16&lt;=Vacances!$D$9),AND(BV16&gt;=Vacances!$C$10,BV16&lt;=Vacances!$D$10),AND(BV16&gt;=Vacances!$C$11,BV16&lt;=Vacances!$D$11),AND(BV16&gt;=Vacances!$C$12,BV16&lt;=Vacances!$D$12),AND(BV16&gt;=Vacances!$C$13,BV16&lt;=Vacances!$D$13))," ","")</f>
        <v/>
      </c>
      <c r="BZ16" s="95" t="str">
        <f>IF(OR(AND(BV16&gt;=Vacances!$E$9,BV16&lt;=Vacances!$F$9),AND(BV16&gt;=Vacances!$E$10,BV16&lt;=Vacances!$F$10),AND(BV16&gt;=Vacances!$E$11,BV16&lt;=Vacances!$F$11),AND(BV16&gt;=Vacances!$E$12,BV16&lt;=Vacances!$F$12),AND(BV16&gt;=Vacances!$E$13,BV16&lt;=Vacances!$F$13))," ","")</f>
        <v/>
      </c>
      <c r="CA16" s="96" t="str">
        <f>IF(OR(AND(BV16&gt;=Vacances!$G$9,BV16&lt;=Vacances!$H$9),AND(BV16&gt;=Vacances!$G$10,BV16&lt;=Vacances!$H$10),AND(BV16&gt;=Vacances!$G$11,BV16&lt;=Vacances!$H$11),AND(BV16&gt;=Vacances!$G$12,BV16&lt;=Vacances!$H$12),AND(BV16&gt;=Vacances!$G$13,BV16&lt;=Vacances!$H$13))," ","")</f>
        <v/>
      </c>
      <c r="CB16" s="94"/>
      <c r="CC16" s="184">
        <f t="shared" si="10"/>
        <v>45</v>
      </c>
      <c r="CD16" s="87">
        <f t="shared" si="33"/>
        <v>41586</v>
      </c>
      <c r="CE16" s="91" t="str">
        <f>CHOOSE(MATCH(WEEKDAY(CD16,2),{1;2;3;4;5;6;7}),"L","M","M","J","V","S","D")</f>
        <v>J</v>
      </c>
      <c r="CF16" s="110"/>
      <c r="CG16" s="95"/>
      <c r="CH16" s="95"/>
      <c r="CI16" s="96"/>
      <c r="CJ16" s="94"/>
      <c r="CK16" s="184">
        <f t="shared" si="11"/>
        <v>49</v>
      </c>
      <c r="CL16" s="87">
        <f t="shared" si="34"/>
        <v>41616</v>
      </c>
      <c r="CM16" s="88" t="str">
        <f>CHOOSE(MATCH(WEEKDAY(CL16,2),{1;2;3;4;5;6;7}),"L","M","M","J","V","S","D")</f>
        <v>S</v>
      </c>
      <c r="CN16" s="110"/>
      <c r="CO16" s="95"/>
      <c r="CP16" s="95"/>
      <c r="CQ16" s="96"/>
      <c r="CS16" s="122" t="s">
        <v>82</v>
      </c>
      <c r="CT16" s="156" t="s">
        <v>68</v>
      </c>
      <c r="CU16" s="175">
        <f t="shared" si="0"/>
        <v>0</v>
      </c>
      <c r="CV16" s="176">
        <f t="shared" si="12"/>
        <v>0</v>
      </c>
      <c r="CW16" s="176">
        <f t="shared" si="13"/>
        <v>0</v>
      </c>
      <c r="CX16" s="176">
        <f t="shared" si="14"/>
        <v>0</v>
      </c>
      <c r="CY16" s="176">
        <f t="shared" si="15"/>
        <v>0</v>
      </c>
      <c r="CZ16" s="176">
        <f t="shared" si="16"/>
        <v>0</v>
      </c>
      <c r="DA16" s="176">
        <f t="shared" si="17"/>
        <v>0</v>
      </c>
      <c r="DB16" s="176">
        <f t="shared" si="18"/>
        <v>0</v>
      </c>
      <c r="DC16" s="176">
        <f t="shared" si="19"/>
        <v>0</v>
      </c>
      <c r="DD16" s="176">
        <f t="shared" si="20"/>
        <v>0</v>
      </c>
      <c r="DE16" s="176">
        <f t="shared" si="21"/>
        <v>0</v>
      </c>
      <c r="DF16" s="177">
        <f t="shared" si="22"/>
        <v>0</v>
      </c>
    </row>
    <row r="17" spans="1:120" ht="15" customHeight="1">
      <c r="A17" s="184">
        <f t="shared" si="23"/>
        <v>2</v>
      </c>
      <c r="B17" s="87">
        <f t="shared" si="24"/>
        <v>41283</v>
      </c>
      <c r="C17" s="88" t="str">
        <f>CHOOSE(MATCH(WEEKDAY(B17,2),{1;2;3;4;5;6;7}),"L","M","M","J","V","S","D")</f>
        <v>M</v>
      </c>
      <c r="D17" s="107" t="s">
        <v>13</v>
      </c>
      <c r="E17" s="95" t="str">
        <f>IF(OR(AND(B17&gt;=Vacances!$C$9,B17&lt;=Vacances!$D$9),AND(B17&gt;=Vacances!$C$10,B17&lt;=Vacances!$D$10),AND(B17&gt;=Vacances!$C$11,B17&lt;=Vacances!$D$11),AND(B17&gt;=Vacances!$C$12,B17&lt;=Vacances!$D$12),AND(B17&gt;=Vacances!$C$13,B17&lt;=Vacances!$D$13))," ","")</f>
        <v/>
      </c>
      <c r="F17" s="95" t="str">
        <f>IF(OR(AND(B17&gt;=Vacances!$E$9,B17&lt;=Vacances!$F$9),AND(B17&gt;=Vacances!$E$10,B17&lt;=Vacances!$F$10),AND(B17&gt;=Vacances!$E$11,B17&lt;=Vacances!$F$11),AND(B17&gt;=Vacances!$E$12,B17&lt;=Vacances!$F$12),AND(B17&gt;=Vacances!$E$13,B17&lt;=Vacances!$F$13))," ","")</f>
        <v/>
      </c>
      <c r="G17" s="96" t="str">
        <f>IF(OR(AND(B17&gt;=Vacances!$G$9,B17&lt;=Vacances!$H$9),AND(B17&gt;=Vacances!$G$10,B17&lt;=Vacances!$H$10),AND(B17&gt;=Vacances!$G$11,B17&lt;=Vacances!$H$11),AND(B17&gt;=Vacances!$G$12,B17&lt;=Vacances!$H$12),AND(B17&gt;=Vacances!$G$13,B17&lt;=Vacances!$H$13))," ","")</f>
        <v/>
      </c>
      <c r="H17" s="93"/>
      <c r="I17" s="184">
        <f t="shared" si="1"/>
        <v>6</v>
      </c>
      <c r="J17" s="90">
        <f t="shared" si="25"/>
        <v>41314</v>
      </c>
      <c r="K17" s="91" t="str">
        <f>CHOOSE(MATCH(WEEKDAY(J17,2),{1;2;3;4;5;6;7}),"L","M","M","J","V","S","D")</f>
        <v>V</v>
      </c>
      <c r="L17" s="108" t="s">
        <v>13</v>
      </c>
      <c r="M17" s="95" t="str">
        <f>IF(OR(AND(J17&gt;=Vacances!$C$9,J17&lt;=Vacances!$D$9),AND(J17&gt;=Vacances!$C$10,J17&lt;=Vacances!$D$10),AND(J17&gt;=Vacances!$C$11,J17&lt;=Vacances!$D$11),AND(J17&gt;=Vacances!$C$12,J17&lt;=Vacances!$D$12),AND(J17&gt;=Vacances!$C$13,J17&lt;=Vacances!$D$13))," ","")</f>
        <v/>
      </c>
      <c r="N17" s="95" t="str">
        <f>IF(OR(AND(J17&gt;=Vacances!$E$9,J17&lt;=Vacances!$F$9),AND(J17&gt;=Vacances!$E$10,J17&lt;=Vacances!$F$10),AND(J17&gt;=Vacances!$E$11,J17&lt;=Vacances!$F$11),AND(J17&gt;=Vacances!$E$12,J17&lt;=Vacances!$F$12),AND(J17&gt;=Vacances!$E$13,J17&lt;=Vacances!$F$13))," ","")</f>
        <v/>
      </c>
      <c r="O17" s="96" t="str">
        <f>IF(OR(AND(J17&gt;=Vacances!$G$9,J17&lt;=Vacances!$H$9),AND(J17&gt;=Vacances!$G$10,J17&lt;=Vacances!$H$10),AND(J17&gt;=Vacances!$G$11,J17&lt;=Vacances!$H$11),AND(J17&gt;=Vacances!$G$12,J17&lt;=Vacances!$H$12),AND(J17&gt;=Vacances!$G$13,J17&lt;=Vacances!$H$13))," ","")</f>
        <v xml:space="preserve"> </v>
      </c>
      <c r="P17" s="94"/>
      <c r="Q17" s="184">
        <f t="shared" si="2"/>
        <v>10</v>
      </c>
      <c r="R17" s="87">
        <f t="shared" si="35"/>
        <v>41342</v>
      </c>
      <c r="S17" s="91" t="str">
        <f>CHOOSE(MATCH(WEEKDAY(R17,2),{1;2;3;4;5;6;7}),"L","M","M","J","V","S","D")</f>
        <v>V</v>
      </c>
      <c r="T17" s="107" t="s">
        <v>13</v>
      </c>
      <c r="U17" s="95" t="str">
        <f>IF(OR(AND(R17&gt;=Vacances!$C$9,R17&lt;=Vacances!$D$9),AND(R17&gt;=Vacances!$C$10,R17&lt;=Vacances!$D$10),AND(R17&gt;=Vacances!$C$11,R17&lt;=Vacances!$D$11),AND(R17&gt;=Vacances!$C$12,R17&lt;=Vacances!$D$12),AND(R17&gt;=Vacances!$C$13,R17&lt;=Vacances!$D$13))," ","")</f>
        <v/>
      </c>
      <c r="V17" s="95" t="str">
        <f>IF(OR(AND(R17&gt;=Vacances!$E$9,R17&lt;=Vacances!$F$9),AND(R17&gt;=Vacances!$E$10,R17&lt;=Vacances!$F$10),AND(R17&gt;=Vacances!$E$11,R17&lt;=Vacances!$F$11),AND(R17&gt;=Vacances!$E$12,R17&lt;=Vacances!$F$12),AND(R17&gt;=Vacances!$E$13,R17&lt;=Vacances!$F$13))," ","")</f>
        <v/>
      </c>
      <c r="W17" s="96" t="str">
        <f>IF(OR(AND(R17&gt;=Vacances!$G$9,R17&lt;=Vacances!$H$9),AND(R17&gt;=Vacances!$G$10,R17&lt;=Vacances!$H$10),AND(R17&gt;=Vacances!$G$11,R17&lt;=Vacances!$H$11),AND(R17&gt;=Vacances!$G$12,R17&lt;=Vacances!$H$12),AND(R17&gt;=Vacances!$G$13,R17&lt;=Vacances!$H$13))," ","")</f>
        <v/>
      </c>
      <c r="X17" s="94"/>
      <c r="Y17" s="184">
        <f t="shared" si="3"/>
        <v>15</v>
      </c>
      <c r="Z17" s="87">
        <f t="shared" si="36"/>
        <v>41373</v>
      </c>
      <c r="AA17" s="91" t="str">
        <f>CHOOSE(MATCH(WEEKDAY(Z17,2),{1;2;3;4;5;6;7}),"L","M","M","J","V","S","D")</f>
        <v>L</v>
      </c>
      <c r="AB17" s="107" t="s">
        <v>13</v>
      </c>
      <c r="AC17" s="95" t="str">
        <f>IF(OR(AND(Z17&gt;=Vacances!$C$9,Z17&lt;=Vacances!$D$9),AND(Z17&gt;=Vacances!$C$10,Z17&lt;=Vacances!$D$10),AND(Z17&gt;=Vacances!$C$11,Z17&lt;=Vacances!$D$11),AND(Z17&gt;=Vacances!$C$12,Z17&lt;=Vacances!$D$12),AND(Z17&gt;=Vacances!$C$13,Z17&lt;=Vacances!$D$13))," ","")</f>
        <v/>
      </c>
      <c r="AD17" s="95" t="str">
        <f>IF(OR(AND(Z17&gt;=Vacances!$E$9,Z17&lt;=Vacances!$F$9),AND(Z17&gt;=Vacances!$E$10,Z17&lt;=Vacances!$F$10),AND(Z17&gt;=Vacances!$E$11,Z17&lt;=Vacances!$F$11),AND(Z17&gt;=Vacances!$E$12,Z17&lt;=Vacances!$F$12),AND(Z17&gt;=Vacances!$E$13,Z17&lt;=Vacances!$F$13))," ","")</f>
        <v xml:space="preserve"> </v>
      </c>
      <c r="AE17" s="96" t="str">
        <f>IF(OR(AND(Z17&gt;=Vacances!$G$9,Z17&lt;=Vacances!$H$9),AND(Z17&gt;=Vacances!$G$10,Z17&lt;=Vacances!$H$10),AND(Z17&gt;=Vacances!$G$11,Z17&lt;=Vacances!$H$11),AND(Z17&gt;=Vacances!$G$12,Z17&lt;=Vacances!$H$12),AND(Z17&gt;=Vacances!$G$13,Z17&lt;=Vacances!$H$13))," ","")</f>
        <v xml:space="preserve"> </v>
      </c>
      <c r="AF17" s="93"/>
      <c r="AG17" s="184">
        <f t="shared" si="4"/>
        <v>19</v>
      </c>
      <c r="AH17" s="87">
        <f t="shared" si="27"/>
        <v>41403</v>
      </c>
      <c r="AI17" s="88" t="str">
        <f>CHOOSE(MATCH(WEEKDAY(AH17,2),{1;2;3;4;5;6;7}),"L","M","M","J","V","S","D")</f>
        <v>M</v>
      </c>
      <c r="AJ17" s="107" t="s">
        <v>13</v>
      </c>
      <c r="AK17" s="95" t="str">
        <f>IF(OR(AND(AH17&gt;=Vacances!$C$9,AH17&lt;=Vacances!$D$9),AND(AH17&gt;=Vacances!$C$10,AH17&lt;=Vacances!$D$10),AND(AH17&gt;=Vacances!$C$11,AH17&lt;=Vacances!$D$11),AND(AH17&gt;=Vacances!$C$12,AH17&lt;=Vacances!$D$12),AND(AH17&gt;=Vacances!$C$13,AH17&lt;=Vacances!$D$13))," ","")</f>
        <v/>
      </c>
      <c r="AL17" s="95" t="str">
        <f>IF(OR(AND(AH17&gt;=Vacances!$E$9,AH17&lt;=Vacances!$F$9),AND(AH17&gt;=Vacances!$E$10,AH17&lt;=Vacances!$F$10),AND(AH17&gt;=Vacances!$E$11,AH17&lt;=Vacances!$F$11),AND(AH17&gt;=Vacances!$E$12,AH17&lt;=Vacances!$F$12),AND(AH17&gt;=Vacances!$E$13,AH17&lt;=Vacances!$F$13))," ","")</f>
        <v/>
      </c>
      <c r="AM17" s="96" t="str">
        <f>IF(OR(AND(AH17&gt;=Vacances!$G$9,AH17&lt;=Vacances!$H$9),AND(AH17&gt;=Vacances!$G$10,AH17&lt;=Vacances!$H$10),AND(AH17&gt;=Vacances!$G$11,AH17&lt;=Vacances!$H$11),AND(AH17&gt;=Vacances!$G$12,AH17&lt;=Vacances!$H$12),AND(AH17&gt;=Vacances!$G$13,AH17&lt;=Vacances!$H$13))," ","")</f>
        <v/>
      </c>
      <c r="AN17" s="94"/>
      <c r="AO17" s="184">
        <f t="shared" si="5"/>
        <v>23</v>
      </c>
      <c r="AP17" s="87">
        <f t="shared" si="28"/>
        <v>41434</v>
      </c>
      <c r="AQ17" s="91" t="str">
        <f>CHOOSE(MATCH(WEEKDAY(AP17,2),{1;2;3;4;5;6;7}),"L","M","M","J","V","S","D")</f>
        <v>S</v>
      </c>
      <c r="AR17" s="110"/>
      <c r="AS17" s="95" t="str">
        <f>IF(OR(AND(AP17&gt;=Vacances!$C$9,AP17&lt;=Vacances!$D$9),AND(AP17&gt;=Vacances!$C$10,AP17&lt;=Vacances!$D$10),AND(AP17&gt;=Vacances!$C$11,AP17&lt;=Vacances!$D$11),AND(AP17&gt;=Vacances!$C$12,AP17&lt;=Vacances!$D$12),AND(AP17&gt;=Vacances!$C$13,AP17&lt;=Vacances!$D$13))," ","")</f>
        <v/>
      </c>
      <c r="AT17" s="95" t="str">
        <f>IF(OR(AND(AP17&gt;=Vacances!$E$9,AP17&lt;=Vacances!$F$9),AND(AP17&gt;=Vacances!$E$10,AP17&lt;=Vacances!$F$10),AND(AP17&gt;=Vacances!$E$11,AP17&lt;=Vacances!$F$11),AND(AP17&gt;=Vacances!$E$12,AP17&lt;=Vacances!$F$12),AND(AP17&gt;=Vacances!$E$13,AP17&lt;=Vacances!$F$13))," ","")</f>
        <v/>
      </c>
      <c r="AU17" s="96" t="str">
        <f>IF(OR(AND(AP17&gt;=Vacances!$G$9,AP17&lt;=Vacances!$H$9),AND(AP17&gt;=Vacances!$G$10,AP17&lt;=Vacances!$H$10),AND(AP17&gt;=Vacances!$G$11,AP17&lt;=Vacances!$H$11),AND(AP17&gt;=Vacances!$G$12,AP17&lt;=Vacances!$H$12),AND(AP17&gt;=Vacances!$G$13,AP17&lt;=Vacances!$H$13))," ","")</f>
        <v/>
      </c>
      <c r="AV17" s="94"/>
      <c r="AW17" s="184">
        <f t="shared" si="6"/>
        <v>28</v>
      </c>
      <c r="AX17" s="87">
        <f t="shared" si="29"/>
        <v>41464</v>
      </c>
      <c r="AY17" s="88" t="str">
        <f>CHOOSE(MATCH(WEEKDAY(AX17,2),{1;2;3;4;5;6;7}),"L","M","M","J","V","S","D")</f>
        <v>L</v>
      </c>
      <c r="AZ17" s="110"/>
      <c r="BA17" s="95" t="str">
        <f>IF(OR(AND(AX17&gt;=Vacances!$C$9,AX17&lt;=Vacances!$D$9),AND(AX17&gt;=Vacances!$C$10,AX17&lt;=Vacances!$D$10),AND(AX17&gt;=Vacances!$C$11,AX17&lt;=Vacances!$D$11),AND(AX17&gt;=Vacances!$C$12,AX17&lt;=Vacances!$D$12),AND(AX17&gt;=Vacances!$C$13,AX17&lt;=Vacances!$D$13))," ","")</f>
        <v xml:space="preserve"> </v>
      </c>
      <c r="BB17" s="95" t="str">
        <f>IF(OR(AND(AX17&gt;=Vacances!$E$9,AX17&lt;=Vacances!$F$9),AND(AX17&gt;=Vacances!$E$10,AX17&lt;=Vacances!$F$10),AND(AX17&gt;=Vacances!$E$11,AX17&lt;=Vacances!$F$11),AND(AX17&gt;=Vacances!$E$12,AX17&lt;=Vacances!$F$12),AND(AX17&gt;=Vacances!$E$13,AX17&lt;=Vacances!$F$13))," ","")</f>
        <v xml:space="preserve"> </v>
      </c>
      <c r="BC17" s="96" t="str">
        <f>IF(OR(AND(AX17&gt;=Vacances!$G$9,AX17&lt;=Vacances!$H$9),AND(AX17&gt;=Vacances!$G$10,AX17&lt;=Vacances!$H$10),AND(AX17&gt;=Vacances!$G$11,AX17&lt;=Vacances!$H$11),AND(AX17&gt;=Vacances!$G$12,AX17&lt;=Vacances!$H$12),AND(AX17&gt;=Vacances!$G$13,AX17&lt;=Vacances!$H$13))," ","")</f>
        <v xml:space="preserve"> </v>
      </c>
      <c r="BD17" s="94"/>
      <c r="BE17" s="184">
        <f t="shared" si="7"/>
        <v>32</v>
      </c>
      <c r="BF17" s="87">
        <f t="shared" si="30"/>
        <v>41495</v>
      </c>
      <c r="BG17" s="88" t="str">
        <f>CHOOSE(MATCH(WEEKDAY(BF17,2),{1;2;3;4;5;6;7}),"L","M","M","J","V","S","D")</f>
        <v>J</v>
      </c>
      <c r="BH17" s="110"/>
      <c r="BI17" s="95" t="str">
        <f>IF(OR(AND(BF17&gt;=Vacances!$C$9,BF17&lt;=Vacances!$D$9),AND(BF17&gt;=Vacances!$C$10,BF17&lt;=Vacances!$D$10),AND(BF17&gt;=Vacances!$C$11,BF17&lt;=Vacances!$D$11),AND(BF17&gt;=Vacances!$C$12,BF17&lt;=Vacances!$D$12),AND(BF17&gt;=Vacances!$C$13,BF17&lt;=Vacances!$D$13))," ","")</f>
        <v xml:space="preserve"> </v>
      </c>
      <c r="BJ17" s="95" t="str">
        <f>IF(OR(AND(BF17&gt;=Vacances!$E$9,BF17&lt;=Vacances!$F$9),AND(BF17&gt;=Vacances!$E$10,BF17&lt;=Vacances!$F$10),AND(BF17&gt;=Vacances!$E$11,BF17&lt;=Vacances!$F$11),AND(BF17&gt;=Vacances!$E$12,BF17&lt;=Vacances!$F$12),AND(BF17&gt;=Vacances!$E$13,BF17&lt;=Vacances!$F$13))," ","")</f>
        <v xml:space="preserve"> </v>
      </c>
      <c r="BK17" s="96" t="str">
        <f>IF(OR(AND(BF17&gt;=Vacances!$G$9,BF17&lt;=Vacances!$H$9),AND(BF17&gt;=Vacances!$G$10,BF17&lt;=Vacances!$H$10),AND(BF17&gt;=Vacances!$G$11,BF17&lt;=Vacances!$H$11),AND(BF17&gt;=Vacances!$G$12,BF17&lt;=Vacances!$H$12),AND(BF17&gt;=Vacances!$G$13,BF17&lt;=Vacances!$H$13))," ","")</f>
        <v xml:space="preserve"> </v>
      </c>
      <c r="BL17" s="94"/>
      <c r="BM17" s="184">
        <f t="shared" si="8"/>
        <v>36</v>
      </c>
      <c r="BN17" s="87">
        <f t="shared" si="31"/>
        <v>41526</v>
      </c>
      <c r="BO17" s="91" t="str">
        <f>CHOOSE(MATCH(WEEKDAY(BN17,2),{1;2;3;4;5;6;7}),"L","M","M","J","V","S","D")</f>
        <v>D</v>
      </c>
      <c r="BP17" s="110"/>
      <c r="BQ17" s="95" t="str">
        <f>IF(OR(AND(BN17&gt;=Vacances!$C$9,BN17&lt;=Vacances!$D$9),AND(BN17&gt;=Vacances!$C$10,BN17&lt;=Vacances!$D$10),AND(BN17&gt;=Vacances!$C$11,BN17&lt;=Vacances!$D$11),AND(BN17&gt;=Vacances!$C$12,BN17&lt;=Vacances!$D$12),AND(BN17&gt;=Vacances!$C$13,BN17&lt;=Vacances!$D$13))," ","")</f>
        <v/>
      </c>
      <c r="BR17" s="95" t="str">
        <f>IF(OR(AND(BN17&gt;=Vacances!$E$9,BN17&lt;=Vacances!$F$9),AND(BN17&gt;=Vacances!$E$10,BN17&lt;=Vacances!$F$10),AND(BN17&gt;=Vacances!$E$11,BN17&lt;=Vacances!$F$11),AND(BN17&gt;=Vacances!$E$12,BN17&lt;=Vacances!$F$12),AND(BN17&gt;=Vacances!$E$13,BN17&lt;=Vacances!$F$13))," ","")</f>
        <v/>
      </c>
      <c r="BS17" s="96" t="str">
        <f>IF(OR(AND(BN17&gt;=Vacances!$G$9,BN17&lt;=Vacances!$H$9),AND(BN17&gt;=Vacances!$G$10,BN17&lt;=Vacances!$H$10),AND(BN17&gt;=Vacances!$G$11,BN17&lt;=Vacances!$H$11),AND(BN17&gt;=Vacances!$G$12,BN17&lt;=Vacances!$H$12),AND(BN17&gt;=Vacances!$G$13,BN17&lt;=Vacances!$H$13))," ","")</f>
        <v/>
      </c>
      <c r="BT17" s="94"/>
      <c r="BU17" s="184">
        <f t="shared" si="9"/>
        <v>41</v>
      </c>
      <c r="BV17" s="87">
        <f t="shared" si="32"/>
        <v>41556</v>
      </c>
      <c r="BW17" s="88" t="str">
        <f>CHOOSE(MATCH(WEEKDAY(BV17,2),{1;2;3;4;5;6;7}),"L","M","M","J","V","S","D")</f>
        <v>M</v>
      </c>
      <c r="BX17" s="157"/>
      <c r="BY17" s="95" t="str">
        <f>IF(OR(AND(BV17&gt;=Vacances!$C$9,BV17&lt;=Vacances!$D$9),AND(BV17&gt;=Vacances!$C$10,BV17&lt;=Vacances!$D$10),AND(BV17&gt;=Vacances!$C$11,BV17&lt;=Vacances!$D$11),AND(BV17&gt;=Vacances!$C$12,BV17&lt;=Vacances!$D$12),AND(BV17&gt;=Vacances!$C$13,BV17&lt;=Vacances!$D$13))," ","")</f>
        <v/>
      </c>
      <c r="BZ17" s="95" t="str">
        <f>IF(OR(AND(BV17&gt;=Vacances!$E$9,BV17&lt;=Vacances!$F$9),AND(BV17&gt;=Vacances!$E$10,BV17&lt;=Vacances!$F$10),AND(BV17&gt;=Vacances!$E$11,BV17&lt;=Vacances!$F$11),AND(BV17&gt;=Vacances!$E$12,BV17&lt;=Vacances!$F$12),AND(BV17&gt;=Vacances!$E$13,BV17&lt;=Vacances!$F$13))," ","")</f>
        <v/>
      </c>
      <c r="CA17" s="96" t="str">
        <f>IF(OR(AND(BV17&gt;=Vacances!$G$9,BV17&lt;=Vacances!$H$9),AND(BV17&gt;=Vacances!$G$10,BV17&lt;=Vacances!$H$10),AND(BV17&gt;=Vacances!$G$11,BV17&lt;=Vacances!$H$11),AND(BV17&gt;=Vacances!$G$12,BV17&lt;=Vacances!$H$12),AND(BV17&gt;=Vacances!$G$13,BV17&lt;=Vacances!$H$13))," ","")</f>
        <v/>
      </c>
      <c r="CB17" s="94"/>
      <c r="CC17" s="184">
        <f t="shared" si="10"/>
        <v>45</v>
      </c>
      <c r="CD17" s="87">
        <f t="shared" si="33"/>
        <v>41587</v>
      </c>
      <c r="CE17" s="91" t="str">
        <f>CHOOSE(MATCH(WEEKDAY(CD17,2),{1;2;3;4;5;6;7}),"L","M","M","J","V","S","D")</f>
        <v>V</v>
      </c>
      <c r="CF17" s="111"/>
      <c r="CG17" s="98"/>
      <c r="CH17" s="98"/>
      <c r="CI17" s="99"/>
      <c r="CJ17" s="94"/>
      <c r="CK17" s="184">
        <f t="shared" si="11"/>
        <v>49</v>
      </c>
      <c r="CL17" s="87">
        <f t="shared" si="34"/>
        <v>41617</v>
      </c>
      <c r="CM17" s="88" t="str">
        <f>CHOOSE(MATCH(WEEKDAY(CL17,2),{1;2;3;4;5;6;7}),"L","M","M","J","V","S","D")</f>
        <v>D</v>
      </c>
      <c r="CN17" s="110"/>
      <c r="CO17" s="95"/>
      <c r="CP17" s="95"/>
      <c r="CQ17" s="96"/>
      <c r="CS17" s="122" t="s">
        <v>60</v>
      </c>
      <c r="CT17" s="156" t="s">
        <v>69</v>
      </c>
      <c r="CU17" s="175">
        <f t="shared" si="0"/>
        <v>0</v>
      </c>
      <c r="CV17" s="176">
        <f t="shared" si="12"/>
        <v>0</v>
      </c>
      <c r="CW17" s="176">
        <f t="shared" si="13"/>
        <v>0</v>
      </c>
      <c r="CX17" s="176">
        <f t="shared" si="14"/>
        <v>0</v>
      </c>
      <c r="CY17" s="176">
        <f t="shared" si="15"/>
        <v>0</v>
      </c>
      <c r="CZ17" s="176">
        <f t="shared" si="16"/>
        <v>0</v>
      </c>
      <c r="DA17" s="176">
        <f t="shared" si="17"/>
        <v>0</v>
      </c>
      <c r="DB17" s="176">
        <f t="shared" si="18"/>
        <v>0</v>
      </c>
      <c r="DC17" s="176">
        <f t="shared" si="19"/>
        <v>0</v>
      </c>
      <c r="DD17" s="176">
        <f t="shared" si="20"/>
        <v>0</v>
      </c>
      <c r="DE17" s="176">
        <f t="shared" si="21"/>
        <v>0</v>
      </c>
      <c r="DF17" s="177">
        <f t="shared" si="22"/>
        <v>0</v>
      </c>
    </row>
    <row r="18" spans="1:120" ht="15" customHeight="1">
      <c r="A18" s="184">
        <f t="shared" si="23"/>
        <v>2</v>
      </c>
      <c r="B18" s="87">
        <f t="shared" si="24"/>
        <v>41284</v>
      </c>
      <c r="C18" s="88" t="str">
        <f>CHOOSE(MATCH(WEEKDAY(B18,2),{1;2;3;4;5;6;7}),"L","M","M","J","V","S","D")</f>
        <v>M</v>
      </c>
      <c r="D18" s="107" t="s">
        <v>13</v>
      </c>
      <c r="E18" s="95" t="str">
        <f>IF(OR(AND(B18&gt;=Vacances!$C$9,B18&lt;=Vacances!$D$9),AND(B18&gt;=Vacances!$C$10,B18&lt;=Vacances!$D$10),AND(B18&gt;=Vacances!$C$11,B18&lt;=Vacances!$D$11),AND(B18&gt;=Vacances!$C$12,B18&lt;=Vacances!$D$12),AND(B18&gt;=Vacances!$C$13,B18&lt;=Vacances!$D$13))," ","")</f>
        <v/>
      </c>
      <c r="F18" s="95" t="str">
        <f>IF(OR(AND(B18&gt;=Vacances!$E$9,B18&lt;=Vacances!$F$9),AND(B18&gt;=Vacances!$E$10,B18&lt;=Vacances!$F$10),AND(B18&gt;=Vacances!$E$11,B18&lt;=Vacances!$F$11),AND(B18&gt;=Vacances!$E$12,B18&lt;=Vacances!$F$12),AND(B18&gt;=Vacances!$E$13,B18&lt;=Vacances!$F$13))," ","")</f>
        <v/>
      </c>
      <c r="G18" s="96" t="str">
        <f>IF(OR(AND(B18&gt;=Vacances!$G$9,B18&lt;=Vacances!$H$9),AND(B18&gt;=Vacances!$G$10,B18&lt;=Vacances!$H$10),AND(B18&gt;=Vacances!$G$11,B18&lt;=Vacances!$H$11),AND(B18&gt;=Vacances!$G$12,B18&lt;=Vacances!$H$12),AND(B18&gt;=Vacances!$G$13,B18&lt;=Vacances!$H$13))," ","")</f>
        <v/>
      </c>
      <c r="H18" s="93"/>
      <c r="I18" s="184">
        <f t="shared" si="1"/>
        <v>6</v>
      </c>
      <c r="J18" s="90">
        <f t="shared" si="25"/>
        <v>41315</v>
      </c>
      <c r="K18" s="91" t="str">
        <f>CHOOSE(MATCH(WEEKDAY(J18,2),{1;2;3;4;5;6;7}),"L","M","M","J","V","S","D")</f>
        <v>S</v>
      </c>
      <c r="L18" s="108" t="s">
        <v>72</v>
      </c>
      <c r="M18" s="95" t="str">
        <f>IF(OR(AND(J18&gt;=Vacances!$C$9,J18&lt;=Vacances!$D$9),AND(J18&gt;=Vacances!$C$10,J18&lt;=Vacances!$D$10),AND(J18&gt;=Vacances!$C$11,J18&lt;=Vacances!$D$11),AND(J18&gt;=Vacances!$C$12,J18&lt;=Vacances!$D$12),AND(J18&gt;=Vacances!$C$13,J18&lt;=Vacances!$D$13))," ","")</f>
        <v/>
      </c>
      <c r="N18" s="95" t="str">
        <f>IF(OR(AND(J18&gt;=Vacances!$E$9,J18&lt;=Vacances!$F$9),AND(J18&gt;=Vacances!$E$10,J18&lt;=Vacances!$F$10),AND(J18&gt;=Vacances!$E$11,J18&lt;=Vacances!$F$11),AND(J18&gt;=Vacances!$E$12,J18&lt;=Vacances!$F$12),AND(J18&gt;=Vacances!$E$13,J18&lt;=Vacances!$F$13))," ","")</f>
        <v xml:space="preserve"> </v>
      </c>
      <c r="O18" s="96" t="str">
        <f>IF(OR(AND(J18&gt;=Vacances!$G$9,J18&lt;=Vacances!$H$9),AND(J18&gt;=Vacances!$G$10,J18&lt;=Vacances!$H$10),AND(J18&gt;=Vacances!$G$11,J18&lt;=Vacances!$H$11),AND(J18&gt;=Vacances!$G$12,J18&lt;=Vacances!$H$12),AND(J18&gt;=Vacances!$G$13,J18&lt;=Vacances!$H$13))," ","")</f>
        <v xml:space="preserve"> </v>
      </c>
      <c r="P18" s="94"/>
      <c r="Q18" s="184">
        <f t="shared" si="2"/>
        <v>10</v>
      </c>
      <c r="R18" s="87">
        <f t="shared" si="35"/>
        <v>41343</v>
      </c>
      <c r="S18" s="91" t="str">
        <f>CHOOSE(MATCH(WEEKDAY(R18,2),{1;2;3;4;5;6;7}),"L","M","M","J","V","S","D")</f>
        <v>S</v>
      </c>
      <c r="T18" s="107" t="s">
        <v>13</v>
      </c>
      <c r="U18" s="95" t="str">
        <f>IF(OR(AND(R18&gt;=Vacances!$C$9,R18&lt;=Vacances!$D$9),AND(R18&gt;=Vacances!$C$10,R18&lt;=Vacances!$D$10),AND(R18&gt;=Vacances!$C$11,R18&lt;=Vacances!$D$11),AND(R18&gt;=Vacances!$C$12,R18&lt;=Vacances!$D$12),AND(R18&gt;=Vacances!$C$13,R18&lt;=Vacances!$D$13))," ","")</f>
        <v/>
      </c>
      <c r="V18" s="95" t="str">
        <f>IF(OR(AND(R18&gt;=Vacances!$E$9,R18&lt;=Vacances!$F$9),AND(R18&gt;=Vacances!$E$10,R18&lt;=Vacances!$F$10),AND(R18&gt;=Vacances!$E$11,R18&lt;=Vacances!$F$11),AND(R18&gt;=Vacances!$E$12,R18&lt;=Vacances!$F$12),AND(R18&gt;=Vacances!$E$13,R18&lt;=Vacances!$F$13))," ","")</f>
        <v/>
      </c>
      <c r="W18" s="96" t="str">
        <f>IF(OR(AND(R18&gt;=Vacances!$G$9,R18&lt;=Vacances!$H$9),AND(R18&gt;=Vacances!$G$10,R18&lt;=Vacances!$H$10),AND(R18&gt;=Vacances!$G$11,R18&lt;=Vacances!$H$11),AND(R18&gt;=Vacances!$G$12,R18&lt;=Vacances!$H$12),AND(R18&gt;=Vacances!$G$13,R18&lt;=Vacances!$H$13))," ","")</f>
        <v/>
      </c>
      <c r="X18" s="94"/>
      <c r="Y18" s="184">
        <f t="shared" si="3"/>
        <v>15</v>
      </c>
      <c r="Z18" s="87">
        <f t="shared" si="36"/>
        <v>41374</v>
      </c>
      <c r="AA18" s="91" t="str">
        <f>CHOOSE(MATCH(WEEKDAY(Z18,2),{1;2;3;4;5;6;7}),"L","M","M","J","V","S","D")</f>
        <v>M</v>
      </c>
      <c r="AB18" s="107" t="s">
        <v>13</v>
      </c>
      <c r="AC18" s="95" t="str">
        <f>IF(OR(AND(Z18&gt;=Vacances!$C$9,Z18&lt;=Vacances!$D$9),AND(Z18&gt;=Vacances!$C$10,Z18&lt;=Vacances!$D$10),AND(Z18&gt;=Vacances!$C$11,Z18&lt;=Vacances!$D$11),AND(Z18&gt;=Vacances!$C$12,Z18&lt;=Vacances!$D$12),AND(Z18&gt;=Vacances!$C$13,Z18&lt;=Vacances!$D$13))," ","")</f>
        <v/>
      </c>
      <c r="AD18" s="95" t="str">
        <f>IF(OR(AND(Z18&gt;=Vacances!$E$9,Z18&lt;=Vacances!$F$9),AND(Z18&gt;=Vacances!$E$10,Z18&lt;=Vacances!$F$10),AND(Z18&gt;=Vacances!$E$11,Z18&lt;=Vacances!$F$11),AND(Z18&gt;=Vacances!$E$12,Z18&lt;=Vacances!$F$12),AND(Z18&gt;=Vacances!$E$13,Z18&lt;=Vacances!$F$13))," ","")</f>
        <v xml:space="preserve"> </v>
      </c>
      <c r="AE18" s="96" t="str">
        <f>IF(OR(AND(Z18&gt;=Vacances!$G$9,Z18&lt;=Vacances!$H$9),AND(Z18&gt;=Vacances!$G$10,Z18&lt;=Vacances!$H$10),AND(Z18&gt;=Vacances!$G$11,Z18&lt;=Vacances!$H$11),AND(Z18&gt;=Vacances!$G$12,Z18&lt;=Vacances!$H$12),AND(Z18&gt;=Vacances!$G$13,Z18&lt;=Vacances!$H$13))," ","")</f>
        <v xml:space="preserve"> </v>
      </c>
      <c r="AF18" s="93"/>
      <c r="AG18" s="184">
        <f t="shared" si="4"/>
        <v>19</v>
      </c>
      <c r="AH18" s="87">
        <f t="shared" si="27"/>
        <v>41404</v>
      </c>
      <c r="AI18" s="88" t="str">
        <f>CHOOSE(MATCH(WEEKDAY(AH18,2),{1;2;3;4;5;6;7}),"L","M","M","J","V","S","D")</f>
        <v>J</v>
      </c>
      <c r="AJ18" s="107" t="s">
        <v>13</v>
      </c>
      <c r="AK18" s="95" t="str">
        <f>IF(OR(AND(AH18&gt;=Vacances!$C$9,AH18&lt;=Vacances!$D$9),AND(AH18&gt;=Vacances!$C$10,AH18&lt;=Vacances!$D$10),AND(AH18&gt;=Vacances!$C$11,AH18&lt;=Vacances!$D$11),AND(AH18&gt;=Vacances!$C$12,AH18&lt;=Vacances!$D$12),AND(AH18&gt;=Vacances!$C$13,AH18&lt;=Vacances!$D$13))," ","")</f>
        <v/>
      </c>
      <c r="AL18" s="95" t="str">
        <f>IF(OR(AND(AH18&gt;=Vacances!$E$9,AH18&lt;=Vacances!$F$9),AND(AH18&gt;=Vacances!$E$10,AH18&lt;=Vacances!$F$10),AND(AH18&gt;=Vacances!$E$11,AH18&lt;=Vacances!$F$11),AND(AH18&gt;=Vacances!$E$12,AH18&lt;=Vacances!$F$12),AND(AH18&gt;=Vacances!$E$13,AH18&lt;=Vacances!$F$13))," ","")</f>
        <v/>
      </c>
      <c r="AM18" s="96" t="str">
        <f>IF(OR(AND(AH18&gt;=Vacances!$G$9,AH18&lt;=Vacances!$H$9),AND(AH18&gt;=Vacances!$G$10,AH18&lt;=Vacances!$H$10),AND(AH18&gt;=Vacances!$G$11,AH18&lt;=Vacances!$H$11),AND(AH18&gt;=Vacances!$G$12,AH18&lt;=Vacances!$H$12),AND(AH18&gt;=Vacances!$G$13,AH18&lt;=Vacances!$H$13))," ","")</f>
        <v/>
      </c>
      <c r="AN18" s="94"/>
      <c r="AO18" s="184">
        <f t="shared" si="5"/>
        <v>23</v>
      </c>
      <c r="AP18" s="87">
        <f t="shared" si="28"/>
        <v>41435</v>
      </c>
      <c r="AQ18" s="91" t="str">
        <f>CHOOSE(MATCH(WEEKDAY(AP18,2),{1;2;3;4;5;6;7}),"L","M","M","J","V","S","D")</f>
        <v>D</v>
      </c>
      <c r="AR18" s="110"/>
      <c r="AS18" s="95" t="str">
        <f>IF(OR(AND(AP18&gt;=Vacances!$C$9,AP18&lt;=Vacances!$D$9),AND(AP18&gt;=Vacances!$C$10,AP18&lt;=Vacances!$D$10),AND(AP18&gt;=Vacances!$C$11,AP18&lt;=Vacances!$D$11),AND(AP18&gt;=Vacances!$C$12,AP18&lt;=Vacances!$D$12),AND(AP18&gt;=Vacances!$C$13,AP18&lt;=Vacances!$D$13))," ","")</f>
        <v/>
      </c>
      <c r="AT18" s="95" t="str">
        <f>IF(OR(AND(AP18&gt;=Vacances!$E$9,AP18&lt;=Vacances!$F$9),AND(AP18&gt;=Vacances!$E$10,AP18&lt;=Vacances!$F$10),AND(AP18&gt;=Vacances!$E$11,AP18&lt;=Vacances!$F$11),AND(AP18&gt;=Vacances!$E$12,AP18&lt;=Vacances!$F$12),AND(AP18&gt;=Vacances!$E$13,AP18&lt;=Vacances!$F$13))," ","")</f>
        <v/>
      </c>
      <c r="AU18" s="96" t="str">
        <f>IF(OR(AND(AP18&gt;=Vacances!$G$9,AP18&lt;=Vacances!$H$9),AND(AP18&gt;=Vacances!$G$10,AP18&lt;=Vacances!$H$10),AND(AP18&gt;=Vacances!$G$11,AP18&lt;=Vacances!$H$11),AND(AP18&gt;=Vacances!$G$12,AP18&lt;=Vacances!$H$12),AND(AP18&gt;=Vacances!$G$13,AP18&lt;=Vacances!$H$13))," ","")</f>
        <v/>
      </c>
      <c r="AV18" s="94"/>
      <c r="AW18" s="184">
        <f t="shared" si="6"/>
        <v>28</v>
      </c>
      <c r="AX18" s="87">
        <f t="shared" si="29"/>
        <v>41465</v>
      </c>
      <c r="AY18" s="88" t="str">
        <f>CHOOSE(MATCH(WEEKDAY(AX18,2),{1;2;3;4;5;6;7}),"L","M","M","J","V","S","D")</f>
        <v>M</v>
      </c>
      <c r="AZ18" s="157"/>
      <c r="BA18" s="95" t="str">
        <f>IF(OR(AND(AX18&gt;=Vacances!$C$9,AX18&lt;=Vacances!$D$9),AND(AX18&gt;=Vacances!$C$10,AX18&lt;=Vacances!$D$10),AND(AX18&gt;=Vacances!$C$11,AX18&lt;=Vacances!$D$11),AND(AX18&gt;=Vacances!$C$12,AX18&lt;=Vacances!$D$12),AND(AX18&gt;=Vacances!$C$13,AX18&lt;=Vacances!$D$13))," ","")</f>
        <v xml:space="preserve"> </v>
      </c>
      <c r="BB18" s="95" t="str">
        <f>IF(OR(AND(AX18&gt;=Vacances!$E$9,AX18&lt;=Vacances!$F$9),AND(AX18&gt;=Vacances!$E$10,AX18&lt;=Vacances!$F$10),AND(AX18&gt;=Vacances!$E$11,AX18&lt;=Vacances!$F$11),AND(AX18&gt;=Vacances!$E$12,AX18&lt;=Vacances!$F$12),AND(AX18&gt;=Vacances!$E$13,AX18&lt;=Vacances!$F$13))," ","")</f>
        <v xml:space="preserve"> </v>
      </c>
      <c r="BC18" s="96" t="str">
        <f>IF(OR(AND(AX18&gt;=Vacances!$G$9,AX18&lt;=Vacances!$H$9),AND(AX18&gt;=Vacances!$G$10,AX18&lt;=Vacances!$H$10),AND(AX18&gt;=Vacances!$G$11,AX18&lt;=Vacances!$H$11),AND(AX18&gt;=Vacances!$G$12,AX18&lt;=Vacances!$H$12),AND(AX18&gt;=Vacances!$G$13,AX18&lt;=Vacances!$H$13))," ","")</f>
        <v xml:space="preserve"> </v>
      </c>
      <c r="BD18" s="94"/>
      <c r="BE18" s="184">
        <f t="shared" si="7"/>
        <v>32</v>
      </c>
      <c r="BF18" s="87">
        <f t="shared" si="30"/>
        <v>41496</v>
      </c>
      <c r="BG18" s="88" t="str">
        <f>CHOOSE(MATCH(WEEKDAY(BF18,2),{1;2;3;4;5;6;7}),"L","M","M","J","V","S","D")</f>
        <v>V</v>
      </c>
      <c r="BH18" s="111"/>
      <c r="BI18" s="95" t="str">
        <f>IF(OR(AND(BF18&gt;=Vacances!$C$9,BF18&lt;=Vacances!$D$9),AND(BF18&gt;=Vacances!$C$10,BF18&lt;=Vacances!$D$10),AND(BF18&gt;=Vacances!$C$11,BF18&lt;=Vacances!$D$11),AND(BF18&gt;=Vacances!$C$12,BF18&lt;=Vacances!$D$12),AND(BF18&gt;=Vacances!$C$13,BF18&lt;=Vacances!$D$13))," ","")</f>
        <v xml:space="preserve"> </v>
      </c>
      <c r="BJ18" s="95" t="str">
        <f>IF(OR(AND(BF18&gt;=Vacances!$E$9,BF18&lt;=Vacances!$F$9),AND(BF18&gt;=Vacances!$E$10,BF18&lt;=Vacances!$F$10),AND(BF18&gt;=Vacances!$E$11,BF18&lt;=Vacances!$F$11),AND(BF18&gt;=Vacances!$E$12,BF18&lt;=Vacances!$F$12),AND(BF18&gt;=Vacances!$E$13,BF18&lt;=Vacances!$F$13))," ","")</f>
        <v xml:space="preserve"> </v>
      </c>
      <c r="BK18" s="96" t="str">
        <f>IF(OR(AND(BF18&gt;=Vacances!$G$9,BF18&lt;=Vacances!$H$9),AND(BF18&gt;=Vacances!$G$10,BF18&lt;=Vacances!$H$10),AND(BF18&gt;=Vacances!$G$11,BF18&lt;=Vacances!$H$11),AND(BF18&gt;=Vacances!$G$12,BF18&lt;=Vacances!$H$12),AND(BF18&gt;=Vacances!$G$13,BF18&lt;=Vacances!$H$13))," ","")</f>
        <v xml:space="preserve"> </v>
      </c>
      <c r="BL18" s="94"/>
      <c r="BM18" s="184">
        <f t="shared" si="8"/>
        <v>37</v>
      </c>
      <c r="BN18" s="87">
        <f t="shared" si="31"/>
        <v>41527</v>
      </c>
      <c r="BO18" s="91" t="str">
        <f>CHOOSE(MATCH(WEEKDAY(BN18,2),{1;2;3;4;5;6;7}),"L","M","M","J","V","S","D")</f>
        <v>L</v>
      </c>
      <c r="BP18" s="110"/>
      <c r="BQ18" s="95" t="str">
        <f>IF(OR(AND(BN18&gt;=Vacances!$C$9,BN18&lt;=Vacances!$D$9),AND(BN18&gt;=Vacances!$C$10,BN18&lt;=Vacances!$D$10),AND(BN18&gt;=Vacances!$C$11,BN18&lt;=Vacances!$D$11),AND(BN18&gt;=Vacances!$C$12,BN18&lt;=Vacances!$D$12),AND(BN18&gt;=Vacances!$C$13,BN18&lt;=Vacances!$D$13))," ","")</f>
        <v/>
      </c>
      <c r="BR18" s="95" t="str">
        <f>IF(OR(AND(BN18&gt;=Vacances!$E$9,BN18&lt;=Vacances!$F$9),AND(BN18&gt;=Vacances!$E$10,BN18&lt;=Vacances!$F$10),AND(BN18&gt;=Vacances!$E$11,BN18&lt;=Vacances!$F$11),AND(BN18&gt;=Vacances!$E$12,BN18&lt;=Vacances!$F$12),AND(BN18&gt;=Vacances!$E$13,BN18&lt;=Vacances!$F$13))," ","")</f>
        <v/>
      </c>
      <c r="BS18" s="96" t="str">
        <f>IF(OR(AND(BN18&gt;=Vacances!$G$9,BN18&lt;=Vacances!$H$9),AND(BN18&gt;=Vacances!$G$10,BN18&lt;=Vacances!$H$10),AND(BN18&gt;=Vacances!$G$11,BN18&lt;=Vacances!$H$11),AND(BN18&gt;=Vacances!$G$12,BN18&lt;=Vacances!$H$12),AND(BN18&gt;=Vacances!$G$13,BN18&lt;=Vacances!$H$13))," ","")</f>
        <v/>
      </c>
      <c r="BT18" s="94"/>
      <c r="BU18" s="184">
        <f t="shared" si="9"/>
        <v>41</v>
      </c>
      <c r="BV18" s="87">
        <f t="shared" si="32"/>
        <v>41557</v>
      </c>
      <c r="BW18" s="88" t="str">
        <f>CHOOSE(MATCH(WEEKDAY(BV18,2),{1;2;3;4;5;6;7}),"L","M","M","J","V","S","D")</f>
        <v>M</v>
      </c>
      <c r="BX18" s="110"/>
      <c r="BY18" s="95" t="str">
        <f>IF(OR(AND(BV18&gt;=Vacances!$C$9,BV18&lt;=Vacances!$D$9),AND(BV18&gt;=Vacances!$C$10,BV18&lt;=Vacances!$D$10),AND(BV18&gt;=Vacances!$C$11,BV18&lt;=Vacances!$D$11),AND(BV18&gt;=Vacances!$C$12,BV18&lt;=Vacances!$D$12),AND(BV18&gt;=Vacances!$C$13,BV18&lt;=Vacances!$D$13))," ","")</f>
        <v/>
      </c>
      <c r="BZ18" s="95" t="str">
        <f>IF(OR(AND(BV18&gt;=Vacances!$E$9,BV18&lt;=Vacances!$F$9),AND(BV18&gt;=Vacances!$E$10,BV18&lt;=Vacances!$F$10),AND(BV18&gt;=Vacances!$E$11,BV18&lt;=Vacances!$F$11),AND(BV18&gt;=Vacances!$E$12,BV18&lt;=Vacances!$F$12),AND(BV18&gt;=Vacances!$E$13,BV18&lt;=Vacances!$F$13))," ","")</f>
        <v/>
      </c>
      <c r="CA18" s="96" t="str">
        <f>IF(OR(AND(BV18&gt;=Vacances!$G$9,BV18&lt;=Vacances!$H$9),AND(BV18&gt;=Vacances!$G$10,BV18&lt;=Vacances!$H$10),AND(BV18&gt;=Vacances!$G$11,BV18&lt;=Vacances!$H$11),AND(BV18&gt;=Vacances!$G$12,BV18&lt;=Vacances!$H$12),AND(BV18&gt;=Vacances!$G$13,BV18&lt;=Vacances!$H$13))," ","")</f>
        <v/>
      </c>
      <c r="CB18" s="94"/>
      <c r="CC18" s="184">
        <f t="shared" si="10"/>
        <v>45</v>
      </c>
      <c r="CD18" s="87">
        <f t="shared" si="33"/>
        <v>41588</v>
      </c>
      <c r="CE18" s="91" t="str">
        <f>CHOOSE(MATCH(WEEKDAY(CD18,2),{1;2;3;4;5;6;7}),"L","M","M","J","V","S","D")</f>
        <v>S</v>
      </c>
      <c r="CF18" s="110"/>
      <c r="CG18" s="95"/>
      <c r="CH18" s="95"/>
      <c r="CI18" s="96"/>
      <c r="CJ18" s="94"/>
      <c r="CK18" s="184">
        <f t="shared" si="11"/>
        <v>50</v>
      </c>
      <c r="CL18" s="87">
        <f t="shared" si="34"/>
        <v>41618</v>
      </c>
      <c r="CM18" s="88" t="str">
        <f>CHOOSE(MATCH(WEEKDAY(CL18,2),{1;2;3;4;5;6;7}),"L","M","M","J","V","S","D")</f>
        <v>L</v>
      </c>
      <c r="CN18" s="110"/>
      <c r="CO18" s="95"/>
      <c r="CP18" s="95"/>
      <c r="CQ18" s="96"/>
      <c r="CS18" s="122" t="s">
        <v>83</v>
      </c>
      <c r="CT18" s="156" t="s">
        <v>70</v>
      </c>
      <c r="CU18" s="175">
        <f t="shared" si="0"/>
        <v>0</v>
      </c>
      <c r="CV18" s="176">
        <f t="shared" si="12"/>
        <v>0</v>
      </c>
      <c r="CW18" s="176">
        <f t="shared" si="13"/>
        <v>0</v>
      </c>
      <c r="CX18" s="176">
        <f t="shared" si="14"/>
        <v>0</v>
      </c>
      <c r="CY18" s="176">
        <f t="shared" si="15"/>
        <v>0</v>
      </c>
      <c r="CZ18" s="176">
        <f t="shared" si="16"/>
        <v>0</v>
      </c>
      <c r="DA18" s="176">
        <f t="shared" si="17"/>
        <v>0</v>
      </c>
      <c r="DB18" s="176">
        <f t="shared" si="18"/>
        <v>0</v>
      </c>
      <c r="DC18" s="176">
        <f t="shared" si="19"/>
        <v>0</v>
      </c>
      <c r="DD18" s="176">
        <f t="shared" si="20"/>
        <v>0</v>
      </c>
      <c r="DE18" s="176">
        <f t="shared" si="21"/>
        <v>0</v>
      </c>
      <c r="DF18" s="177">
        <f t="shared" si="22"/>
        <v>0</v>
      </c>
    </row>
    <row r="19" spans="1:120" ht="15" customHeight="1" thickBot="1">
      <c r="A19" s="184">
        <f t="shared" si="23"/>
        <v>2</v>
      </c>
      <c r="B19" s="87">
        <f t="shared" si="24"/>
        <v>41285</v>
      </c>
      <c r="C19" s="88" t="str">
        <f>CHOOSE(MATCH(WEEKDAY(B19,2),{1;2;3;4;5;6;7}),"L","M","M","J","V","S","D")</f>
        <v>J</v>
      </c>
      <c r="D19" s="107" t="s">
        <v>72</v>
      </c>
      <c r="E19" s="95" t="str">
        <f>IF(OR(AND(B19&gt;=Vacances!$C$9,B19&lt;=Vacances!$D$9),AND(B19&gt;=Vacances!$C$10,B19&lt;=Vacances!$D$10),AND(B19&gt;=Vacances!$C$11,B19&lt;=Vacances!$D$11),AND(B19&gt;=Vacances!$C$12,B19&lt;=Vacances!$D$12),AND(B19&gt;=Vacances!$C$13,B19&lt;=Vacances!$D$13))," ","")</f>
        <v/>
      </c>
      <c r="F19" s="95" t="str">
        <f>IF(OR(AND(B19&gt;=Vacances!$E$9,B19&lt;=Vacances!$F$9),AND(B19&gt;=Vacances!$E$10,B19&lt;=Vacances!$F$10),AND(B19&gt;=Vacances!$E$11,B19&lt;=Vacances!$F$11),AND(B19&gt;=Vacances!$E$12,B19&lt;=Vacances!$F$12),AND(B19&gt;=Vacances!$E$13,B19&lt;=Vacances!$F$13))," ","")</f>
        <v/>
      </c>
      <c r="G19" s="96" t="str">
        <f>IF(OR(AND(B19&gt;=Vacances!$G$9,B19&lt;=Vacances!$H$9),AND(B19&gt;=Vacances!$G$10,B19&lt;=Vacances!$H$10),AND(B19&gt;=Vacances!$G$11,B19&lt;=Vacances!$H$11),AND(B19&gt;=Vacances!$G$12,B19&lt;=Vacances!$H$12),AND(B19&gt;=Vacances!$G$13,B19&lt;=Vacances!$H$13))," ","")</f>
        <v/>
      </c>
      <c r="H19" s="93"/>
      <c r="I19" s="184">
        <f t="shared" si="1"/>
        <v>6</v>
      </c>
      <c r="J19" s="90">
        <f t="shared" si="25"/>
        <v>41316</v>
      </c>
      <c r="K19" s="91" t="str">
        <f>CHOOSE(MATCH(WEEKDAY(J19,2),{1;2;3;4;5;6;7}),"L","M","M","J","V","S","D")</f>
        <v>D</v>
      </c>
      <c r="L19" s="108" t="s">
        <v>72</v>
      </c>
      <c r="M19" s="95" t="str">
        <f>IF(OR(AND(J19&gt;=Vacances!$C$9,J19&lt;=Vacances!$D$9),AND(J19&gt;=Vacances!$C$10,J19&lt;=Vacances!$D$10),AND(J19&gt;=Vacances!$C$11,J19&lt;=Vacances!$D$11),AND(J19&gt;=Vacances!$C$12,J19&lt;=Vacances!$D$12),AND(J19&gt;=Vacances!$C$13,J19&lt;=Vacances!$D$13))," ","")</f>
        <v/>
      </c>
      <c r="N19" s="95" t="str">
        <f>IF(OR(AND(J19&gt;=Vacances!$E$9,J19&lt;=Vacances!$F$9),AND(J19&gt;=Vacances!$E$10,J19&lt;=Vacances!$F$10),AND(J19&gt;=Vacances!$E$11,J19&lt;=Vacances!$F$11),AND(J19&gt;=Vacances!$E$12,J19&lt;=Vacances!$F$12),AND(J19&gt;=Vacances!$E$13,J19&lt;=Vacances!$F$13))," ","")</f>
        <v xml:space="preserve"> </v>
      </c>
      <c r="O19" s="96" t="str">
        <f>IF(OR(AND(J19&gt;=Vacances!$G$9,J19&lt;=Vacances!$H$9),AND(J19&gt;=Vacances!$G$10,J19&lt;=Vacances!$H$10),AND(J19&gt;=Vacances!$G$11,J19&lt;=Vacances!$H$11),AND(J19&gt;=Vacances!$G$12,J19&lt;=Vacances!$H$12),AND(J19&gt;=Vacances!$G$13,J19&lt;=Vacances!$H$13))," ","")</f>
        <v xml:space="preserve"> </v>
      </c>
      <c r="P19" s="94"/>
      <c r="Q19" s="184">
        <f t="shared" si="2"/>
        <v>10</v>
      </c>
      <c r="R19" s="87">
        <f t="shared" si="35"/>
        <v>41344</v>
      </c>
      <c r="S19" s="91" t="str">
        <f>CHOOSE(MATCH(WEEKDAY(R19,2),{1;2;3;4;5;6;7}),"L","M","M","J","V","S","D")</f>
        <v>D</v>
      </c>
      <c r="T19" s="107" t="s">
        <v>72</v>
      </c>
      <c r="U19" s="95" t="str">
        <f>IF(OR(AND(R19&gt;=Vacances!$C$9,R19&lt;=Vacances!$D$9),AND(R19&gt;=Vacances!$C$10,R19&lt;=Vacances!$D$10),AND(R19&gt;=Vacances!$C$11,R19&lt;=Vacances!$D$11),AND(R19&gt;=Vacances!$C$12,R19&lt;=Vacances!$D$12),AND(R19&gt;=Vacances!$C$13,R19&lt;=Vacances!$D$13))," ","")</f>
        <v/>
      </c>
      <c r="V19" s="95" t="str">
        <f>IF(OR(AND(R19&gt;=Vacances!$E$9,R19&lt;=Vacances!$F$9),AND(R19&gt;=Vacances!$E$10,R19&lt;=Vacances!$F$10),AND(R19&gt;=Vacances!$E$11,R19&lt;=Vacances!$F$11),AND(R19&gt;=Vacances!$E$12,R19&lt;=Vacances!$F$12),AND(R19&gt;=Vacances!$E$13,R19&lt;=Vacances!$F$13))," ","")</f>
        <v/>
      </c>
      <c r="W19" s="96" t="str">
        <f>IF(OR(AND(R19&gt;=Vacances!$G$9,R19&lt;=Vacances!$H$9),AND(R19&gt;=Vacances!$G$10,R19&lt;=Vacances!$H$10),AND(R19&gt;=Vacances!$G$11,R19&lt;=Vacances!$H$11),AND(R19&gt;=Vacances!$G$12,R19&lt;=Vacances!$H$12),AND(R19&gt;=Vacances!$G$13,R19&lt;=Vacances!$H$13))," ","")</f>
        <v/>
      </c>
      <c r="X19" s="94"/>
      <c r="Y19" s="184">
        <f t="shared" si="3"/>
        <v>15</v>
      </c>
      <c r="Z19" s="87">
        <f t="shared" si="36"/>
        <v>41375</v>
      </c>
      <c r="AA19" s="91" t="str">
        <f>CHOOSE(MATCH(WEEKDAY(Z19,2),{1;2;3;4;5;6;7}),"L","M","M","J","V","S","D")</f>
        <v>M</v>
      </c>
      <c r="AB19" s="107" t="s">
        <v>72</v>
      </c>
      <c r="AC19" s="95" t="str">
        <f>IF(OR(AND(Z19&gt;=Vacances!$C$9,Z19&lt;=Vacances!$D$9),AND(Z19&gt;=Vacances!$C$10,Z19&lt;=Vacances!$D$10),AND(Z19&gt;=Vacances!$C$11,Z19&lt;=Vacances!$D$11),AND(Z19&gt;=Vacances!$C$12,Z19&lt;=Vacances!$D$12),AND(Z19&gt;=Vacances!$C$13,Z19&lt;=Vacances!$D$13))," ","")</f>
        <v/>
      </c>
      <c r="AD19" s="95" t="str">
        <f>IF(OR(AND(Z19&gt;=Vacances!$E$9,Z19&lt;=Vacances!$F$9),AND(Z19&gt;=Vacances!$E$10,Z19&lt;=Vacances!$F$10),AND(Z19&gt;=Vacances!$E$11,Z19&lt;=Vacances!$F$11),AND(Z19&gt;=Vacances!$E$12,Z19&lt;=Vacances!$F$12),AND(Z19&gt;=Vacances!$E$13,Z19&lt;=Vacances!$F$13))," ","")</f>
        <v xml:space="preserve"> </v>
      </c>
      <c r="AE19" s="96" t="str">
        <f>IF(OR(AND(Z19&gt;=Vacances!$G$9,Z19&lt;=Vacances!$H$9),AND(Z19&gt;=Vacances!$G$10,Z19&lt;=Vacances!$H$10),AND(Z19&gt;=Vacances!$G$11,Z19&lt;=Vacances!$H$11),AND(Z19&gt;=Vacances!$G$12,Z19&lt;=Vacances!$H$12),AND(Z19&gt;=Vacances!$G$13,Z19&lt;=Vacances!$H$13))," ","")</f>
        <v xml:space="preserve"> </v>
      </c>
      <c r="AF19" s="93"/>
      <c r="AG19" s="184">
        <f t="shared" si="4"/>
        <v>19</v>
      </c>
      <c r="AH19" s="87">
        <f t="shared" si="27"/>
        <v>41405</v>
      </c>
      <c r="AI19" s="88" t="str">
        <f>CHOOSE(MATCH(WEEKDAY(AH19,2),{1;2;3;4;5;6;7}),"L","M","M","J","V","S","D")</f>
        <v>V</v>
      </c>
      <c r="AJ19" s="107" t="s">
        <v>72</v>
      </c>
      <c r="AK19" s="95" t="str">
        <f>IF(OR(AND(AH19&gt;=Vacances!$C$9,AH19&lt;=Vacances!$D$9),AND(AH19&gt;=Vacances!$C$10,AH19&lt;=Vacances!$D$10),AND(AH19&gt;=Vacances!$C$11,AH19&lt;=Vacances!$D$11),AND(AH19&gt;=Vacances!$C$12,AH19&lt;=Vacances!$D$12),AND(AH19&gt;=Vacances!$C$13,AH19&lt;=Vacances!$D$13))," ","")</f>
        <v/>
      </c>
      <c r="AL19" s="95" t="str">
        <f>IF(OR(AND(AH19&gt;=Vacances!$E$9,AH19&lt;=Vacances!$F$9),AND(AH19&gt;=Vacances!$E$10,AH19&lt;=Vacances!$F$10),AND(AH19&gt;=Vacances!$E$11,AH19&lt;=Vacances!$F$11),AND(AH19&gt;=Vacances!$E$12,AH19&lt;=Vacances!$F$12),AND(AH19&gt;=Vacances!$E$13,AH19&lt;=Vacances!$F$13))," ","")</f>
        <v/>
      </c>
      <c r="AM19" s="96" t="str">
        <f>IF(OR(AND(AH19&gt;=Vacances!$G$9,AH19&lt;=Vacances!$H$9),AND(AH19&gt;=Vacances!$G$10,AH19&lt;=Vacances!$H$10),AND(AH19&gt;=Vacances!$G$11,AH19&lt;=Vacances!$H$11),AND(AH19&gt;=Vacances!$G$12,AH19&lt;=Vacances!$H$12),AND(AH19&gt;=Vacances!$G$13,AH19&lt;=Vacances!$H$13))," ","")</f>
        <v/>
      </c>
      <c r="AN19" s="94"/>
      <c r="AO19" s="184">
        <f t="shared" si="5"/>
        <v>24</v>
      </c>
      <c r="AP19" s="87">
        <f t="shared" si="28"/>
        <v>41436</v>
      </c>
      <c r="AQ19" s="91" t="str">
        <f>CHOOSE(MATCH(WEEKDAY(AP19,2),{1;2;3;4;5;6;7}),"L","M","M","J","V","S","D")</f>
        <v>L</v>
      </c>
      <c r="AR19" s="110"/>
      <c r="AS19" s="95" t="str">
        <f>IF(OR(AND(AP19&gt;=Vacances!$C$9,AP19&lt;=Vacances!$D$9),AND(AP19&gt;=Vacances!$C$10,AP19&lt;=Vacances!$D$10),AND(AP19&gt;=Vacances!$C$11,AP19&lt;=Vacances!$D$11),AND(AP19&gt;=Vacances!$C$12,AP19&lt;=Vacances!$D$12),AND(AP19&gt;=Vacances!$C$13,AP19&lt;=Vacances!$D$13))," ","")</f>
        <v/>
      </c>
      <c r="AT19" s="95" t="str">
        <f>IF(OR(AND(AP19&gt;=Vacances!$E$9,AP19&lt;=Vacances!$F$9),AND(AP19&gt;=Vacances!$E$10,AP19&lt;=Vacances!$F$10),AND(AP19&gt;=Vacances!$E$11,AP19&lt;=Vacances!$F$11),AND(AP19&gt;=Vacances!$E$12,AP19&lt;=Vacances!$F$12),AND(AP19&gt;=Vacances!$E$13,AP19&lt;=Vacances!$F$13))," ","")</f>
        <v/>
      </c>
      <c r="AU19" s="96" t="str">
        <f>IF(OR(AND(AP19&gt;=Vacances!$G$9,AP19&lt;=Vacances!$H$9),AND(AP19&gt;=Vacances!$G$10,AP19&lt;=Vacances!$H$10),AND(AP19&gt;=Vacances!$G$11,AP19&lt;=Vacances!$H$11),AND(AP19&gt;=Vacances!$G$12,AP19&lt;=Vacances!$H$12),AND(AP19&gt;=Vacances!$G$13,AP19&lt;=Vacances!$H$13))," ","")</f>
        <v/>
      </c>
      <c r="AV19" s="94"/>
      <c r="AW19" s="184">
        <f t="shared" si="6"/>
        <v>28</v>
      </c>
      <c r="AX19" s="87">
        <f t="shared" si="29"/>
        <v>41466</v>
      </c>
      <c r="AY19" s="88" t="str">
        <f>CHOOSE(MATCH(WEEKDAY(AX19,2),{1;2;3;4;5;6;7}),"L","M","M","J","V","S","D")</f>
        <v>M</v>
      </c>
      <c r="AZ19" s="110"/>
      <c r="BA19" s="95" t="str">
        <f>IF(OR(AND(AX19&gt;=Vacances!$C$9,AX19&lt;=Vacances!$D$9),AND(AX19&gt;=Vacances!$C$10,AX19&lt;=Vacances!$D$10),AND(AX19&gt;=Vacances!$C$11,AX19&lt;=Vacances!$D$11),AND(AX19&gt;=Vacances!$C$12,AX19&lt;=Vacances!$D$12),AND(AX19&gt;=Vacances!$C$13,AX19&lt;=Vacances!$D$13))," ","")</f>
        <v xml:space="preserve"> </v>
      </c>
      <c r="BB19" s="95" t="str">
        <f>IF(OR(AND(AX19&gt;=Vacances!$E$9,AX19&lt;=Vacances!$F$9),AND(AX19&gt;=Vacances!$E$10,AX19&lt;=Vacances!$F$10),AND(AX19&gt;=Vacances!$E$11,AX19&lt;=Vacances!$F$11),AND(AX19&gt;=Vacances!$E$12,AX19&lt;=Vacances!$F$12),AND(AX19&gt;=Vacances!$E$13,AX19&lt;=Vacances!$F$13))," ","")</f>
        <v xml:space="preserve"> </v>
      </c>
      <c r="BC19" s="96" t="str">
        <f>IF(OR(AND(AX19&gt;=Vacances!$G$9,AX19&lt;=Vacances!$H$9),AND(AX19&gt;=Vacances!$G$10,AX19&lt;=Vacances!$H$10),AND(AX19&gt;=Vacances!$G$11,AX19&lt;=Vacances!$H$11),AND(AX19&gt;=Vacances!$G$12,AX19&lt;=Vacances!$H$12),AND(AX19&gt;=Vacances!$G$13,AX19&lt;=Vacances!$H$13))," ","")</f>
        <v xml:space="preserve"> </v>
      </c>
      <c r="BD19" s="94"/>
      <c r="BE19" s="184">
        <f t="shared" si="7"/>
        <v>32</v>
      </c>
      <c r="BF19" s="87">
        <f t="shared" si="30"/>
        <v>41497</v>
      </c>
      <c r="BG19" s="88" t="str">
        <f>CHOOSE(MATCH(WEEKDAY(BF19,2),{1;2;3;4;5;6;7}),"L","M","M","J","V","S","D")</f>
        <v>S</v>
      </c>
      <c r="BH19" s="110"/>
      <c r="BI19" s="95" t="str">
        <f>IF(OR(AND(BF19&gt;=Vacances!$C$9,BF19&lt;=Vacances!$D$9),AND(BF19&gt;=Vacances!$C$10,BF19&lt;=Vacances!$D$10),AND(BF19&gt;=Vacances!$C$11,BF19&lt;=Vacances!$D$11),AND(BF19&gt;=Vacances!$C$12,BF19&lt;=Vacances!$D$12),AND(BF19&gt;=Vacances!$C$13,BF19&lt;=Vacances!$D$13))," ","")</f>
        <v xml:space="preserve"> </v>
      </c>
      <c r="BJ19" s="95" t="str">
        <f>IF(OR(AND(BF19&gt;=Vacances!$E$9,BF19&lt;=Vacances!$F$9),AND(BF19&gt;=Vacances!$E$10,BF19&lt;=Vacances!$F$10),AND(BF19&gt;=Vacances!$E$11,BF19&lt;=Vacances!$F$11),AND(BF19&gt;=Vacances!$E$12,BF19&lt;=Vacances!$F$12),AND(BF19&gt;=Vacances!$E$13,BF19&lt;=Vacances!$F$13))," ","")</f>
        <v xml:space="preserve"> </v>
      </c>
      <c r="BK19" s="96" t="str">
        <f>IF(OR(AND(BF19&gt;=Vacances!$G$9,BF19&lt;=Vacances!$H$9),AND(BF19&gt;=Vacances!$G$10,BF19&lt;=Vacances!$H$10),AND(BF19&gt;=Vacances!$G$11,BF19&lt;=Vacances!$H$11),AND(BF19&gt;=Vacances!$G$12,BF19&lt;=Vacances!$H$12),AND(BF19&gt;=Vacances!$G$13,BF19&lt;=Vacances!$H$13))," ","")</f>
        <v xml:space="preserve"> </v>
      </c>
      <c r="BL19" s="94"/>
      <c r="BM19" s="184">
        <f t="shared" si="8"/>
        <v>37</v>
      </c>
      <c r="BN19" s="87">
        <f t="shared" si="31"/>
        <v>41528</v>
      </c>
      <c r="BO19" s="91" t="str">
        <f>CHOOSE(MATCH(WEEKDAY(BN19,2),{1;2;3;4;5;6;7}),"L","M","M","J","V","S","D")</f>
        <v>M</v>
      </c>
      <c r="BP19" s="110"/>
      <c r="BQ19" s="95" t="str">
        <f>IF(OR(AND(BN19&gt;=Vacances!$C$9,BN19&lt;=Vacances!$D$9),AND(BN19&gt;=Vacances!$C$10,BN19&lt;=Vacances!$D$10),AND(BN19&gt;=Vacances!$C$11,BN19&lt;=Vacances!$D$11),AND(BN19&gt;=Vacances!$C$12,BN19&lt;=Vacances!$D$12),AND(BN19&gt;=Vacances!$C$13,BN19&lt;=Vacances!$D$13))," ","")</f>
        <v/>
      </c>
      <c r="BR19" s="95" t="str">
        <f>IF(OR(AND(BN19&gt;=Vacances!$E$9,BN19&lt;=Vacances!$F$9),AND(BN19&gt;=Vacances!$E$10,BN19&lt;=Vacances!$F$10),AND(BN19&gt;=Vacances!$E$11,BN19&lt;=Vacances!$F$11),AND(BN19&gt;=Vacances!$E$12,BN19&lt;=Vacances!$F$12),AND(BN19&gt;=Vacances!$E$13,BN19&lt;=Vacances!$F$13))," ","")</f>
        <v/>
      </c>
      <c r="BS19" s="96" t="str">
        <f>IF(OR(AND(BN19&gt;=Vacances!$G$9,BN19&lt;=Vacances!$H$9),AND(BN19&gt;=Vacances!$G$10,BN19&lt;=Vacances!$H$10),AND(BN19&gt;=Vacances!$G$11,BN19&lt;=Vacances!$H$11),AND(BN19&gt;=Vacances!$G$12,BN19&lt;=Vacances!$H$12),AND(BN19&gt;=Vacances!$G$13,BN19&lt;=Vacances!$H$13))," ","")</f>
        <v/>
      </c>
      <c r="BT19" s="94"/>
      <c r="BU19" s="184">
        <f t="shared" si="9"/>
        <v>41</v>
      </c>
      <c r="BV19" s="87">
        <f t="shared" si="32"/>
        <v>41558</v>
      </c>
      <c r="BW19" s="88" t="str">
        <f>CHOOSE(MATCH(WEEKDAY(BV19,2),{1;2;3;4;5;6;7}),"L","M","M","J","V","S","D")</f>
        <v>J</v>
      </c>
      <c r="BX19" s="110"/>
      <c r="BY19" s="95" t="str">
        <f>IF(OR(AND(BV19&gt;=Vacances!$C$9,BV19&lt;=Vacances!$D$9),AND(BV19&gt;=Vacances!$C$10,BV19&lt;=Vacances!$D$10),AND(BV19&gt;=Vacances!$C$11,BV19&lt;=Vacances!$D$11),AND(BV19&gt;=Vacances!$C$12,BV19&lt;=Vacances!$D$12),AND(BV19&gt;=Vacances!$C$13,BV19&lt;=Vacances!$D$13))," ","")</f>
        <v/>
      </c>
      <c r="BZ19" s="95" t="str">
        <f>IF(OR(AND(BV19&gt;=Vacances!$E$9,BV19&lt;=Vacances!$F$9),AND(BV19&gt;=Vacances!$E$10,BV19&lt;=Vacances!$F$10),AND(BV19&gt;=Vacances!$E$11,BV19&lt;=Vacances!$F$11),AND(BV19&gt;=Vacances!$E$12,BV19&lt;=Vacances!$F$12),AND(BV19&gt;=Vacances!$E$13,BV19&lt;=Vacances!$F$13))," ","")</f>
        <v/>
      </c>
      <c r="CA19" s="96" t="str">
        <f>IF(OR(AND(BV19&gt;=Vacances!$G$9,BV19&lt;=Vacances!$H$9),AND(BV19&gt;=Vacances!$G$10,BV19&lt;=Vacances!$H$10),AND(BV19&gt;=Vacances!$G$11,BV19&lt;=Vacances!$H$11),AND(BV19&gt;=Vacances!$G$12,BV19&lt;=Vacances!$H$12),AND(BV19&gt;=Vacances!$G$13,BV19&lt;=Vacances!$H$13))," ","")</f>
        <v/>
      </c>
      <c r="CB19" s="94"/>
      <c r="CC19" s="184">
        <f t="shared" si="10"/>
        <v>45</v>
      </c>
      <c r="CD19" s="87">
        <f t="shared" si="33"/>
        <v>41589</v>
      </c>
      <c r="CE19" s="91" t="str">
        <f>CHOOSE(MATCH(WEEKDAY(CD19,2),{1;2;3;4;5;6;7}),"L","M","M","J","V","S","D")</f>
        <v>D</v>
      </c>
      <c r="CF19" s="110"/>
      <c r="CG19" s="95"/>
      <c r="CH19" s="95"/>
      <c r="CI19" s="96"/>
      <c r="CJ19" s="94"/>
      <c r="CK19" s="184">
        <f t="shared" si="11"/>
        <v>50</v>
      </c>
      <c r="CL19" s="87">
        <f t="shared" si="34"/>
        <v>41619</v>
      </c>
      <c r="CM19" s="88" t="str">
        <f>CHOOSE(MATCH(WEEKDAY(CL19,2),{1;2;3;4;5;6;7}),"L","M","M","J","V","S","D")</f>
        <v>M</v>
      </c>
      <c r="CN19" s="110"/>
      <c r="CO19" s="95"/>
      <c r="CP19" s="95"/>
      <c r="CQ19" s="96"/>
      <c r="CS19" s="123" t="s">
        <v>84</v>
      </c>
      <c r="CT19" s="160" t="s">
        <v>71</v>
      </c>
      <c r="CU19" s="178">
        <f t="shared" si="0"/>
        <v>0</v>
      </c>
      <c r="CV19" s="179">
        <f t="shared" si="12"/>
        <v>0</v>
      </c>
      <c r="CW19" s="179">
        <f t="shared" si="13"/>
        <v>0</v>
      </c>
      <c r="CX19" s="179">
        <f t="shared" si="14"/>
        <v>0</v>
      </c>
      <c r="CY19" s="179">
        <f t="shared" si="15"/>
        <v>0</v>
      </c>
      <c r="CZ19" s="179">
        <f t="shared" si="16"/>
        <v>0</v>
      </c>
      <c r="DA19" s="179">
        <f t="shared" si="17"/>
        <v>0</v>
      </c>
      <c r="DB19" s="179">
        <f t="shared" si="18"/>
        <v>0</v>
      </c>
      <c r="DC19" s="179">
        <f t="shared" si="19"/>
        <v>0</v>
      </c>
      <c r="DD19" s="179">
        <f t="shared" si="20"/>
        <v>0</v>
      </c>
      <c r="DE19" s="179">
        <f t="shared" si="21"/>
        <v>0</v>
      </c>
      <c r="DF19" s="180">
        <f t="shared" si="22"/>
        <v>0</v>
      </c>
      <c r="DP19" s="161"/>
    </row>
    <row r="20" spans="1:120" ht="15" customHeight="1" thickBot="1">
      <c r="A20" s="184">
        <f t="shared" si="23"/>
        <v>2</v>
      </c>
      <c r="B20" s="87">
        <f t="shared" si="24"/>
        <v>41286</v>
      </c>
      <c r="C20" s="88" t="str">
        <f>CHOOSE(MATCH(WEEKDAY(B20,2),{1;2;3;4;5;6;7}),"L","M","M","J","V","S","D")</f>
        <v>V</v>
      </c>
      <c r="D20" s="107" t="s">
        <v>72</v>
      </c>
      <c r="E20" s="95" t="str">
        <f>IF(OR(AND(B20&gt;=Vacances!$C$9,B20&lt;=Vacances!$D$9),AND(B20&gt;=Vacances!$C$10,B20&lt;=Vacances!$D$10),AND(B20&gt;=Vacances!$C$11,B20&lt;=Vacances!$D$11),AND(B20&gt;=Vacances!$C$12,B20&lt;=Vacances!$D$12),AND(B20&gt;=Vacances!$C$13,B20&lt;=Vacances!$D$13))," ","")</f>
        <v/>
      </c>
      <c r="F20" s="95" t="str">
        <f>IF(OR(AND(B20&gt;=Vacances!$E$9,B20&lt;=Vacances!$F$9),AND(B20&gt;=Vacances!$E$10,B20&lt;=Vacances!$F$10),AND(B20&gt;=Vacances!$E$11,B20&lt;=Vacances!$F$11),AND(B20&gt;=Vacances!$E$12,B20&lt;=Vacances!$F$12),AND(B20&gt;=Vacances!$E$13,B20&lt;=Vacances!$F$13))," ","")</f>
        <v/>
      </c>
      <c r="G20" s="96" t="str">
        <f>IF(OR(AND(B20&gt;=Vacances!$G$9,B20&lt;=Vacances!$H$9),AND(B20&gt;=Vacances!$G$10,B20&lt;=Vacances!$H$10),AND(B20&gt;=Vacances!$G$11,B20&lt;=Vacances!$H$11),AND(B20&gt;=Vacances!$G$12,B20&lt;=Vacances!$H$12),AND(B20&gt;=Vacances!$G$13,B20&lt;=Vacances!$H$13))," ","")</f>
        <v/>
      </c>
      <c r="H20" s="93"/>
      <c r="I20" s="184">
        <f t="shared" si="1"/>
        <v>7</v>
      </c>
      <c r="J20" s="90">
        <f t="shared" si="25"/>
        <v>41317</v>
      </c>
      <c r="K20" s="91" t="str">
        <f>CHOOSE(MATCH(WEEKDAY(J20,2),{1;2;3;4;5;6;7}),"L","M","M","J","V","S","D")</f>
        <v>L</v>
      </c>
      <c r="L20" s="108"/>
      <c r="M20" s="95" t="str">
        <f>IF(OR(AND(J20&gt;=Vacances!$C$9,J20&lt;=Vacances!$D$9),AND(J20&gt;=Vacances!$C$10,J20&lt;=Vacances!$D$10),AND(J20&gt;=Vacances!$C$11,J20&lt;=Vacances!$D$11),AND(J20&gt;=Vacances!$C$12,J20&lt;=Vacances!$D$12),AND(J20&gt;=Vacances!$C$13,J20&lt;=Vacances!$D$13))," ","")</f>
        <v/>
      </c>
      <c r="N20" s="95" t="str">
        <f>IF(OR(AND(J20&gt;=Vacances!$E$9,J20&lt;=Vacances!$F$9),AND(J20&gt;=Vacances!$E$10,J20&lt;=Vacances!$F$10),AND(J20&gt;=Vacances!$E$11,J20&lt;=Vacances!$F$11),AND(J20&gt;=Vacances!$E$12,J20&lt;=Vacances!$F$12),AND(J20&gt;=Vacances!$E$13,J20&lt;=Vacances!$F$13))," ","")</f>
        <v xml:space="preserve"> </v>
      </c>
      <c r="O20" s="96" t="str">
        <f>IF(OR(AND(J20&gt;=Vacances!$G$9,J20&lt;=Vacances!$H$9),AND(J20&gt;=Vacances!$G$10,J20&lt;=Vacances!$H$10),AND(J20&gt;=Vacances!$G$11,J20&lt;=Vacances!$H$11),AND(J20&gt;=Vacances!$G$12,J20&lt;=Vacances!$H$12),AND(J20&gt;=Vacances!$G$13,J20&lt;=Vacances!$H$13))," ","")</f>
        <v xml:space="preserve"> </v>
      </c>
      <c r="P20" s="94"/>
      <c r="Q20" s="184">
        <f t="shared" si="2"/>
        <v>11</v>
      </c>
      <c r="R20" s="87">
        <f t="shared" si="35"/>
        <v>41345</v>
      </c>
      <c r="S20" s="91" t="str">
        <f>CHOOSE(MATCH(WEEKDAY(R20,2),{1;2;3;4;5;6;7}),"L","M","M","J","V","S","D")</f>
        <v>L</v>
      </c>
      <c r="T20" s="107" t="s">
        <v>72</v>
      </c>
      <c r="U20" s="95" t="str">
        <f>IF(OR(AND(R20&gt;=Vacances!$C$9,R20&lt;=Vacances!$D$9),AND(R20&gt;=Vacances!$C$10,R20&lt;=Vacances!$D$10),AND(R20&gt;=Vacances!$C$11,R20&lt;=Vacances!$D$11),AND(R20&gt;=Vacances!$C$12,R20&lt;=Vacances!$D$12),AND(R20&gt;=Vacances!$C$13,R20&lt;=Vacances!$D$13))," ","")</f>
        <v/>
      </c>
      <c r="V20" s="95" t="str">
        <f>IF(OR(AND(R20&gt;=Vacances!$E$9,R20&lt;=Vacances!$F$9),AND(R20&gt;=Vacances!$E$10,R20&lt;=Vacances!$F$10),AND(R20&gt;=Vacances!$E$11,R20&lt;=Vacances!$F$11),AND(R20&gt;=Vacances!$E$12,R20&lt;=Vacances!$F$12),AND(R20&gt;=Vacances!$E$13,R20&lt;=Vacances!$F$13))," ","")</f>
        <v/>
      </c>
      <c r="W20" s="96" t="str">
        <f>IF(OR(AND(R20&gt;=Vacances!$G$9,R20&lt;=Vacances!$H$9),AND(R20&gt;=Vacances!$G$10,R20&lt;=Vacances!$H$10),AND(R20&gt;=Vacances!$G$11,R20&lt;=Vacances!$H$11),AND(R20&gt;=Vacances!$G$12,R20&lt;=Vacances!$H$12),AND(R20&gt;=Vacances!$G$13,R20&lt;=Vacances!$H$13))," ","")</f>
        <v/>
      </c>
      <c r="X20" s="94"/>
      <c r="Y20" s="184">
        <f t="shared" si="3"/>
        <v>15</v>
      </c>
      <c r="Z20" s="87">
        <f t="shared" si="36"/>
        <v>41376</v>
      </c>
      <c r="AA20" s="91" t="str">
        <f>CHOOSE(MATCH(WEEKDAY(Z20,2),{1;2;3;4;5;6;7}),"L","M","M","J","V","S","D")</f>
        <v>J</v>
      </c>
      <c r="AB20" s="107" t="s">
        <v>72</v>
      </c>
      <c r="AC20" s="95" t="str">
        <f>IF(OR(AND(Z20&gt;=Vacances!$C$9,Z20&lt;=Vacances!$D$9),AND(Z20&gt;=Vacances!$C$10,Z20&lt;=Vacances!$D$10),AND(Z20&gt;=Vacances!$C$11,Z20&lt;=Vacances!$D$11),AND(Z20&gt;=Vacances!$C$12,Z20&lt;=Vacances!$D$12),AND(Z20&gt;=Vacances!$C$13,Z20&lt;=Vacances!$D$13))," ","")</f>
        <v/>
      </c>
      <c r="AD20" s="95" t="str">
        <f>IF(OR(AND(Z20&gt;=Vacances!$E$9,Z20&lt;=Vacances!$F$9),AND(Z20&gt;=Vacances!$E$10,Z20&lt;=Vacances!$F$10),AND(Z20&gt;=Vacances!$E$11,Z20&lt;=Vacances!$F$11),AND(Z20&gt;=Vacances!$E$12,Z20&lt;=Vacances!$F$12),AND(Z20&gt;=Vacances!$E$13,Z20&lt;=Vacances!$F$13))," ","")</f>
        <v xml:space="preserve"> </v>
      </c>
      <c r="AE20" s="96" t="str">
        <f>IF(OR(AND(Z20&gt;=Vacances!$G$9,Z20&lt;=Vacances!$H$9),AND(Z20&gt;=Vacances!$G$10,Z20&lt;=Vacances!$H$10),AND(Z20&gt;=Vacances!$G$11,Z20&lt;=Vacances!$H$11),AND(Z20&gt;=Vacances!$G$12,Z20&lt;=Vacances!$H$12),AND(Z20&gt;=Vacances!$G$13,Z20&lt;=Vacances!$H$13))," ","")</f>
        <v xml:space="preserve"> </v>
      </c>
      <c r="AF20" s="93"/>
      <c r="AG20" s="184">
        <f t="shared" si="4"/>
        <v>19</v>
      </c>
      <c r="AH20" s="87">
        <f t="shared" si="27"/>
        <v>41406</v>
      </c>
      <c r="AI20" s="88" t="str">
        <f>CHOOSE(MATCH(WEEKDAY(AH20,2),{1;2;3;4;5;6;7}),"L","M","M","J","V","S","D")</f>
        <v>S</v>
      </c>
      <c r="AJ20" s="107" t="s">
        <v>72</v>
      </c>
      <c r="AK20" s="95" t="str">
        <f>IF(OR(AND(AH20&gt;=Vacances!$C$9,AH20&lt;=Vacances!$D$9),AND(AH20&gt;=Vacances!$C$10,AH20&lt;=Vacances!$D$10),AND(AH20&gt;=Vacances!$C$11,AH20&lt;=Vacances!$D$11),AND(AH20&gt;=Vacances!$C$12,AH20&lt;=Vacances!$D$12),AND(AH20&gt;=Vacances!$C$13,AH20&lt;=Vacances!$D$13))," ","")</f>
        <v/>
      </c>
      <c r="AL20" s="95" t="str">
        <f>IF(OR(AND(AH20&gt;=Vacances!$E$9,AH20&lt;=Vacances!$F$9),AND(AH20&gt;=Vacances!$E$10,AH20&lt;=Vacances!$F$10),AND(AH20&gt;=Vacances!$E$11,AH20&lt;=Vacances!$F$11),AND(AH20&gt;=Vacances!$E$12,AH20&lt;=Vacances!$F$12),AND(AH20&gt;=Vacances!$E$13,AH20&lt;=Vacances!$F$13))," ","")</f>
        <v/>
      </c>
      <c r="AM20" s="96" t="str">
        <f>IF(OR(AND(AH20&gt;=Vacances!$G$9,AH20&lt;=Vacances!$H$9),AND(AH20&gt;=Vacances!$G$10,AH20&lt;=Vacances!$H$10),AND(AH20&gt;=Vacances!$G$11,AH20&lt;=Vacances!$H$11),AND(AH20&gt;=Vacances!$G$12,AH20&lt;=Vacances!$H$12),AND(AH20&gt;=Vacances!$G$13,AH20&lt;=Vacances!$H$13))," ","")</f>
        <v/>
      </c>
      <c r="AN20" s="94"/>
      <c r="AO20" s="184">
        <f t="shared" si="5"/>
        <v>24</v>
      </c>
      <c r="AP20" s="87">
        <f t="shared" si="28"/>
        <v>41437</v>
      </c>
      <c r="AQ20" s="91" t="str">
        <f>CHOOSE(MATCH(WEEKDAY(AP20,2),{1;2;3;4;5;6;7}),"L","M","M","J","V","S","D")</f>
        <v>M</v>
      </c>
      <c r="AR20" s="157"/>
      <c r="AS20" s="95" t="str">
        <f>IF(OR(AND(AP20&gt;=Vacances!$C$9,AP20&lt;=Vacances!$D$9),AND(AP20&gt;=Vacances!$C$10,AP20&lt;=Vacances!$D$10),AND(AP20&gt;=Vacances!$C$11,AP20&lt;=Vacances!$D$11),AND(AP20&gt;=Vacances!$C$12,AP20&lt;=Vacances!$D$12),AND(AP20&gt;=Vacances!$C$13,AP20&lt;=Vacances!$D$13))," ","")</f>
        <v/>
      </c>
      <c r="AT20" s="95" t="str">
        <f>IF(OR(AND(AP20&gt;=Vacances!$E$9,AP20&lt;=Vacances!$F$9),AND(AP20&gt;=Vacances!$E$10,AP20&lt;=Vacances!$F$10),AND(AP20&gt;=Vacances!$E$11,AP20&lt;=Vacances!$F$11),AND(AP20&gt;=Vacances!$E$12,AP20&lt;=Vacances!$F$12),AND(AP20&gt;=Vacances!$E$13,AP20&lt;=Vacances!$F$13))," ","")</f>
        <v/>
      </c>
      <c r="AU20" s="96" t="str">
        <f>IF(OR(AND(AP20&gt;=Vacances!$G$9,AP20&lt;=Vacances!$H$9),AND(AP20&gt;=Vacances!$G$10,AP20&lt;=Vacances!$H$10),AND(AP20&gt;=Vacances!$G$11,AP20&lt;=Vacances!$H$11),AND(AP20&gt;=Vacances!$G$12,AP20&lt;=Vacances!$H$12),AND(AP20&gt;=Vacances!$G$13,AP20&lt;=Vacances!$H$13))," ","")</f>
        <v/>
      </c>
      <c r="AV20" s="94"/>
      <c r="AW20" s="184">
        <f t="shared" si="6"/>
        <v>28</v>
      </c>
      <c r="AX20" s="87">
        <f t="shared" si="29"/>
        <v>41467</v>
      </c>
      <c r="AY20" s="88" t="str">
        <f>CHOOSE(MATCH(WEEKDAY(AX20,2),{1;2;3;4;5;6;7}),"L","M","M","J","V","S","D")</f>
        <v>J</v>
      </c>
      <c r="AZ20" s="110"/>
      <c r="BA20" s="95" t="str">
        <f>IF(OR(AND(AX20&gt;=Vacances!$C$9,AX20&lt;=Vacances!$D$9),AND(AX20&gt;=Vacances!$C$10,AX20&lt;=Vacances!$D$10),AND(AX20&gt;=Vacances!$C$11,AX20&lt;=Vacances!$D$11),AND(AX20&gt;=Vacances!$C$12,AX20&lt;=Vacances!$D$12),AND(AX20&gt;=Vacances!$C$13,AX20&lt;=Vacances!$D$13))," ","")</f>
        <v xml:space="preserve"> </v>
      </c>
      <c r="BB20" s="95" t="str">
        <f>IF(OR(AND(AX20&gt;=Vacances!$E$9,AX20&lt;=Vacances!$F$9),AND(AX20&gt;=Vacances!$E$10,AX20&lt;=Vacances!$F$10),AND(AX20&gt;=Vacances!$E$11,AX20&lt;=Vacances!$F$11),AND(AX20&gt;=Vacances!$E$12,AX20&lt;=Vacances!$F$12),AND(AX20&gt;=Vacances!$E$13,AX20&lt;=Vacances!$F$13))," ","")</f>
        <v xml:space="preserve"> </v>
      </c>
      <c r="BC20" s="96" t="str">
        <f>IF(OR(AND(AX20&gt;=Vacances!$G$9,AX20&lt;=Vacances!$H$9),AND(AX20&gt;=Vacances!$G$10,AX20&lt;=Vacances!$H$10),AND(AX20&gt;=Vacances!$G$11,AX20&lt;=Vacances!$H$11),AND(AX20&gt;=Vacances!$G$12,AX20&lt;=Vacances!$H$12),AND(AX20&gt;=Vacances!$G$13,AX20&lt;=Vacances!$H$13))," ","")</f>
        <v xml:space="preserve"> </v>
      </c>
      <c r="BD20" s="94"/>
      <c r="BE20" s="184">
        <f t="shared" si="7"/>
        <v>32</v>
      </c>
      <c r="BF20" s="87">
        <f t="shared" si="30"/>
        <v>41498</v>
      </c>
      <c r="BG20" s="88" t="str">
        <f>CHOOSE(MATCH(WEEKDAY(BF20,2),{1;2;3;4;5;6;7}),"L","M","M","J","V","S","D")</f>
        <v>D</v>
      </c>
      <c r="BH20" s="110"/>
      <c r="BI20" s="95" t="str">
        <f>IF(OR(AND(BF20&gt;=Vacances!$C$9,BF20&lt;=Vacances!$D$9),AND(BF20&gt;=Vacances!$C$10,BF20&lt;=Vacances!$D$10),AND(BF20&gt;=Vacances!$C$11,BF20&lt;=Vacances!$D$11),AND(BF20&gt;=Vacances!$C$12,BF20&lt;=Vacances!$D$12),AND(BF20&gt;=Vacances!$C$13,BF20&lt;=Vacances!$D$13))," ","")</f>
        <v xml:space="preserve"> </v>
      </c>
      <c r="BJ20" s="95" t="str">
        <f>IF(OR(AND(BF20&gt;=Vacances!$E$9,BF20&lt;=Vacances!$F$9),AND(BF20&gt;=Vacances!$E$10,BF20&lt;=Vacances!$F$10),AND(BF20&gt;=Vacances!$E$11,BF20&lt;=Vacances!$F$11),AND(BF20&gt;=Vacances!$E$12,BF20&lt;=Vacances!$F$12),AND(BF20&gt;=Vacances!$E$13,BF20&lt;=Vacances!$F$13))," ","")</f>
        <v xml:space="preserve"> </v>
      </c>
      <c r="BK20" s="96" t="str">
        <f>IF(OR(AND(BF20&gt;=Vacances!$G$9,BF20&lt;=Vacances!$H$9),AND(BF20&gt;=Vacances!$G$10,BF20&lt;=Vacances!$H$10),AND(BF20&gt;=Vacances!$G$11,BF20&lt;=Vacances!$H$11),AND(BF20&gt;=Vacances!$G$12,BF20&lt;=Vacances!$H$12),AND(BF20&gt;=Vacances!$G$13,BF20&lt;=Vacances!$H$13))," ","")</f>
        <v xml:space="preserve"> </v>
      </c>
      <c r="BL20" s="94"/>
      <c r="BM20" s="184">
        <f t="shared" si="8"/>
        <v>37</v>
      </c>
      <c r="BN20" s="87">
        <f t="shared" si="31"/>
        <v>41529</v>
      </c>
      <c r="BO20" s="91" t="str">
        <f>CHOOSE(MATCH(WEEKDAY(BN20,2),{1;2;3;4;5;6;7}),"L","M","M","J","V","S","D")</f>
        <v>M</v>
      </c>
      <c r="BP20" s="110"/>
      <c r="BQ20" s="95" t="str">
        <f>IF(OR(AND(BN20&gt;=Vacances!$C$9,BN20&lt;=Vacances!$D$9),AND(BN20&gt;=Vacances!$C$10,BN20&lt;=Vacances!$D$10),AND(BN20&gt;=Vacances!$C$11,BN20&lt;=Vacances!$D$11),AND(BN20&gt;=Vacances!$C$12,BN20&lt;=Vacances!$D$12),AND(BN20&gt;=Vacances!$C$13,BN20&lt;=Vacances!$D$13))," ","")</f>
        <v/>
      </c>
      <c r="BR20" s="95" t="str">
        <f>IF(OR(AND(BN20&gt;=Vacances!$E$9,BN20&lt;=Vacances!$F$9),AND(BN20&gt;=Vacances!$E$10,BN20&lt;=Vacances!$F$10),AND(BN20&gt;=Vacances!$E$11,BN20&lt;=Vacances!$F$11),AND(BN20&gt;=Vacances!$E$12,BN20&lt;=Vacances!$F$12),AND(BN20&gt;=Vacances!$E$13,BN20&lt;=Vacances!$F$13))," ","")</f>
        <v/>
      </c>
      <c r="BS20" s="96" t="str">
        <f>IF(OR(AND(BN20&gt;=Vacances!$G$9,BN20&lt;=Vacances!$H$9),AND(BN20&gt;=Vacances!$G$10,BN20&lt;=Vacances!$H$10),AND(BN20&gt;=Vacances!$G$11,BN20&lt;=Vacances!$H$11),AND(BN20&gt;=Vacances!$G$12,BN20&lt;=Vacances!$H$12),AND(BN20&gt;=Vacances!$G$13,BN20&lt;=Vacances!$H$13))," ","")</f>
        <v/>
      </c>
      <c r="BT20" s="94"/>
      <c r="BU20" s="184">
        <f t="shared" si="9"/>
        <v>41</v>
      </c>
      <c r="BV20" s="87">
        <f t="shared" si="32"/>
        <v>41559</v>
      </c>
      <c r="BW20" s="88" t="str">
        <f>CHOOSE(MATCH(WEEKDAY(BV20,2),{1;2;3;4;5;6;7}),"L","M","M","J","V","S","D")</f>
        <v>V</v>
      </c>
      <c r="BX20" s="111"/>
      <c r="BY20" s="95" t="str">
        <f>IF(OR(AND(BV20&gt;=Vacances!$C$9,BV20&lt;=Vacances!$D$9),AND(BV20&gt;=Vacances!$C$10,BV20&lt;=Vacances!$D$10),AND(BV20&gt;=Vacances!$C$11,BV20&lt;=Vacances!$D$11),AND(BV20&gt;=Vacances!$C$12,BV20&lt;=Vacances!$D$12),AND(BV20&gt;=Vacances!$C$13,BV20&lt;=Vacances!$D$13))," ","")</f>
        <v/>
      </c>
      <c r="BZ20" s="95" t="str">
        <f>IF(OR(AND(BV20&gt;=Vacances!$E$9,BV20&lt;=Vacances!$F$9),AND(BV20&gt;=Vacances!$E$10,BV20&lt;=Vacances!$F$10),AND(BV20&gt;=Vacances!$E$11,BV20&lt;=Vacances!$F$11),AND(BV20&gt;=Vacances!$E$12,BV20&lt;=Vacances!$F$12),AND(BV20&gt;=Vacances!$E$13,BV20&lt;=Vacances!$F$13))," ","")</f>
        <v/>
      </c>
      <c r="CA20" s="96" t="str">
        <f>IF(OR(AND(BV20&gt;=Vacances!$G$9,BV20&lt;=Vacances!$H$9),AND(BV20&gt;=Vacances!$G$10,BV20&lt;=Vacances!$H$10),AND(BV20&gt;=Vacances!$G$11,BV20&lt;=Vacances!$H$11),AND(BV20&gt;=Vacances!$G$12,BV20&lt;=Vacances!$H$12),AND(BV20&gt;=Vacances!$G$13,BV20&lt;=Vacances!$H$13))," ","")</f>
        <v/>
      </c>
      <c r="CB20" s="94"/>
      <c r="CC20" s="184">
        <f t="shared" si="10"/>
        <v>46</v>
      </c>
      <c r="CD20" s="87">
        <f t="shared" si="33"/>
        <v>41590</v>
      </c>
      <c r="CE20" s="91" t="str">
        <f>CHOOSE(MATCH(WEEKDAY(CD20,2),{1;2;3;4;5;6;7}),"L","M","M","J","V","S","D")</f>
        <v>L</v>
      </c>
      <c r="CF20" s="110"/>
      <c r="CG20" s="95"/>
      <c r="CH20" s="95"/>
      <c r="CI20" s="96"/>
      <c r="CJ20" s="94"/>
      <c r="CK20" s="184">
        <f t="shared" si="11"/>
        <v>50</v>
      </c>
      <c r="CL20" s="87">
        <f t="shared" si="34"/>
        <v>41620</v>
      </c>
      <c r="CM20" s="88" t="str">
        <f>CHOOSE(MATCH(WEEKDAY(CL20,2),{1;2;3;4;5;6;7}),"L","M","M","J","V","S","D")</f>
        <v>M</v>
      </c>
      <c r="CN20" s="110"/>
      <c r="CO20" s="95"/>
      <c r="CP20" s="95"/>
      <c r="CQ20" s="96"/>
      <c r="DP20" s="161"/>
    </row>
    <row r="21" spans="1:120" ht="15" customHeight="1">
      <c r="A21" s="184">
        <f t="shared" si="23"/>
        <v>2</v>
      </c>
      <c r="B21" s="87">
        <f t="shared" si="24"/>
        <v>41287</v>
      </c>
      <c r="C21" s="88" t="str">
        <f>CHOOSE(MATCH(WEEKDAY(B21,2),{1;2;3;4;5;6;7}),"L","M","M","J","V","S","D")</f>
        <v>S</v>
      </c>
      <c r="D21" s="107"/>
      <c r="E21" s="95" t="str">
        <f>IF(OR(AND(B21&gt;=Vacances!$C$9,B21&lt;=Vacances!$D$9),AND(B21&gt;=Vacances!$C$10,B21&lt;=Vacances!$D$10),AND(B21&gt;=Vacances!$C$11,B21&lt;=Vacances!$D$11),AND(B21&gt;=Vacances!$C$12,B21&lt;=Vacances!$D$12),AND(B21&gt;=Vacances!$C$13,B21&lt;=Vacances!$D$13))," ","")</f>
        <v/>
      </c>
      <c r="F21" s="95" t="str">
        <f>IF(OR(AND(B21&gt;=Vacances!$E$9,B21&lt;=Vacances!$F$9),AND(B21&gt;=Vacances!$E$10,B21&lt;=Vacances!$F$10),AND(B21&gt;=Vacances!$E$11,B21&lt;=Vacances!$F$11),AND(B21&gt;=Vacances!$E$12,B21&lt;=Vacances!$F$12),AND(B21&gt;=Vacances!$E$13,B21&lt;=Vacances!$F$13))," ","")</f>
        <v/>
      </c>
      <c r="G21" s="96" t="str">
        <f>IF(OR(AND(B21&gt;=Vacances!$G$9,B21&lt;=Vacances!$H$9),AND(B21&gt;=Vacances!$G$10,B21&lt;=Vacances!$H$10),AND(B21&gt;=Vacances!$G$11,B21&lt;=Vacances!$H$11),AND(B21&gt;=Vacances!$G$12,B21&lt;=Vacances!$H$12),AND(B21&gt;=Vacances!$G$13,B21&lt;=Vacances!$H$13))," ","")</f>
        <v/>
      </c>
      <c r="H21" s="93"/>
      <c r="I21" s="184">
        <f t="shared" si="1"/>
        <v>7</v>
      </c>
      <c r="J21" s="90">
        <f t="shared" si="25"/>
        <v>41318</v>
      </c>
      <c r="K21" s="91" t="str">
        <f>CHOOSE(MATCH(WEEKDAY(J21,2),{1;2;3;4;5;6;7}),"L","M","M","J","V","S","D")</f>
        <v>M</v>
      </c>
      <c r="L21" s="108"/>
      <c r="M21" s="95" t="str">
        <f>IF(OR(AND(J21&gt;=Vacances!$C$9,J21&lt;=Vacances!$D$9),AND(J21&gt;=Vacances!$C$10,J21&lt;=Vacances!$D$10),AND(J21&gt;=Vacances!$C$11,J21&lt;=Vacances!$D$11),AND(J21&gt;=Vacances!$C$12,J21&lt;=Vacances!$D$12),AND(J21&gt;=Vacances!$C$13,J21&lt;=Vacances!$D$13))," ","")</f>
        <v/>
      </c>
      <c r="N21" s="95" t="str">
        <f>IF(OR(AND(J21&gt;=Vacances!$E$9,J21&lt;=Vacances!$F$9),AND(J21&gt;=Vacances!$E$10,J21&lt;=Vacances!$F$10),AND(J21&gt;=Vacances!$E$11,J21&lt;=Vacances!$F$11),AND(J21&gt;=Vacances!$E$12,J21&lt;=Vacances!$F$12),AND(J21&gt;=Vacances!$E$13,J21&lt;=Vacances!$F$13))," ","")</f>
        <v xml:space="preserve"> </v>
      </c>
      <c r="O21" s="96" t="str">
        <f>IF(OR(AND(J21&gt;=Vacances!$G$9,J21&lt;=Vacances!$H$9),AND(J21&gt;=Vacances!$G$10,J21&lt;=Vacances!$H$10),AND(J21&gt;=Vacances!$G$11,J21&lt;=Vacances!$H$11),AND(J21&gt;=Vacances!$G$12,J21&lt;=Vacances!$H$12),AND(J21&gt;=Vacances!$G$13,J21&lt;=Vacances!$H$13))," ","")</f>
        <v xml:space="preserve"> </v>
      </c>
      <c r="P21" s="94"/>
      <c r="Q21" s="184">
        <f t="shared" si="2"/>
        <v>11</v>
      </c>
      <c r="R21" s="87">
        <f t="shared" si="35"/>
        <v>41346</v>
      </c>
      <c r="S21" s="91" t="str">
        <f>CHOOSE(MATCH(WEEKDAY(R21,2),{1;2;3;4;5;6;7}),"L","M","M","J","V","S","D")</f>
        <v>M</v>
      </c>
      <c r="T21" s="157"/>
      <c r="U21" s="95" t="str">
        <f>IF(OR(AND(R21&gt;=Vacances!$C$9,R21&lt;=Vacances!$D$9),AND(R21&gt;=Vacances!$C$10,R21&lt;=Vacances!$D$10),AND(R21&gt;=Vacances!$C$11,R21&lt;=Vacances!$D$11),AND(R21&gt;=Vacances!$C$12,R21&lt;=Vacances!$D$12),AND(R21&gt;=Vacances!$C$13,R21&lt;=Vacances!$D$13))," ","")</f>
        <v/>
      </c>
      <c r="V21" s="95" t="str">
        <f>IF(OR(AND(R21&gt;=Vacances!$E$9,R21&lt;=Vacances!$F$9),AND(R21&gt;=Vacances!$E$10,R21&lt;=Vacances!$F$10),AND(R21&gt;=Vacances!$E$11,R21&lt;=Vacances!$F$11),AND(R21&gt;=Vacances!$E$12,R21&lt;=Vacances!$F$12),AND(R21&gt;=Vacances!$E$13,R21&lt;=Vacances!$F$13))," ","")</f>
        <v/>
      </c>
      <c r="W21" s="96" t="str">
        <f>IF(OR(AND(R21&gt;=Vacances!$G$9,R21&lt;=Vacances!$H$9),AND(R21&gt;=Vacances!$G$10,R21&lt;=Vacances!$H$10),AND(R21&gt;=Vacances!$G$11,R21&lt;=Vacances!$H$11),AND(R21&gt;=Vacances!$G$12,R21&lt;=Vacances!$H$12),AND(R21&gt;=Vacances!$G$13,R21&lt;=Vacances!$H$13))," ","")</f>
        <v/>
      </c>
      <c r="X21" s="94"/>
      <c r="Y21" s="184">
        <f t="shared" si="3"/>
        <v>15</v>
      </c>
      <c r="Z21" s="87">
        <f t="shared" si="36"/>
        <v>41377</v>
      </c>
      <c r="AA21" s="91" t="str">
        <f>CHOOSE(MATCH(WEEKDAY(Z21,2),{1;2;3;4;5;6;7}),"L","M","M","J","V","S","D")</f>
        <v>V</v>
      </c>
      <c r="AB21" s="107"/>
      <c r="AC21" s="95" t="str">
        <f>IF(OR(AND(Z21&gt;=Vacances!$C$9,Z21&lt;=Vacances!$D$9),AND(Z21&gt;=Vacances!$C$10,Z21&lt;=Vacances!$D$10),AND(Z21&gt;=Vacances!$C$11,Z21&lt;=Vacances!$D$11),AND(Z21&gt;=Vacances!$C$12,Z21&lt;=Vacances!$D$12),AND(Z21&gt;=Vacances!$C$13,Z21&lt;=Vacances!$D$13))," ","")</f>
        <v/>
      </c>
      <c r="AD21" s="95" t="str">
        <f>IF(OR(AND(Z21&gt;=Vacances!$E$9,Z21&lt;=Vacances!$F$9),AND(Z21&gt;=Vacances!$E$10,Z21&lt;=Vacances!$F$10),AND(Z21&gt;=Vacances!$E$11,Z21&lt;=Vacances!$F$11),AND(Z21&gt;=Vacances!$E$12,Z21&lt;=Vacances!$F$12),AND(Z21&gt;=Vacances!$E$13,Z21&lt;=Vacances!$F$13))," ","")</f>
        <v xml:space="preserve"> </v>
      </c>
      <c r="AE21" s="96" t="str">
        <f>IF(OR(AND(Z21&gt;=Vacances!$G$9,Z21&lt;=Vacances!$H$9),AND(Z21&gt;=Vacances!$G$10,Z21&lt;=Vacances!$H$10),AND(Z21&gt;=Vacances!$G$11,Z21&lt;=Vacances!$H$11),AND(Z21&gt;=Vacances!$G$12,Z21&lt;=Vacances!$H$12),AND(Z21&gt;=Vacances!$G$13,Z21&lt;=Vacances!$H$13))," ","")</f>
        <v xml:space="preserve"> </v>
      </c>
      <c r="AF21" s="93"/>
      <c r="AG21" s="184">
        <f t="shared" si="4"/>
        <v>19</v>
      </c>
      <c r="AH21" s="87">
        <f t="shared" si="27"/>
        <v>41407</v>
      </c>
      <c r="AI21" s="88" t="str">
        <f>CHOOSE(MATCH(WEEKDAY(AH21,2),{1;2;3;4;5;6;7}),"L","M","M","J","V","S","D")</f>
        <v>D</v>
      </c>
      <c r="AJ21" s="107"/>
      <c r="AK21" s="95" t="str">
        <f>IF(OR(AND(AH21&gt;=Vacances!$C$9,AH21&lt;=Vacances!$D$9),AND(AH21&gt;=Vacances!$C$10,AH21&lt;=Vacances!$D$10),AND(AH21&gt;=Vacances!$C$11,AH21&lt;=Vacances!$D$11),AND(AH21&gt;=Vacances!$C$12,AH21&lt;=Vacances!$D$12),AND(AH21&gt;=Vacances!$C$13,AH21&lt;=Vacances!$D$13))," ","")</f>
        <v/>
      </c>
      <c r="AL21" s="95" t="str">
        <f>IF(OR(AND(AH21&gt;=Vacances!$E$9,AH21&lt;=Vacances!$F$9),AND(AH21&gt;=Vacances!$E$10,AH21&lt;=Vacances!$F$10),AND(AH21&gt;=Vacances!$E$11,AH21&lt;=Vacances!$F$11),AND(AH21&gt;=Vacances!$E$12,AH21&lt;=Vacances!$F$12),AND(AH21&gt;=Vacances!$E$13,AH21&lt;=Vacances!$F$13))," ","")</f>
        <v/>
      </c>
      <c r="AM21" s="96" t="str">
        <f>IF(OR(AND(AH21&gt;=Vacances!$G$9,AH21&lt;=Vacances!$H$9),AND(AH21&gt;=Vacances!$G$10,AH21&lt;=Vacances!$H$10),AND(AH21&gt;=Vacances!$G$11,AH21&lt;=Vacances!$H$11),AND(AH21&gt;=Vacances!$G$12,AH21&lt;=Vacances!$H$12),AND(AH21&gt;=Vacances!$G$13,AH21&lt;=Vacances!$H$13))," ","")</f>
        <v/>
      </c>
      <c r="AN21" s="94"/>
      <c r="AO21" s="184">
        <f t="shared" si="5"/>
        <v>24</v>
      </c>
      <c r="AP21" s="87">
        <f t="shared" si="28"/>
        <v>41438</v>
      </c>
      <c r="AQ21" s="91" t="str">
        <f>CHOOSE(MATCH(WEEKDAY(AP21,2),{1;2;3;4;5;6;7}),"L","M","M","J","V","S","D")</f>
        <v>M</v>
      </c>
      <c r="AR21" s="110"/>
      <c r="AS21" s="95" t="str">
        <f>IF(OR(AND(AP21&gt;=Vacances!$C$9,AP21&lt;=Vacances!$D$9),AND(AP21&gt;=Vacances!$C$10,AP21&lt;=Vacances!$D$10),AND(AP21&gt;=Vacances!$C$11,AP21&lt;=Vacances!$D$11),AND(AP21&gt;=Vacances!$C$12,AP21&lt;=Vacances!$D$12),AND(AP21&gt;=Vacances!$C$13,AP21&lt;=Vacances!$D$13))," ","")</f>
        <v/>
      </c>
      <c r="AT21" s="95" t="str">
        <f>IF(OR(AND(AP21&gt;=Vacances!$E$9,AP21&lt;=Vacances!$F$9),AND(AP21&gt;=Vacances!$E$10,AP21&lt;=Vacances!$F$10),AND(AP21&gt;=Vacances!$E$11,AP21&lt;=Vacances!$F$11),AND(AP21&gt;=Vacances!$E$12,AP21&lt;=Vacances!$F$12),AND(AP21&gt;=Vacances!$E$13,AP21&lt;=Vacances!$F$13))," ","")</f>
        <v/>
      </c>
      <c r="AU21" s="96" t="str">
        <f>IF(OR(AND(AP21&gt;=Vacances!$G$9,AP21&lt;=Vacances!$H$9),AND(AP21&gt;=Vacances!$G$10,AP21&lt;=Vacances!$H$10),AND(AP21&gt;=Vacances!$G$11,AP21&lt;=Vacances!$H$11),AND(AP21&gt;=Vacances!$G$12,AP21&lt;=Vacances!$H$12),AND(AP21&gt;=Vacances!$G$13,AP21&lt;=Vacances!$H$13))," ","")</f>
        <v/>
      </c>
      <c r="AV21" s="94"/>
      <c r="AW21" s="184">
        <f t="shared" si="6"/>
        <v>28</v>
      </c>
      <c r="AX21" s="87">
        <f t="shared" si="29"/>
        <v>41468</v>
      </c>
      <c r="AY21" s="88" t="str">
        <f>CHOOSE(MATCH(WEEKDAY(AX21,2),{1;2;3;4;5;6;7}),"L","M","M","J","V","S","D")</f>
        <v>V</v>
      </c>
      <c r="AZ21" s="110"/>
      <c r="BA21" s="95" t="str">
        <f>IF(OR(AND(AX21&gt;=Vacances!$C$9,AX21&lt;=Vacances!$D$9),AND(AX21&gt;=Vacances!$C$10,AX21&lt;=Vacances!$D$10),AND(AX21&gt;=Vacances!$C$11,AX21&lt;=Vacances!$D$11),AND(AX21&gt;=Vacances!$C$12,AX21&lt;=Vacances!$D$12),AND(AX21&gt;=Vacances!$C$13,AX21&lt;=Vacances!$D$13))," ","")</f>
        <v xml:space="preserve"> </v>
      </c>
      <c r="BB21" s="95" t="str">
        <f>IF(OR(AND(AX21&gt;=Vacances!$E$9,AX21&lt;=Vacances!$F$9),AND(AX21&gt;=Vacances!$E$10,AX21&lt;=Vacances!$F$10),AND(AX21&gt;=Vacances!$E$11,AX21&lt;=Vacances!$F$11),AND(AX21&gt;=Vacances!$E$12,AX21&lt;=Vacances!$F$12),AND(AX21&gt;=Vacances!$E$13,AX21&lt;=Vacances!$F$13))," ","")</f>
        <v xml:space="preserve"> </v>
      </c>
      <c r="BC21" s="96" t="str">
        <f>IF(OR(AND(AX21&gt;=Vacances!$G$9,AX21&lt;=Vacances!$H$9),AND(AX21&gt;=Vacances!$G$10,AX21&lt;=Vacances!$H$10),AND(AX21&gt;=Vacances!$G$11,AX21&lt;=Vacances!$H$11),AND(AX21&gt;=Vacances!$G$12,AX21&lt;=Vacances!$H$12),AND(AX21&gt;=Vacances!$G$13,AX21&lt;=Vacances!$H$13))," ","")</f>
        <v xml:space="preserve"> </v>
      </c>
      <c r="BD21" s="94"/>
      <c r="BE21" s="184">
        <f t="shared" si="7"/>
        <v>33</v>
      </c>
      <c r="BF21" s="87">
        <f t="shared" si="30"/>
        <v>41499</v>
      </c>
      <c r="BG21" s="88" t="str">
        <f>CHOOSE(MATCH(WEEKDAY(BF21,2),{1;2;3;4;5;6;7}),"L","M","M","J","V","S","D")</f>
        <v>L</v>
      </c>
      <c r="BH21" s="110"/>
      <c r="BI21" s="95" t="str">
        <f>IF(OR(AND(BF21&gt;=Vacances!$C$9,BF21&lt;=Vacances!$D$9),AND(BF21&gt;=Vacances!$C$10,BF21&lt;=Vacances!$D$10),AND(BF21&gt;=Vacances!$C$11,BF21&lt;=Vacances!$D$11),AND(BF21&gt;=Vacances!$C$12,BF21&lt;=Vacances!$D$12),AND(BF21&gt;=Vacances!$C$13,BF21&lt;=Vacances!$D$13))," ","")</f>
        <v xml:space="preserve"> </v>
      </c>
      <c r="BJ21" s="95" t="str">
        <f>IF(OR(AND(BF21&gt;=Vacances!$E$9,BF21&lt;=Vacances!$F$9),AND(BF21&gt;=Vacances!$E$10,BF21&lt;=Vacances!$F$10),AND(BF21&gt;=Vacances!$E$11,BF21&lt;=Vacances!$F$11),AND(BF21&gt;=Vacances!$E$12,BF21&lt;=Vacances!$F$12),AND(BF21&gt;=Vacances!$E$13,BF21&lt;=Vacances!$F$13))," ","")</f>
        <v xml:space="preserve"> </v>
      </c>
      <c r="BK21" s="96" t="str">
        <f>IF(OR(AND(BF21&gt;=Vacances!$G$9,BF21&lt;=Vacances!$H$9),AND(BF21&gt;=Vacances!$G$10,BF21&lt;=Vacances!$H$10),AND(BF21&gt;=Vacances!$G$11,BF21&lt;=Vacances!$H$11),AND(BF21&gt;=Vacances!$G$12,BF21&lt;=Vacances!$H$12),AND(BF21&gt;=Vacances!$G$13,BF21&lt;=Vacances!$H$13))," ","")</f>
        <v xml:space="preserve"> </v>
      </c>
      <c r="BL21" s="94"/>
      <c r="BM21" s="184">
        <f t="shared" si="8"/>
        <v>37</v>
      </c>
      <c r="BN21" s="87">
        <f t="shared" si="31"/>
        <v>41530</v>
      </c>
      <c r="BO21" s="91" t="str">
        <f>CHOOSE(MATCH(WEEKDAY(BN21,2),{1;2;3;4;5;6;7}),"L","M","M","J","V","S","D")</f>
        <v>J</v>
      </c>
      <c r="BP21" s="110"/>
      <c r="BQ21" s="95" t="str">
        <f>IF(OR(AND(BN21&gt;=Vacances!$C$9,BN21&lt;=Vacances!$D$9),AND(BN21&gt;=Vacances!$C$10,BN21&lt;=Vacances!$D$10),AND(BN21&gt;=Vacances!$C$11,BN21&lt;=Vacances!$D$11),AND(BN21&gt;=Vacances!$C$12,BN21&lt;=Vacances!$D$12),AND(BN21&gt;=Vacances!$C$13,BN21&lt;=Vacances!$D$13))," ","")</f>
        <v/>
      </c>
      <c r="BR21" s="95" t="str">
        <f>IF(OR(AND(BN21&gt;=Vacances!$E$9,BN21&lt;=Vacances!$F$9),AND(BN21&gt;=Vacances!$E$10,BN21&lt;=Vacances!$F$10),AND(BN21&gt;=Vacances!$E$11,BN21&lt;=Vacances!$F$11),AND(BN21&gt;=Vacances!$E$12,BN21&lt;=Vacances!$F$12),AND(BN21&gt;=Vacances!$E$13,BN21&lt;=Vacances!$F$13))," ","")</f>
        <v/>
      </c>
      <c r="BS21" s="96" t="str">
        <f>IF(OR(AND(BN21&gt;=Vacances!$G$9,BN21&lt;=Vacances!$H$9),AND(BN21&gt;=Vacances!$G$10,BN21&lt;=Vacances!$H$10),AND(BN21&gt;=Vacances!$G$11,BN21&lt;=Vacances!$H$11),AND(BN21&gt;=Vacances!$G$12,BN21&lt;=Vacances!$H$12),AND(BN21&gt;=Vacances!$G$13,BN21&lt;=Vacances!$H$13))," ","")</f>
        <v/>
      </c>
      <c r="BT21" s="94"/>
      <c r="BU21" s="184">
        <f t="shared" si="9"/>
        <v>41</v>
      </c>
      <c r="BV21" s="87">
        <f t="shared" si="32"/>
        <v>41560</v>
      </c>
      <c r="BW21" s="88" t="str">
        <f>CHOOSE(MATCH(WEEKDAY(BV21,2),{1;2;3;4;5;6;7}),"L","M","M","J","V","S","D")</f>
        <v>S</v>
      </c>
      <c r="BX21" s="110"/>
      <c r="BY21" s="95" t="str">
        <f>IF(OR(AND(BV21&gt;=Vacances!$C$9,BV21&lt;=Vacances!$D$9),AND(BV21&gt;=Vacances!$C$10,BV21&lt;=Vacances!$D$10),AND(BV21&gt;=Vacances!$C$11,BV21&lt;=Vacances!$D$11),AND(BV21&gt;=Vacances!$C$12,BV21&lt;=Vacances!$D$12),AND(BV21&gt;=Vacances!$C$13,BV21&lt;=Vacances!$D$13))," ","")</f>
        <v/>
      </c>
      <c r="BZ21" s="95" t="str">
        <f>IF(OR(AND(BV21&gt;=Vacances!$E$9,BV21&lt;=Vacances!$F$9),AND(BV21&gt;=Vacances!$E$10,BV21&lt;=Vacances!$F$10),AND(BV21&gt;=Vacances!$E$11,BV21&lt;=Vacances!$F$11),AND(BV21&gt;=Vacances!$E$12,BV21&lt;=Vacances!$F$12),AND(BV21&gt;=Vacances!$E$13,BV21&lt;=Vacances!$F$13))," ","")</f>
        <v/>
      </c>
      <c r="CA21" s="96" t="str">
        <f>IF(OR(AND(BV21&gt;=Vacances!$G$9,BV21&lt;=Vacances!$H$9),AND(BV21&gt;=Vacances!$G$10,BV21&lt;=Vacances!$H$10),AND(BV21&gt;=Vacances!$G$11,BV21&lt;=Vacances!$H$11),AND(BV21&gt;=Vacances!$G$12,BV21&lt;=Vacances!$H$12),AND(BV21&gt;=Vacances!$G$13,BV21&lt;=Vacances!$H$13))," ","")</f>
        <v/>
      </c>
      <c r="CB21" s="94"/>
      <c r="CC21" s="184">
        <f t="shared" si="10"/>
        <v>46</v>
      </c>
      <c r="CD21" s="87">
        <f t="shared" si="33"/>
        <v>41591</v>
      </c>
      <c r="CE21" s="91" t="str">
        <f>CHOOSE(MATCH(WEEKDAY(CD21,2),{1;2;3;4;5;6;7}),"L","M","M","J","V","S","D")</f>
        <v>M</v>
      </c>
      <c r="CF21" s="157"/>
      <c r="CG21" s="158"/>
      <c r="CH21" s="158"/>
      <c r="CI21" s="159"/>
      <c r="CJ21" s="94"/>
      <c r="CK21" s="184">
        <f t="shared" si="11"/>
        <v>50</v>
      </c>
      <c r="CL21" s="87">
        <f t="shared" si="34"/>
        <v>41621</v>
      </c>
      <c r="CM21" s="88" t="str">
        <f>CHOOSE(MATCH(WEEKDAY(CL21,2),{1;2;3;4;5;6;7}),"L","M","M","J","V","S","D")</f>
        <v>J</v>
      </c>
      <c r="CN21" s="110"/>
      <c r="CO21" s="95"/>
      <c r="CP21" s="95"/>
      <c r="CQ21" s="96"/>
      <c r="CS21" s="124" t="s">
        <v>18</v>
      </c>
      <c r="CT21" s="125">
        <f>VLOOKUP(CS21,Données!$M$2:$N$17,2,0)</f>
        <v>41274</v>
      </c>
      <c r="DP21" s="161"/>
    </row>
    <row r="22" spans="1:120" ht="15" customHeight="1">
      <c r="A22" s="184">
        <f t="shared" si="23"/>
        <v>2</v>
      </c>
      <c r="B22" s="87">
        <f t="shared" si="24"/>
        <v>41288</v>
      </c>
      <c r="C22" s="88" t="str">
        <f>CHOOSE(MATCH(WEEKDAY(B22,2),{1;2;3;4;5;6;7}),"L","M","M","J","V","S","D")</f>
        <v>D</v>
      </c>
      <c r="D22" s="107"/>
      <c r="E22" s="95" t="str">
        <f>IF(OR(AND(B22&gt;=Vacances!$C$9,B22&lt;=Vacances!$D$9),AND(B22&gt;=Vacances!$C$10,B22&lt;=Vacances!$D$10),AND(B22&gt;=Vacances!$C$11,B22&lt;=Vacances!$D$11),AND(B22&gt;=Vacances!$C$12,B22&lt;=Vacances!$D$12),AND(B22&gt;=Vacances!$C$13,B22&lt;=Vacances!$D$13))," ","")</f>
        <v/>
      </c>
      <c r="F22" s="95" t="str">
        <f>IF(OR(AND(B22&gt;=Vacances!$E$9,B22&lt;=Vacances!$F$9),AND(B22&gt;=Vacances!$E$10,B22&lt;=Vacances!$F$10),AND(B22&gt;=Vacances!$E$11,B22&lt;=Vacances!$F$11),AND(B22&gt;=Vacances!$E$12,B22&lt;=Vacances!$F$12),AND(B22&gt;=Vacances!$E$13,B22&lt;=Vacances!$F$13))," ","")</f>
        <v/>
      </c>
      <c r="G22" s="96" t="str">
        <f>IF(OR(AND(B22&gt;=Vacances!$G$9,B22&lt;=Vacances!$H$9),AND(B22&gt;=Vacances!$G$10,B22&lt;=Vacances!$H$10),AND(B22&gt;=Vacances!$G$11,B22&lt;=Vacances!$H$11),AND(B22&gt;=Vacances!$G$12,B22&lt;=Vacances!$H$12),AND(B22&gt;=Vacances!$G$13,B22&lt;=Vacances!$H$13))," ","")</f>
        <v/>
      </c>
      <c r="H22" s="93"/>
      <c r="I22" s="184">
        <f t="shared" si="1"/>
        <v>7</v>
      </c>
      <c r="J22" s="90">
        <f t="shared" si="25"/>
        <v>41319</v>
      </c>
      <c r="K22" s="91" t="str">
        <f>CHOOSE(MATCH(WEEKDAY(J22,2),{1;2;3;4;5;6;7}),"L","M","M","J","V","S","D")</f>
        <v>M</v>
      </c>
      <c r="L22" s="109" t="s">
        <v>23</v>
      </c>
      <c r="M22" s="95" t="str">
        <f>IF(OR(AND(J22&gt;=Vacances!$C$9,J22&lt;=Vacances!$D$9),AND(J22&gt;=Vacances!$C$10,J22&lt;=Vacances!$D$10),AND(J22&gt;=Vacances!$C$11,J22&lt;=Vacances!$D$11),AND(J22&gt;=Vacances!$C$12,J22&lt;=Vacances!$D$12),AND(J22&gt;=Vacances!$C$13,J22&lt;=Vacances!$D$13))," ","")</f>
        <v/>
      </c>
      <c r="N22" s="95" t="str">
        <f>IF(OR(AND(J22&gt;=Vacances!$E$9,J22&lt;=Vacances!$F$9),AND(J22&gt;=Vacances!$E$10,J22&lt;=Vacances!$F$10),AND(J22&gt;=Vacances!$E$11,J22&lt;=Vacances!$F$11),AND(J22&gt;=Vacances!$E$12,J22&lt;=Vacances!$F$12),AND(J22&gt;=Vacances!$E$13,J22&lt;=Vacances!$F$13))," ","")</f>
        <v xml:space="preserve"> </v>
      </c>
      <c r="O22" s="96" t="str">
        <f>IF(OR(AND(J22&gt;=Vacances!$G$9,J22&lt;=Vacances!$H$9),AND(J22&gt;=Vacances!$G$10,J22&lt;=Vacances!$H$10),AND(J22&gt;=Vacances!$G$11,J22&lt;=Vacances!$H$11),AND(J22&gt;=Vacances!$G$12,J22&lt;=Vacances!$H$12),AND(J22&gt;=Vacances!$G$13,J22&lt;=Vacances!$H$13))," ","")</f>
        <v xml:space="preserve"> </v>
      </c>
      <c r="P22" s="94"/>
      <c r="Q22" s="184">
        <f t="shared" si="2"/>
        <v>11</v>
      </c>
      <c r="R22" s="87">
        <f t="shared" si="35"/>
        <v>41347</v>
      </c>
      <c r="S22" s="91" t="str">
        <f>CHOOSE(MATCH(WEEKDAY(R22,2),{1;2;3;4;5;6;7}),"L","M","M","J","V","S","D")</f>
        <v>M</v>
      </c>
      <c r="T22" s="110"/>
      <c r="U22" s="95" t="str">
        <f>IF(OR(AND(R22&gt;=Vacances!$C$9,R22&lt;=Vacances!$D$9),AND(R22&gt;=Vacances!$C$10,R22&lt;=Vacances!$D$10),AND(R22&gt;=Vacances!$C$11,R22&lt;=Vacances!$D$11),AND(R22&gt;=Vacances!$C$12,R22&lt;=Vacances!$D$12),AND(R22&gt;=Vacances!$C$13,R22&lt;=Vacances!$D$13))," ","")</f>
        <v/>
      </c>
      <c r="V22" s="95" t="str">
        <f>IF(OR(AND(R22&gt;=Vacances!$E$9,R22&lt;=Vacances!$F$9),AND(R22&gt;=Vacances!$E$10,R22&lt;=Vacances!$F$10),AND(R22&gt;=Vacances!$E$11,R22&lt;=Vacances!$F$11),AND(R22&gt;=Vacances!$E$12,R22&lt;=Vacances!$F$12),AND(R22&gt;=Vacances!$E$13,R22&lt;=Vacances!$F$13))," ","")</f>
        <v/>
      </c>
      <c r="W22" s="96" t="str">
        <f>IF(OR(AND(R22&gt;=Vacances!$G$9,R22&lt;=Vacances!$H$9),AND(R22&gt;=Vacances!$G$10,R22&lt;=Vacances!$H$10),AND(R22&gt;=Vacances!$G$11,R22&lt;=Vacances!$H$11),AND(R22&gt;=Vacances!$G$12,R22&lt;=Vacances!$H$12),AND(R22&gt;=Vacances!$G$13,R22&lt;=Vacances!$H$13))," ","")</f>
        <v/>
      </c>
      <c r="X22" s="94"/>
      <c r="Y22" s="184">
        <f t="shared" si="3"/>
        <v>15</v>
      </c>
      <c r="Z22" s="87">
        <f t="shared" si="36"/>
        <v>41378</v>
      </c>
      <c r="AA22" s="91" t="str">
        <f>CHOOSE(MATCH(WEEKDAY(Z22,2),{1;2;3;4;5;6;7}),"L","M","M","J","V","S","D")</f>
        <v>S</v>
      </c>
      <c r="AB22" s="107"/>
      <c r="AC22" s="95" t="str">
        <f>IF(OR(AND(Z22&gt;=Vacances!$C$9,Z22&lt;=Vacances!$D$9),AND(Z22&gt;=Vacances!$C$10,Z22&lt;=Vacances!$D$10),AND(Z22&gt;=Vacances!$C$11,Z22&lt;=Vacances!$D$11),AND(Z22&gt;=Vacances!$C$12,Z22&lt;=Vacances!$D$12),AND(Z22&gt;=Vacances!$C$13,Z22&lt;=Vacances!$D$13))," ","")</f>
        <v xml:space="preserve"> </v>
      </c>
      <c r="AD22" s="95" t="str">
        <f>IF(OR(AND(Z22&gt;=Vacances!$E$9,Z22&lt;=Vacances!$F$9),AND(Z22&gt;=Vacances!$E$10,Z22&lt;=Vacances!$F$10),AND(Z22&gt;=Vacances!$E$11,Z22&lt;=Vacances!$F$11),AND(Z22&gt;=Vacances!$E$12,Z22&lt;=Vacances!$F$12),AND(Z22&gt;=Vacances!$E$13,Z22&lt;=Vacances!$F$13))," ","")</f>
        <v xml:space="preserve"> </v>
      </c>
      <c r="AE22" s="96" t="str">
        <f>IF(OR(AND(Z22&gt;=Vacances!$G$9,Z22&lt;=Vacances!$H$9),AND(Z22&gt;=Vacances!$G$10,Z22&lt;=Vacances!$H$10),AND(Z22&gt;=Vacances!$G$11,Z22&lt;=Vacances!$H$11),AND(Z22&gt;=Vacances!$G$12,Z22&lt;=Vacances!$H$12),AND(Z22&gt;=Vacances!$G$13,Z22&lt;=Vacances!$H$13))," ","")</f>
        <v xml:space="preserve"> </v>
      </c>
      <c r="AF22" s="93"/>
      <c r="AG22" s="184">
        <f t="shared" si="4"/>
        <v>20</v>
      </c>
      <c r="AH22" s="87">
        <f t="shared" si="27"/>
        <v>41408</v>
      </c>
      <c r="AI22" s="88" t="str">
        <f>CHOOSE(MATCH(WEEKDAY(AH22,2),{1;2;3;4;5;6;7}),"L","M","M","J","V","S","D")</f>
        <v>L</v>
      </c>
      <c r="AJ22" s="107"/>
      <c r="AK22" s="95" t="str">
        <f>IF(OR(AND(AH22&gt;=Vacances!$C$9,AH22&lt;=Vacances!$D$9),AND(AH22&gt;=Vacances!$C$10,AH22&lt;=Vacances!$D$10),AND(AH22&gt;=Vacances!$C$11,AH22&lt;=Vacances!$D$11),AND(AH22&gt;=Vacances!$C$12,AH22&lt;=Vacances!$D$12),AND(AH22&gt;=Vacances!$C$13,AH22&lt;=Vacances!$D$13))," ","")</f>
        <v/>
      </c>
      <c r="AL22" s="95" t="str">
        <f>IF(OR(AND(AH22&gt;=Vacances!$E$9,AH22&lt;=Vacances!$F$9),AND(AH22&gt;=Vacances!$E$10,AH22&lt;=Vacances!$F$10),AND(AH22&gt;=Vacances!$E$11,AH22&lt;=Vacances!$F$11),AND(AH22&gt;=Vacances!$E$12,AH22&lt;=Vacances!$F$12),AND(AH22&gt;=Vacances!$E$13,AH22&lt;=Vacances!$F$13))," ","")</f>
        <v/>
      </c>
      <c r="AM22" s="96" t="str">
        <f>IF(OR(AND(AH22&gt;=Vacances!$G$9,AH22&lt;=Vacances!$H$9),AND(AH22&gt;=Vacances!$G$10,AH22&lt;=Vacances!$H$10),AND(AH22&gt;=Vacances!$G$11,AH22&lt;=Vacances!$H$11),AND(AH22&gt;=Vacances!$G$12,AH22&lt;=Vacances!$H$12),AND(AH22&gt;=Vacances!$G$13,AH22&lt;=Vacances!$H$13))," ","")</f>
        <v/>
      </c>
      <c r="AN22" s="94"/>
      <c r="AO22" s="184">
        <f t="shared" si="5"/>
        <v>24</v>
      </c>
      <c r="AP22" s="87">
        <f t="shared" si="28"/>
        <v>41439</v>
      </c>
      <c r="AQ22" s="91" t="str">
        <f>CHOOSE(MATCH(WEEKDAY(AP22,2),{1;2;3;4;5;6;7}),"L","M","M","J","V","S","D")</f>
        <v>J</v>
      </c>
      <c r="AR22" s="110"/>
      <c r="AS22" s="95" t="str">
        <f>IF(OR(AND(AP22&gt;=Vacances!$C$9,AP22&lt;=Vacances!$D$9),AND(AP22&gt;=Vacances!$C$10,AP22&lt;=Vacances!$D$10),AND(AP22&gt;=Vacances!$C$11,AP22&lt;=Vacances!$D$11),AND(AP22&gt;=Vacances!$C$12,AP22&lt;=Vacances!$D$12),AND(AP22&gt;=Vacances!$C$13,AP22&lt;=Vacances!$D$13))," ","")</f>
        <v/>
      </c>
      <c r="AT22" s="95" t="str">
        <f>IF(OR(AND(AP22&gt;=Vacances!$E$9,AP22&lt;=Vacances!$F$9),AND(AP22&gt;=Vacances!$E$10,AP22&lt;=Vacances!$F$10),AND(AP22&gt;=Vacances!$E$11,AP22&lt;=Vacances!$F$11),AND(AP22&gt;=Vacances!$E$12,AP22&lt;=Vacances!$F$12),AND(AP22&gt;=Vacances!$E$13,AP22&lt;=Vacances!$F$13))," ","")</f>
        <v/>
      </c>
      <c r="AU22" s="96" t="str">
        <f>IF(OR(AND(AP22&gt;=Vacances!$G$9,AP22&lt;=Vacances!$H$9),AND(AP22&gt;=Vacances!$G$10,AP22&lt;=Vacances!$H$10),AND(AP22&gt;=Vacances!$G$11,AP22&lt;=Vacances!$H$11),AND(AP22&gt;=Vacances!$G$12,AP22&lt;=Vacances!$H$12),AND(AP22&gt;=Vacances!$G$13,AP22&lt;=Vacances!$H$13))," ","")</f>
        <v/>
      </c>
      <c r="AV22" s="94"/>
      <c r="AW22" s="184">
        <f t="shared" si="6"/>
        <v>28</v>
      </c>
      <c r="AX22" s="87">
        <f t="shared" si="29"/>
        <v>41469</v>
      </c>
      <c r="AY22" s="88" t="str">
        <f>CHOOSE(MATCH(WEEKDAY(AX22,2),{1;2;3;4;5;6;7}),"L","M","M","J","V","S","D")</f>
        <v>S</v>
      </c>
      <c r="AZ22" s="110"/>
      <c r="BA22" s="95" t="str">
        <f>IF(OR(AND(AX22&gt;=Vacances!$C$9,AX22&lt;=Vacances!$D$9),AND(AX22&gt;=Vacances!$C$10,AX22&lt;=Vacances!$D$10),AND(AX22&gt;=Vacances!$C$11,AX22&lt;=Vacances!$D$11),AND(AX22&gt;=Vacances!$C$12,AX22&lt;=Vacances!$D$12),AND(AX22&gt;=Vacances!$C$13,AX22&lt;=Vacances!$D$13))," ","")</f>
        <v xml:space="preserve"> </v>
      </c>
      <c r="BB22" s="95" t="str">
        <f>IF(OR(AND(AX22&gt;=Vacances!$E$9,AX22&lt;=Vacances!$F$9),AND(AX22&gt;=Vacances!$E$10,AX22&lt;=Vacances!$F$10),AND(AX22&gt;=Vacances!$E$11,AX22&lt;=Vacances!$F$11),AND(AX22&gt;=Vacances!$E$12,AX22&lt;=Vacances!$F$12),AND(AX22&gt;=Vacances!$E$13,AX22&lt;=Vacances!$F$13))," ","")</f>
        <v xml:space="preserve"> </v>
      </c>
      <c r="BC22" s="96" t="str">
        <f>IF(OR(AND(AX22&gt;=Vacances!$G$9,AX22&lt;=Vacances!$H$9),AND(AX22&gt;=Vacances!$G$10,AX22&lt;=Vacances!$H$10),AND(AX22&gt;=Vacances!$G$11,AX22&lt;=Vacances!$H$11),AND(AX22&gt;=Vacances!$G$12,AX22&lt;=Vacances!$H$12),AND(AX22&gt;=Vacances!$G$13,AX22&lt;=Vacances!$H$13))," ","")</f>
        <v xml:space="preserve"> </v>
      </c>
      <c r="BD22" s="94"/>
      <c r="BE22" s="184">
        <f t="shared" si="7"/>
        <v>33</v>
      </c>
      <c r="BF22" s="87">
        <f t="shared" si="30"/>
        <v>41500</v>
      </c>
      <c r="BG22" s="88" t="str">
        <f>CHOOSE(MATCH(WEEKDAY(BF22,2),{1;2;3;4;5;6;7}),"L","M","M","J","V","S","D")</f>
        <v>M</v>
      </c>
      <c r="BH22" s="110"/>
      <c r="BI22" s="95" t="str">
        <f>IF(OR(AND(BF22&gt;=Vacances!$C$9,BF22&lt;=Vacances!$D$9),AND(BF22&gt;=Vacances!$C$10,BF22&lt;=Vacances!$D$10),AND(BF22&gt;=Vacances!$C$11,BF22&lt;=Vacances!$D$11),AND(BF22&gt;=Vacances!$C$12,BF22&lt;=Vacances!$D$12),AND(BF22&gt;=Vacances!$C$13,BF22&lt;=Vacances!$D$13))," ","")</f>
        <v xml:space="preserve"> </v>
      </c>
      <c r="BJ22" s="95" t="str">
        <f>IF(OR(AND(BF22&gt;=Vacances!$E$9,BF22&lt;=Vacances!$F$9),AND(BF22&gt;=Vacances!$E$10,BF22&lt;=Vacances!$F$10),AND(BF22&gt;=Vacances!$E$11,BF22&lt;=Vacances!$F$11),AND(BF22&gt;=Vacances!$E$12,BF22&lt;=Vacances!$F$12),AND(BF22&gt;=Vacances!$E$13,BF22&lt;=Vacances!$F$13))," ","")</f>
        <v xml:space="preserve"> </v>
      </c>
      <c r="BK22" s="96" t="str">
        <f>IF(OR(AND(BF22&gt;=Vacances!$G$9,BF22&lt;=Vacances!$H$9),AND(BF22&gt;=Vacances!$G$10,BF22&lt;=Vacances!$H$10),AND(BF22&gt;=Vacances!$G$11,BF22&lt;=Vacances!$H$11),AND(BF22&gt;=Vacances!$G$12,BF22&lt;=Vacances!$H$12),AND(BF22&gt;=Vacances!$G$13,BF22&lt;=Vacances!$H$13))," ","")</f>
        <v xml:space="preserve"> </v>
      </c>
      <c r="BL22" s="94"/>
      <c r="BM22" s="184">
        <f t="shared" si="8"/>
        <v>37</v>
      </c>
      <c r="BN22" s="87">
        <f t="shared" si="31"/>
        <v>41531</v>
      </c>
      <c r="BO22" s="91" t="str">
        <f>CHOOSE(MATCH(WEEKDAY(BN22,2),{1;2;3;4;5;6;7}),"L","M","M","J","V","S","D")</f>
        <v>V</v>
      </c>
      <c r="BP22" s="110"/>
      <c r="BQ22" s="95" t="str">
        <f>IF(OR(AND(BN22&gt;=Vacances!$C$9,BN22&lt;=Vacances!$D$9),AND(BN22&gt;=Vacances!$C$10,BN22&lt;=Vacances!$D$10),AND(BN22&gt;=Vacances!$C$11,BN22&lt;=Vacances!$D$11),AND(BN22&gt;=Vacances!$C$12,BN22&lt;=Vacances!$D$12),AND(BN22&gt;=Vacances!$C$13,BN22&lt;=Vacances!$D$13))," ","")</f>
        <v/>
      </c>
      <c r="BR22" s="95" t="str">
        <f>IF(OR(AND(BN22&gt;=Vacances!$E$9,BN22&lt;=Vacances!$F$9),AND(BN22&gt;=Vacances!$E$10,BN22&lt;=Vacances!$F$10),AND(BN22&gt;=Vacances!$E$11,BN22&lt;=Vacances!$F$11),AND(BN22&gt;=Vacances!$E$12,BN22&lt;=Vacances!$F$12),AND(BN22&gt;=Vacances!$E$13,BN22&lt;=Vacances!$F$13))," ","")</f>
        <v/>
      </c>
      <c r="BS22" s="96" t="str">
        <f>IF(OR(AND(BN22&gt;=Vacances!$G$9,BN22&lt;=Vacances!$H$9),AND(BN22&gt;=Vacances!$G$10,BN22&lt;=Vacances!$H$10),AND(BN22&gt;=Vacances!$G$11,BN22&lt;=Vacances!$H$11),AND(BN22&gt;=Vacances!$G$12,BN22&lt;=Vacances!$H$12),AND(BN22&gt;=Vacances!$G$13,BN22&lt;=Vacances!$H$13))," ","")</f>
        <v/>
      </c>
      <c r="BT22" s="94"/>
      <c r="BU22" s="184">
        <f t="shared" si="9"/>
        <v>41</v>
      </c>
      <c r="BV22" s="87">
        <f t="shared" si="32"/>
        <v>41561</v>
      </c>
      <c r="BW22" s="88" t="str">
        <f>CHOOSE(MATCH(WEEKDAY(BV22,2),{1;2;3;4;5;6;7}),"L","M","M","J","V","S","D")</f>
        <v>D</v>
      </c>
      <c r="BX22" s="110"/>
      <c r="BY22" s="95" t="str">
        <f>IF(OR(AND(BV22&gt;=Vacances!$C$9,BV22&lt;=Vacances!$D$9),AND(BV22&gt;=Vacances!$C$10,BV22&lt;=Vacances!$D$10),AND(BV22&gt;=Vacances!$C$11,BV22&lt;=Vacances!$D$11),AND(BV22&gt;=Vacances!$C$12,BV22&lt;=Vacances!$D$12),AND(BV22&gt;=Vacances!$C$13,BV22&lt;=Vacances!$D$13))," ","")</f>
        <v/>
      </c>
      <c r="BZ22" s="95" t="str">
        <f>IF(OR(AND(BV22&gt;=Vacances!$E$9,BV22&lt;=Vacances!$F$9),AND(BV22&gt;=Vacances!$E$10,BV22&lt;=Vacances!$F$10),AND(BV22&gt;=Vacances!$E$11,BV22&lt;=Vacances!$F$11),AND(BV22&gt;=Vacances!$E$12,BV22&lt;=Vacances!$F$12),AND(BV22&gt;=Vacances!$E$13,BV22&lt;=Vacances!$F$13))," ","")</f>
        <v/>
      </c>
      <c r="CA22" s="96" t="str">
        <f>IF(OR(AND(BV22&gt;=Vacances!$G$9,BV22&lt;=Vacances!$H$9),AND(BV22&gt;=Vacances!$G$10,BV22&lt;=Vacances!$H$10),AND(BV22&gt;=Vacances!$G$11,BV22&lt;=Vacances!$H$11),AND(BV22&gt;=Vacances!$G$12,BV22&lt;=Vacances!$H$12),AND(BV22&gt;=Vacances!$G$13,BV22&lt;=Vacances!$H$13))," ","")</f>
        <v/>
      </c>
      <c r="CB22" s="94"/>
      <c r="CC22" s="184">
        <f t="shared" si="10"/>
        <v>46</v>
      </c>
      <c r="CD22" s="87">
        <f t="shared" si="33"/>
        <v>41592</v>
      </c>
      <c r="CE22" s="91" t="str">
        <f>CHOOSE(MATCH(WEEKDAY(CD22,2),{1;2;3;4;5;6;7}),"L","M","M","J","V","S","D")</f>
        <v>M</v>
      </c>
      <c r="CF22" s="110"/>
      <c r="CG22" s="95"/>
      <c r="CH22" s="95"/>
      <c r="CI22" s="96"/>
      <c r="CJ22" s="94"/>
      <c r="CK22" s="184">
        <f t="shared" si="11"/>
        <v>50</v>
      </c>
      <c r="CL22" s="87">
        <f t="shared" si="34"/>
        <v>41622</v>
      </c>
      <c r="CM22" s="88" t="str">
        <f>CHOOSE(MATCH(WEEKDAY(CL22,2),{1;2;3;4;5;6;7}),"L","M","M","J","V","S","D")</f>
        <v>V</v>
      </c>
      <c r="CN22" s="111"/>
      <c r="CO22" s="98"/>
      <c r="CP22" s="98"/>
      <c r="CQ22" s="99"/>
      <c r="CS22" s="126" t="s">
        <v>28</v>
      </c>
      <c r="CT22" s="127">
        <f>VLOOKUP(CS22,Données!$M$2:$N$17,2,0)</f>
        <v>41379</v>
      </c>
      <c r="DP22" s="161"/>
    </row>
    <row r="23" spans="1:120" ht="15" customHeight="1">
      <c r="A23" s="184">
        <f t="shared" si="23"/>
        <v>3</v>
      </c>
      <c r="B23" s="87">
        <f t="shared" si="24"/>
        <v>41289</v>
      </c>
      <c r="C23" s="88" t="str">
        <f>CHOOSE(MATCH(WEEKDAY(B23,2),{1;2;3;4;5;6;7}),"L","M","M","J","V","S","D")</f>
        <v>L</v>
      </c>
      <c r="D23" s="107" t="s">
        <v>13</v>
      </c>
      <c r="E23" s="95" t="str">
        <f>IF(OR(AND(B23&gt;=Vacances!$C$9,B23&lt;=Vacances!$D$9),AND(B23&gt;=Vacances!$C$10,B23&lt;=Vacances!$D$10),AND(B23&gt;=Vacances!$C$11,B23&lt;=Vacances!$D$11),AND(B23&gt;=Vacances!$C$12,B23&lt;=Vacances!$D$12),AND(B23&gt;=Vacances!$C$13,B23&lt;=Vacances!$D$13))," ","")</f>
        <v/>
      </c>
      <c r="F23" s="95" t="str">
        <f>IF(OR(AND(B23&gt;=Vacances!$E$9,B23&lt;=Vacances!$F$9),AND(B23&gt;=Vacances!$E$10,B23&lt;=Vacances!$F$10),AND(B23&gt;=Vacances!$E$11,B23&lt;=Vacances!$F$11),AND(B23&gt;=Vacances!$E$12,B23&lt;=Vacances!$F$12),AND(B23&gt;=Vacances!$E$13,B23&lt;=Vacances!$F$13))," ","")</f>
        <v/>
      </c>
      <c r="G23" s="96" t="str">
        <f>IF(OR(AND(B23&gt;=Vacances!$G$9,B23&lt;=Vacances!$H$9),AND(B23&gt;=Vacances!$G$10,B23&lt;=Vacances!$H$10),AND(B23&gt;=Vacances!$G$11,B23&lt;=Vacances!$H$11),AND(B23&gt;=Vacances!$G$12,B23&lt;=Vacances!$H$12),AND(B23&gt;=Vacances!$G$13,B23&lt;=Vacances!$H$13))," ","")</f>
        <v/>
      </c>
      <c r="H23" s="93"/>
      <c r="I23" s="184">
        <f t="shared" si="1"/>
        <v>7</v>
      </c>
      <c r="J23" s="90">
        <f t="shared" si="25"/>
        <v>41320</v>
      </c>
      <c r="K23" s="91" t="str">
        <f>CHOOSE(MATCH(WEEKDAY(J23,2),{1;2;3;4;5;6;7}),"L","M","M","J","V","S","D")</f>
        <v>J</v>
      </c>
      <c r="L23" s="109" t="s">
        <v>23</v>
      </c>
      <c r="M23" s="95" t="str">
        <f>IF(OR(AND(J23&gt;=Vacances!$C$9,J23&lt;=Vacances!$D$9),AND(J23&gt;=Vacances!$C$10,J23&lt;=Vacances!$D$10),AND(J23&gt;=Vacances!$C$11,J23&lt;=Vacances!$D$11),AND(J23&gt;=Vacances!$C$12,J23&lt;=Vacances!$D$12),AND(J23&gt;=Vacances!$C$13,J23&lt;=Vacances!$D$13))," ","")</f>
        <v/>
      </c>
      <c r="N23" s="95" t="str">
        <f>IF(OR(AND(J23&gt;=Vacances!$E$9,J23&lt;=Vacances!$F$9),AND(J23&gt;=Vacances!$E$10,J23&lt;=Vacances!$F$10),AND(J23&gt;=Vacances!$E$11,J23&lt;=Vacances!$F$11),AND(J23&gt;=Vacances!$E$12,J23&lt;=Vacances!$F$12),AND(J23&gt;=Vacances!$E$13,J23&lt;=Vacances!$F$13))," ","")</f>
        <v xml:space="preserve"> </v>
      </c>
      <c r="O23" s="96" t="str">
        <f>IF(OR(AND(J23&gt;=Vacances!$G$9,J23&lt;=Vacances!$H$9),AND(J23&gt;=Vacances!$G$10,J23&lt;=Vacances!$H$10),AND(J23&gt;=Vacances!$G$11,J23&lt;=Vacances!$H$11),AND(J23&gt;=Vacances!$G$12,J23&lt;=Vacances!$H$12),AND(J23&gt;=Vacances!$G$13,J23&lt;=Vacances!$H$13))," ","")</f>
        <v xml:space="preserve"> </v>
      </c>
      <c r="P23" s="94"/>
      <c r="Q23" s="184">
        <f t="shared" si="2"/>
        <v>11</v>
      </c>
      <c r="R23" s="87">
        <f t="shared" si="35"/>
        <v>41348</v>
      </c>
      <c r="S23" s="91" t="str">
        <f>CHOOSE(MATCH(WEEKDAY(R23,2),{1;2;3;4;5;6;7}),"L","M","M","J","V","S","D")</f>
        <v>J</v>
      </c>
      <c r="T23" s="107" t="s">
        <v>13</v>
      </c>
      <c r="U23" s="95" t="str">
        <f>IF(OR(AND(R23&gt;=Vacances!$C$9,R23&lt;=Vacances!$D$9),AND(R23&gt;=Vacances!$C$10,R23&lt;=Vacances!$D$10),AND(R23&gt;=Vacances!$C$11,R23&lt;=Vacances!$D$11),AND(R23&gt;=Vacances!$C$12,R23&lt;=Vacances!$D$12),AND(R23&gt;=Vacances!$C$13,R23&lt;=Vacances!$D$13))," ","")</f>
        <v/>
      </c>
      <c r="V23" s="95" t="str">
        <f>IF(OR(AND(R23&gt;=Vacances!$E$9,R23&lt;=Vacances!$F$9),AND(R23&gt;=Vacances!$E$10,R23&lt;=Vacances!$F$10),AND(R23&gt;=Vacances!$E$11,R23&lt;=Vacances!$F$11),AND(R23&gt;=Vacances!$E$12,R23&lt;=Vacances!$F$12),AND(R23&gt;=Vacances!$E$13,R23&lt;=Vacances!$F$13))," ","")</f>
        <v/>
      </c>
      <c r="W23" s="96" t="str">
        <f>IF(OR(AND(R23&gt;=Vacances!$G$9,R23&lt;=Vacances!$H$9),AND(R23&gt;=Vacances!$G$10,R23&lt;=Vacances!$H$10),AND(R23&gt;=Vacances!$G$11,R23&lt;=Vacances!$H$11),AND(R23&gt;=Vacances!$G$12,R23&lt;=Vacances!$H$12),AND(R23&gt;=Vacances!$G$13,R23&lt;=Vacances!$H$13))," ","")</f>
        <v/>
      </c>
      <c r="X23" s="94"/>
      <c r="Y23" s="184">
        <f t="shared" si="3"/>
        <v>15</v>
      </c>
      <c r="Z23" s="87">
        <f t="shared" si="36"/>
        <v>41379</v>
      </c>
      <c r="AA23" s="91" t="str">
        <f>CHOOSE(MATCH(WEEKDAY(Z23,2),{1;2;3;4;5;6;7}),"L","M","M","J","V","S","D")</f>
        <v>D</v>
      </c>
      <c r="AB23" s="107" t="s">
        <v>13</v>
      </c>
      <c r="AC23" s="95" t="str">
        <f>IF(OR(AND(Z23&gt;=Vacances!$C$9,Z23&lt;=Vacances!$D$9),AND(Z23&gt;=Vacances!$C$10,Z23&lt;=Vacances!$D$10),AND(Z23&gt;=Vacances!$C$11,Z23&lt;=Vacances!$D$11),AND(Z23&gt;=Vacances!$C$12,Z23&lt;=Vacances!$D$12),AND(Z23&gt;=Vacances!$C$13,Z23&lt;=Vacances!$D$13))," ","")</f>
        <v xml:space="preserve"> </v>
      </c>
      <c r="AD23" s="95" t="str">
        <f>IF(OR(AND(Z23&gt;=Vacances!$E$9,Z23&lt;=Vacances!$F$9),AND(Z23&gt;=Vacances!$E$10,Z23&lt;=Vacances!$F$10),AND(Z23&gt;=Vacances!$E$11,Z23&lt;=Vacances!$F$11),AND(Z23&gt;=Vacances!$E$12,Z23&lt;=Vacances!$F$12),AND(Z23&gt;=Vacances!$E$13,Z23&lt;=Vacances!$F$13))," ","")</f>
        <v xml:space="preserve"> </v>
      </c>
      <c r="AE23" s="96" t="str">
        <f>IF(OR(AND(Z23&gt;=Vacances!$G$9,Z23&lt;=Vacances!$H$9),AND(Z23&gt;=Vacances!$G$10,Z23&lt;=Vacances!$H$10),AND(Z23&gt;=Vacances!$G$11,Z23&lt;=Vacances!$H$11),AND(Z23&gt;=Vacances!$G$12,Z23&lt;=Vacances!$H$12),AND(Z23&gt;=Vacances!$G$13,Z23&lt;=Vacances!$H$13))," ","")</f>
        <v xml:space="preserve"> </v>
      </c>
      <c r="AF23" s="93"/>
      <c r="AG23" s="184">
        <f t="shared" si="4"/>
        <v>20</v>
      </c>
      <c r="AH23" s="87">
        <f t="shared" si="27"/>
        <v>41409</v>
      </c>
      <c r="AI23" s="88" t="str">
        <f>CHOOSE(MATCH(WEEKDAY(AH23,2),{1;2;3;4;5;6;7}),"L","M","M","J","V","S","D")</f>
        <v>M</v>
      </c>
      <c r="AJ23" s="162"/>
      <c r="AK23" s="95" t="str">
        <f>IF(OR(AND(AH23&gt;=Vacances!$C$9,AH23&lt;=Vacances!$D$9),AND(AH23&gt;=Vacances!$C$10,AH23&lt;=Vacances!$D$10),AND(AH23&gt;=Vacances!$C$11,AH23&lt;=Vacances!$D$11),AND(AH23&gt;=Vacances!$C$12,AH23&lt;=Vacances!$D$12),AND(AH23&gt;=Vacances!$C$13,AH23&lt;=Vacances!$D$13))," ","")</f>
        <v/>
      </c>
      <c r="AL23" s="95" t="str">
        <f>IF(OR(AND(AH23&gt;=Vacances!$E$9,AH23&lt;=Vacances!$F$9),AND(AH23&gt;=Vacances!$E$10,AH23&lt;=Vacances!$F$10),AND(AH23&gt;=Vacances!$E$11,AH23&lt;=Vacances!$F$11),AND(AH23&gt;=Vacances!$E$12,AH23&lt;=Vacances!$F$12),AND(AH23&gt;=Vacances!$E$13,AH23&lt;=Vacances!$F$13))," ","")</f>
        <v/>
      </c>
      <c r="AM23" s="96" t="str">
        <f>IF(OR(AND(AH23&gt;=Vacances!$G$9,AH23&lt;=Vacances!$H$9),AND(AH23&gt;=Vacances!$G$10,AH23&lt;=Vacances!$H$10),AND(AH23&gt;=Vacances!$G$11,AH23&lt;=Vacances!$H$11),AND(AH23&gt;=Vacances!$G$12,AH23&lt;=Vacances!$H$12),AND(AH23&gt;=Vacances!$G$13,AH23&lt;=Vacances!$H$13))," ","")</f>
        <v/>
      </c>
      <c r="AN23" s="94"/>
      <c r="AO23" s="184">
        <f t="shared" si="5"/>
        <v>24</v>
      </c>
      <c r="AP23" s="87">
        <f t="shared" si="28"/>
        <v>41440</v>
      </c>
      <c r="AQ23" s="91" t="str">
        <f>CHOOSE(MATCH(WEEKDAY(AP23,2),{1;2;3;4;5;6;7}),"L","M","M","J","V","S","D")</f>
        <v>V</v>
      </c>
      <c r="AR23" s="111"/>
      <c r="AS23" s="95" t="str">
        <f>IF(OR(AND(AP23&gt;=Vacances!$C$9,AP23&lt;=Vacances!$D$9),AND(AP23&gt;=Vacances!$C$10,AP23&lt;=Vacances!$D$10),AND(AP23&gt;=Vacances!$C$11,AP23&lt;=Vacances!$D$11),AND(AP23&gt;=Vacances!$C$12,AP23&lt;=Vacances!$D$12),AND(AP23&gt;=Vacances!$C$13,AP23&lt;=Vacances!$D$13))," ","")</f>
        <v/>
      </c>
      <c r="AT23" s="95" t="str">
        <f>IF(OR(AND(AP23&gt;=Vacances!$E$9,AP23&lt;=Vacances!$F$9),AND(AP23&gt;=Vacances!$E$10,AP23&lt;=Vacances!$F$10),AND(AP23&gt;=Vacances!$E$11,AP23&lt;=Vacances!$F$11),AND(AP23&gt;=Vacances!$E$12,AP23&lt;=Vacances!$F$12),AND(AP23&gt;=Vacances!$E$13,AP23&lt;=Vacances!$F$13))," ","")</f>
        <v/>
      </c>
      <c r="AU23" s="96" t="str">
        <f>IF(OR(AND(AP23&gt;=Vacances!$G$9,AP23&lt;=Vacances!$H$9),AND(AP23&gt;=Vacances!$G$10,AP23&lt;=Vacances!$H$10),AND(AP23&gt;=Vacances!$G$11,AP23&lt;=Vacances!$H$11),AND(AP23&gt;=Vacances!$G$12,AP23&lt;=Vacances!$H$12),AND(AP23&gt;=Vacances!$G$13,AP23&lt;=Vacances!$H$13))," ","")</f>
        <v/>
      </c>
      <c r="AV23" s="94"/>
      <c r="AW23" s="184">
        <f t="shared" si="6"/>
        <v>28</v>
      </c>
      <c r="AX23" s="87">
        <f t="shared" si="29"/>
        <v>41470</v>
      </c>
      <c r="AY23" s="88" t="str">
        <f>CHOOSE(MATCH(WEEKDAY(AX23,2),{1;2;3;4;5;6;7}),"L","M","M","J","V","S","D")</f>
        <v>D</v>
      </c>
      <c r="AZ23" s="111"/>
      <c r="BA23" s="95" t="str">
        <f>IF(OR(AND(AX23&gt;=Vacances!$C$9,AX23&lt;=Vacances!$D$9),AND(AX23&gt;=Vacances!$C$10,AX23&lt;=Vacances!$D$10),AND(AX23&gt;=Vacances!$C$11,AX23&lt;=Vacances!$D$11),AND(AX23&gt;=Vacances!$C$12,AX23&lt;=Vacances!$D$12),AND(AX23&gt;=Vacances!$C$13,AX23&lt;=Vacances!$D$13))," ","")</f>
        <v xml:space="preserve"> </v>
      </c>
      <c r="BB23" s="95" t="str">
        <f>IF(OR(AND(AX23&gt;=Vacances!$E$9,AX23&lt;=Vacances!$F$9),AND(AX23&gt;=Vacances!$E$10,AX23&lt;=Vacances!$F$10),AND(AX23&gt;=Vacances!$E$11,AX23&lt;=Vacances!$F$11),AND(AX23&gt;=Vacances!$E$12,AX23&lt;=Vacances!$F$12),AND(AX23&gt;=Vacances!$E$13,AX23&lt;=Vacances!$F$13))," ","")</f>
        <v xml:space="preserve"> </v>
      </c>
      <c r="BC23" s="96" t="str">
        <f>IF(OR(AND(AX23&gt;=Vacances!$G$9,AX23&lt;=Vacances!$H$9),AND(AX23&gt;=Vacances!$G$10,AX23&lt;=Vacances!$H$10),AND(AX23&gt;=Vacances!$G$11,AX23&lt;=Vacances!$H$11),AND(AX23&gt;=Vacances!$G$12,AX23&lt;=Vacances!$H$12),AND(AX23&gt;=Vacances!$G$13,AX23&lt;=Vacances!$H$13))," ","")</f>
        <v xml:space="preserve"> </v>
      </c>
      <c r="BD23" s="94"/>
      <c r="BE23" s="184">
        <f t="shared" si="7"/>
        <v>33</v>
      </c>
      <c r="BF23" s="87">
        <f t="shared" si="30"/>
        <v>41501</v>
      </c>
      <c r="BG23" s="88" t="str">
        <f>CHOOSE(MATCH(WEEKDAY(BF23,2),{1;2;3;4;5;6;7}),"L","M","M","J","V","S","D")</f>
        <v>M</v>
      </c>
      <c r="BH23" s="110"/>
      <c r="BI23" s="95" t="str">
        <f>IF(OR(AND(BF23&gt;=Vacances!$C$9,BF23&lt;=Vacances!$D$9),AND(BF23&gt;=Vacances!$C$10,BF23&lt;=Vacances!$D$10),AND(BF23&gt;=Vacances!$C$11,BF23&lt;=Vacances!$D$11),AND(BF23&gt;=Vacances!$C$12,BF23&lt;=Vacances!$D$12),AND(BF23&gt;=Vacances!$C$13,BF23&lt;=Vacances!$D$13))," ","")</f>
        <v xml:space="preserve"> </v>
      </c>
      <c r="BJ23" s="95" t="str">
        <f>IF(OR(AND(BF23&gt;=Vacances!$E$9,BF23&lt;=Vacances!$F$9),AND(BF23&gt;=Vacances!$E$10,BF23&lt;=Vacances!$F$10),AND(BF23&gt;=Vacances!$E$11,BF23&lt;=Vacances!$F$11),AND(BF23&gt;=Vacances!$E$12,BF23&lt;=Vacances!$F$12),AND(BF23&gt;=Vacances!$E$13,BF23&lt;=Vacances!$F$13))," ","")</f>
        <v xml:space="preserve"> </v>
      </c>
      <c r="BK23" s="96" t="str">
        <f>IF(OR(AND(BF23&gt;=Vacances!$G$9,BF23&lt;=Vacances!$H$9),AND(BF23&gt;=Vacances!$G$10,BF23&lt;=Vacances!$H$10),AND(BF23&gt;=Vacances!$G$11,BF23&lt;=Vacances!$H$11),AND(BF23&gt;=Vacances!$G$12,BF23&lt;=Vacances!$H$12),AND(BF23&gt;=Vacances!$G$13,BF23&lt;=Vacances!$H$13))," ","")</f>
        <v xml:space="preserve"> </v>
      </c>
      <c r="BL23" s="94"/>
      <c r="BM23" s="184">
        <f t="shared" si="8"/>
        <v>37</v>
      </c>
      <c r="BN23" s="87">
        <f t="shared" si="31"/>
        <v>41532</v>
      </c>
      <c r="BO23" s="91" t="str">
        <f>CHOOSE(MATCH(WEEKDAY(BN23,2),{1;2;3;4;5;6;7}),"L","M","M","J","V","S","D")</f>
        <v>S</v>
      </c>
      <c r="BP23" s="110"/>
      <c r="BQ23" s="95" t="str">
        <f>IF(OR(AND(BN23&gt;=Vacances!$C$9,BN23&lt;=Vacances!$D$9),AND(BN23&gt;=Vacances!$C$10,BN23&lt;=Vacances!$D$10),AND(BN23&gt;=Vacances!$C$11,BN23&lt;=Vacances!$D$11),AND(BN23&gt;=Vacances!$C$12,BN23&lt;=Vacances!$D$12),AND(BN23&gt;=Vacances!$C$13,BN23&lt;=Vacances!$D$13))," ","")</f>
        <v/>
      </c>
      <c r="BR23" s="95" t="str">
        <f>IF(OR(AND(BN23&gt;=Vacances!$E$9,BN23&lt;=Vacances!$F$9),AND(BN23&gt;=Vacances!$E$10,BN23&lt;=Vacances!$F$10),AND(BN23&gt;=Vacances!$E$11,BN23&lt;=Vacances!$F$11),AND(BN23&gt;=Vacances!$E$12,BN23&lt;=Vacances!$F$12),AND(BN23&gt;=Vacances!$E$13,BN23&lt;=Vacances!$F$13))," ","")</f>
        <v/>
      </c>
      <c r="BS23" s="96" t="str">
        <f>IF(OR(AND(BN23&gt;=Vacances!$G$9,BN23&lt;=Vacances!$H$9),AND(BN23&gt;=Vacances!$G$10,BN23&lt;=Vacances!$H$10),AND(BN23&gt;=Vacances!$G$11,BN23&lt;=Vacances!$H$11),AND(BN23&gt;=Vacances!$G$12,BN23&lt;=Vacances!$H$12),AND(BN23&gt;=Vacances!$G$13,BN23&lt;=Vacances!$H$13))," ","")</f>
        <v/>
      </c>
      <c r="BT23" s="94"/>
      <c r="BU23" s="184">
        <f t="shared" si="9"/>
        <v>42</v>
      </c>
      <c r="BV23" s="87">
        <f t="shared" si="32"/>
        <v>41562</v>
      </c>
      <c r="BW23" s="88" t="str">
        <f>CHOOSE(MATCH(WEEKDAY(BV23,2),{1;2;3;4;5;6;7}),"L","M","M","J","V","S","D")</f>
        <v>L</v>
      </c>
      <c r="BX23" s="110"/>
      <c r="BY23" s="95" t="str">
        <f>IF(OR(AND(BV23&gt;=Vacances!$C$9,BV23&lt;=Vacances!$D$9),AND(BV23&gt;=Vacances!$C$10,BV23&lt;=Vacances!$D$10),AND(BV23&gt;=Vacances!$C$11,BV23&lt;=Vacances!$D$11),AND(BV23&gt;=Vacances!$C$12,BV23&lt;=Vacances!$D$12),AND(BV23&gt;=Vacances!$C$13,BV23&lt;=Vacances!$D$13))," ","")</f>
        <v/>
      </c>
      <c r="BZ23" s="95" t="str">
        <f>IF(OR(AND(BV23&gt;=Vacances!$E$9,BV23&lt;=Vacances!$F$9),AND(BV23&gt;=Vacances!$E$10,BV23&lt;=Vacances!$F$10),AND(BV23&gt;=Vacances!$E$11,BV23&lt;=Vacances!$F$11),AND(BV23&gt;=Vacances!$E$12,BV23&lt;=Vacances!$F$12),AND(BV23&gt;=Vacances!$E$13,BV23&lt;=Vacances!$F$13))," ","")</f>
        <v/>
      </c>
      <c r="CA23" s="96" t="str">
        <f>IF(OR(AND(BV23&gt;=Vacances!$G$9,BV23&lt;=Vacances!$H$9),AND(BV23&gt;=Vacances!$G$10,BV23&lt;=Vacances!$H$10),AND(BV23&gt;=Vacances!$G$11,BV23&lt;=Vacances!$H$11),AND(BV23&gt;=Vacances!$G$12,BV23&lt;=Vacances!$H$12),AND(BV23&gt;=Vacances!$G$13,BV23&lt;=Vacances!$H$13))," ","")</f>
        <v/>
      </c>
      <c r="CB23" s="94"/>
      <c r="CC23" s="184">
        <f t="shared" si="10"/>
        <v>46</v>
      </c>
      <c r="CD23" s="87">
        <f t="shared" si="33"/>
        <v>41593</v>
      </c>
      <c r="CE23" s="91" t="str">
        <f>CHOOSE(MATCH(WEEKDAY(CD23,2),{1;2;3;4;5;6;7}),"L","M","M","J","V","S","D")</f>
        <v>J</v>
      </c>
      <c r="CF23" s="110"/>
      <c r="CG23" s="95"/>
      <c r="CH23" s="95"/>
      <c r="CI23" s="96"/>
      <c r="CJ23" s="94"/>
      <c r="CK23" s="184">
        <f t="shared" si="11"/>
        <v>50</v>
      </c>
      <c r="CL23" s="87">
        <f t="shared" si="34"/>
        <v>41623</v>
      </c>
      <c r="CM23" s="88" t="str">
        <f>CHOOSE(MATCH(WEEKDAY(CL23,2),{1;2;3;4;5;6;7}),"L","M","M","J","V","S","D")</f>
        <v>S</v>
      </c>
      <c r="CN23" s="110"/>
      <c r="CO23" s="95"/>
      <c r="CP23" s="95"/>
      <c r="CQ23" s="96"/>
      <c r="CS23" s="126" t="s">
        <v>29</v>
      </c>
      <c r="CT23" s="127">
        <f>VLOOKUP(CS23,Données!$M$2:$N$17,2,0)</f>
        <v>41380</v>
      </c>
    </row>
    <row r="24" spans="1:120" ht="15" customHeight="1">
      <c r="A24" s="184">
        <f t="shared" si="23"/>
        <v>3</v>
      </c>
      <c r="B24" s="87">
        <f t="shared" si="24"/>
        <v>41290</v>
      </c>
      <c r="C24" s="88" t="str">
        <f>CHOOSE(MATCH(WEEKDAY(B24,2),{1;2;3;4;5;6;7}),"L","M","M","J","V","S","D")</f>
        <v>M</v>
      </c>
      <c r="D24" s="107" t="s">
        <v>13</v>
      </c>
      <c r="E24" s="95" t="str">
        <f>IF(OR(AND(B24&gt;=Vacances!$C$9,B24&lt;=Vacances!$D$9),AND(B24&gt;=Vacances!$C$10,B24&lt;=Vacances!$D$10),AND(B24&gt;=Vacances!$C$11,B24&lt;=Vacances!$D$11),AND(B24&gt;=Vacances!$C$12,B24&lt;=Vacances!$D$12),AND(B24&gt;=Vacances!$C$13,B24&lt;=Vacances!$D$13))," ","")</f>
        <v/>
      </c>
      <c r="F24" s="95" t="str">
        <f>IF(OR(AND(B24&gt;=Vacances!$E$9,B24&lt;=Vacances!$F$9),AND(B24&gt;=Vacances!$E$10,B24&lt;=Vacances!$F$10),AND(B24&gt;=Vacances!$E$11,B24&lt;=Vacances!$F$11),AND(B24&gt;=Vacances!$E$12,B24&lt;=Vacances!$F$12),AND(B24&gt;=Vacances!$E$13,B24&lt;=Vacances!$F$13))," ","")</f>
        <v/>
      </c>
      <c r="G24" s="96" t="str">
        <f>IF(OR(AND(B24&gt;=Vacances!$G$9,B24&lt;=Vacances!$H$9),AND(B24&gt;=Vacances!$G$10,B24&lt;=Vacances!$H$10),AND(B24&gt;=Vacances!$G$11,B24&lt;=Vacances!$H$11),AND(B24&gt;=Vacances!$G$12,B24&lt;=Vacances!$H$12),AND(B24&gt;=Vacances!$G$13,B24&lt;=Vacances!$H$13))," ","")</f>
        <v/>
      </c>
      <c r="H24" s="93"/>
      <c r="I24" s="184">
        <f t="shared" si="1"/>
        <v>7</v>
      </c>
      <c r="J24" s="90">
        <f t="shared" si="25"/>
        <v>41321</v>
      </c>
      <c r="K24" s="91" t="str">
        <f>CHOOSE(MATCH(WEEKDAY(J24,2),{1;2;3;4;5;6;7}),"L","M","M","J","V","S","D")</f>
        <v>V</v>
      </c>
      <c r="L24" s="108" t="s">
        <v>72</v>
      </c>
      <c r="M24" s="95" t="str">
        <f>IF(OR(AND(J24&gt;=Vacances!$C$9,J24&lt;=Vacances!$D$9),AND(J24&gt;=Vacances!$C$10,J24&lt;=Vacances!$D$10),AND(J24&gt;=Vacances!$C$11,J24&lt;=Vacances!$D$11),AND(J24&gt;=Vacances!$C$12,J24&lt;=Vacances!$D$12),AND(J24&gt;=Vacances!$C$13,J24&lt;=Vacances!$D$13))," ","")</f>
        <v/>
      </c>
      <c r="N24" s="95" t="str">
        <f>IF(OR(AND(J24&gt;=Vacances!$E$9,J24&lt;=Vacances!$F$9),AND(J24&gt;=Vacances!$E$10,J24&lt;=Vacances!$F$10),AND(J24&gt;=Vacances!$E$11,J24&lt;=Vacances!$F$11),AND(J24&gt;=Vacances!$E$12,J24&lt;=Vacances!$F$12),AND(J24&gt;=Vacances!$E$13,J24&lt;=Vacances!$F$13))," ","")</f>
        <v xml:space="preserve"> </v>
      </c>
      <c r="O24" s="96" t="str">
        <f>IF(OR(AND(J24&gt;=Vacances!$G$9,J24&lt;=Vacances!$H$9),AND(J24&gt;=Vacances!$G$10,J24&lt;=Vacances!$H$10),AND(J24&gt;=Vacances!$G$11,J24&lt;=Vacances!$H$11),AND(J24&gt;=Vacances!$G$12,J24&lt;=Vacances!$H$12),AND(J24&gt;=Vacances!$G$13,J24&lt;=Vacances!$H$13))," ","")</f>
        <v xml:space="preserve"> </v>
      </c>
      <c r="P24" s="94"/>
      <c r="Q24" s="184">
        <f t="shared" si="2"/>
        <v>11</v>
      </c>
      <c r="R24" s="87">
        <f t="shared" si="35"/>
        <v>41349</v>
      </c>
      <c r="S24" s="91" t="str">
        <f>CHOOSE(MATCH(WEEKDAY(R24,2),{1;2;3;4;5;6;7}),"L","M","M","J","V","S","D")</f>
        <v>V</v>
      </c>
      <c r="T24" s="107" t="s">
        <v>13</v>
      </c>
      <c r="U24" s="95" t="str">
        <f>IF(OR(AND(R24&gt;=Vacances!$C$9,R24&lt;=Vacances!$D$9),AND(R24&gt;=Vacances!$C$10,R24&lt;=Vacances!$D$10),AND(R24&gt;=Vacances!$C$11,R24&lt;=Vacances!$D$11),AND(R24&gt;=Vacances!$C$12,R24&lt;=Vacances!$D$12),AND(R24&gt;=Vacances!$C$13,R24&lt;=Vacances!$D$13))," ","")</f>
        <v/>
      </c>
      <c r="V24" s="95" t="str">
        <f>IF(OR(AND(R24&gt;=Vacances!$E$9,R24&lt;=Vacances!$F$9),AND(R24&gt;=Vacances!$E$10,R24&lt;=Vacances!$F$10),AND(R24&gt;=Vacances!$E$11,R24&lt;=Vacances!$F$11),AND(R24&gt;=Vacances!$E$12,R24&lt;=Vacances!$F$12),AND(R24&gt;=Vacances!$E$13,R24&lt;=Vacances!$F$13))," ","")</f>
        <v/>
      </c>
      <c r="W24" s="96" t="str">
        <f>IF(OR(AND(R24&gt;=Vacances!$G$9,R24&lt;=Vacances!$H$9),AND(R24&gt;=Vacances!$G$10,R24&lt;=Vacances!$H$10),AND(R24&gt;=Vacances!$G$11,R24&lt;=Vacances!$H$11),AND(R24&gt;=Vacances!$G$12,R24&lt;=Vacances!$H$12),AND(R24&gt;=Vacances!$G$13,R24&lt;=Vacances!$H$13))," ","")</f>
        <v/>
      </c>
      <c r="X24" s="94"/>
      <c r="Y24" s="184">
        <f t="shared" si="3"/>
        <v>16</v>
      </c>
      <c r="Z24" s="87">
        <f t="shared" si="36"/>
        <v>41380</v>
      </c>
      <c r="AA24" s="91" t="str">
        <f>CHOOSE(MATCH(WEEKDAY(Z24,2),{1;2;3;4;5;6;7}),"L","M","M","J","V","S","D")</f>
        <v>L</v>
      </c>
      <c r="AB24" s="107" t="s">
        <v>13</v>
      </c>
      <c r="AC24" s="95" t="str">
        <f>IF(OR(AND(Z24&gt;=Vacances!$C$9,Z24&lt;=Vacances!$D$9),AND(Z24&gt;=Vacances!$C$10,Z24&lt;=Vacances!$D$10),AND(Z24&gt;=Vacances!$C$11,Z24&lt;=Vacances!$D$11),AND(Z24&gt;=Vacances!$C$12,Z24&lt;=Vacances!$D$12),AND(Z24&gt;=Vacances!$C$13,Z24&lt;=Vacances!$D$13))," ","")</f>
        <v xml:space="preserve"> </v>
      </c>
      <c r="AD24" s="95" t="str">
        <f>IF(OR(AND(Z24&gt;=Vacances!$E$9,Z24&lt;=Vacances!$F$9),AND(Z24&gt;=Vacances!$E$10,Z24&lt;=Vacances!$F$10),AND(Z24&gt;=Vacances!$E$11,Z24&lt;=Vacances!$F$11),AND(Z24&gt;=Vacances!$E$12,Z24&lt;=Vacances!$F$12),AND(Z24&gt;=Vacances!$E$13,Z24&lt;=Vacances!$F$13))," ","")</f>
        <v xml:space="preserve"> </v>
      </c>
      <c r="AE24" s="96" t="str">
        <f>IF(OR(AND(Z24&gt;=Vacances!$G$9,Z24&lt;=Vacances!$H$9),AND(Z24&gt;=Vacances!$G$10,Z24&lt;=Vacances!$H$10),AND(Z24&gt;=Vacances!$G$11,Z24&lt;=Vacances!$H$11),AND(Z24&gt;=Vacances!$G$12,Z24&lt;=Vacances!$H$12),AND(Z24&gt;=Vacances!$G$13,Z24&lt;=Vacances!$H$13))," ","")</f>
        <v xml:space="preserve"> </v>
      </c>
      <c r="AF24" s="93"/>
      <c r="AG24" s="184">
        <f t="shared" si="4"/>
        <v>20</v>
      </c>
      <c r="AH24" s="87">
        <f t="shared" si="27"/>
        <v>41410</v>
      </c>
      <c r="AI24" s="88" t="str">
        <f>CHOOSE(MATCH(WEEKDAY(AH24,2),{1;2;3;4;5;6;7}),"L","M","M","J","V","S","D")</f>
        <v>M</v>
      </c>
      <c r="AJ24" s="107"/>
      <c r="AK24" s="95" t="str">
        <f>IF(OR(AND(AH24&gt;=Vacances!$C$9,AH24&lt;=Vacances!$D$9),AND(AH24&gt;=Vacances!$C$10,AH24&lt;=Vacances!$D$10),AND(AH24&gt;=Vacances!$C$11,AH24&lt;=Vacances!$D$11),AND(AH24&gt;=Vacances!$C$12,AH24&lt;=Vacances!$D$12),AND(AH24&gt;=Vacances!$C$13,AH24&lt;=Vacances!$D$13))," ","")</f>
        <v/>
      </c>
      <c r="AL24" s="95" t="str">
        <f>IF(OR(AND(AH24&gt;=Vacances!$E$9,AH24&lt;=Vacances!$F$9),AND(AH24&gt;=Vacances!$E$10,AH24&lt;=Vacances!$F$10),AND(AH24&gt;=Vacances!$E$11,AH24&lt;=Vacances!$F$11),AND(AH24&gt;=Vacances!$E$12,AH24&lt;=Vacances!$F$12),AND(AH24&gt;=Vacances!$E$13,AH24&lt;=Vacances!$F$13))," ","")</f>
        <v/>
      </c>
      <c r="AM24" s="96" t="str">
        <f>IF(OR(AND(AH24&gt;=Vacances!$G$9,AH24&lt;=Vacances!$H$9),AND(AH24&gt;=Vacances!$G$10,AH24&lt;=Vacances!$H$10),AND(AH24&gt;=Vacances!$G$11,AH24&lt;=Vacances!$H$11),AND(AH24&gt;=Vacances!$G$12,AH24&lt;=Vacances!$H$12),AND(AH24&gt;=Vacances!$G$13,AH24&lt;=Vacances!$H$13))," ","")</f>
        <v/>
      </c>
      <c r="AN24" s="94"/>
      <c r="AO24" s="184">
        <f t="shared" si="5"/>
        <v>24</v>
      </c>
      <c r="AP24" s="87">
        <f t="shared" si="28"/>
        <v>41441</v>
      </c>
      <c r="AQ24" s="91" t="str">
        <f>CHOOSE(MATCH(WEEKDAY(AP24,2),{1;2;3;4;5;6;7}),"L","M","M","J","V","S","D")</f>
        <v>S</v>
      </c>
      <c r="AR24" s="110"/>
      <c r="AS24" s="95" t="str">
        <f>IF(OR(AND(AP24&gt;=Vacances!$C$9,AP24&lt;=Vacances!$D$9),AND(AP24&gt;=Vacances!$C$10,AP24&lt;=Vacances!$D$10),AND(AP24&gt;=Vacances!$C$11,AP24&lt;=Vacances!$D$11),AND(AP24&gt;=Vacances!$C$12,AP24&lt;=Vacances!$D$12),AND(AP24&gt;=Vacances!$C$13,AP24&lt;=Vacances!$D$13))," ","")</f>
        <v/>
      </c>
      <c r="AT24" s="95" t="str">
        <f>IF(OR(AND(AP24&gt;=Vacances!$E$9,AP24&lt;=Vacances!$F$9),AND(AP24&gt;=Vacances!$E$10,AP24&lt;=Vacances!$F$10),AND(AP24&gt;=Vacances!$E$11,AP24&lt;=Vacances!$F$11),AND(AP24&gt;=Vacances!$E$12,AP24&lt;=Vacances!$F$12),AND(AP24&gt;=Vacances!$E$13,AP24&lt;=Vacances!$F$13))," ","")</f>
        <v/>
      </c>
      <c r="AU24" s="96" t="str">
        <f>IF(OR(AND(AP24&gt;=Vacances!$G$9,AP24&lt;=Vacances!$H$9),AND(AP24&gt;=Vacances!$G$10,AP24&lt;=Vacances!$H$10),AND(AP24&gt;=Vacances!$G$11,AP24&lt;=Vacances!$H$11),AND(AP24&gt;=Vacances!$G$12,AP24&lt;=Vacances!$H$12),AND(AP24&gt;=Vacances!$G$13,AP24&lt;=Vacances!$H$13))," ","")</f>
        <v/>
      </c>
      <c r="AV24" s="94"/>
      <c r="AW24" s="184">
        <f t="shared" si="6"/>
        <v>29</v>
      </c>
      <c r="AX24" s="87">
        <f t="shared" si="29"/>
        <v>41471</v>
      </c>
      <c r="AY24" s="88" t="str">
        <f>CHOOSE(MATCH(WEEKDAY(AX24,2),{1;2;3;4;5;6;7}),"L","M","M","J","V","S","D")</f>
        <v>L</v>
      </c>
      <c r="AZ24" s="112" t="s">
        <v>23</v>
      </c>
      <c r="BA24" s="95" t="str">
        <f>IF(OR(AND(AX24&gt;=Vacances!$C$9,AX24&lt;=Vacances!$D$9),AND(AX24&gt;=Vacances!$C$10,AX24&lt;=Vacances!$D$10),AND(AX24&gt;=Vacances!$C$11,AX24&lt;=Vacances!$D$11),AND(AX24&gt;=Vacances!$C$12,AX24&lt;=Vacances!$D$12),AND(AX24&gt;=Vacances!$C$13,AX24&lt;=Vacances!$D$13))," ","")</f>
        <v xml:space="preserve"> </v>
      </c>
      <c r="BB24" s="95" t="str">
        <f>IF(OR(AND(AX24&gt;=Vacances!$E$9,AX24&lt;=Vacances!$F$9),AND(AX24&gt;=Vacances!$E$10,AX24&lt;=Vacances!$F$10),AND(AX24&gt;=Vacances!$E$11,AX24&lt;=Vacances!$F$11),AND(AX24&gt;=Vacances!$E$12,AX24&lt;=Vacances!$F$12),AND(AX24&gt;=Vacances!$E$13,AX24&lt;=Vacances!$F$13))," ","")</f>
        <v xml:space="preserve"> </v>
      </c>
      <c r="BC24" s="96" t="str">
        <f>IF(OR(AND(AX24&gt;=Vacances!$G$9,AX24&lt;=Vacances!$H$9),AND(AX24&gt;=Vacances!$G$10,AX24&lt;=Vacances!$H$10),AND(AX24&gt;=Vacances!$G$11,AX24&lt;=Vacances!$H$11),AND(AX24&gt;=Vacances!$G$12,AX24&lt;=Vacances!$H$12),AND(AX24&gt;=Vacances!$G$13,AX24&lt;=Vacances!$H$13))," ","")</f>
        <v xml:space="preserve"> </v>
      </c>
      <c r="BD24" s="94"/>
      <c r="BE24" s="184">
        <f t="shared" si="7"/>
        <v>33</v>
      </c>
      <c r="BF24" s="87">
        <f t="shared" si="30"/>
        <v>41502</v>
      </c>
      <c r="BG24" s="88" t="str">
        <f>CHOOSE(MATCH(WEEKDAY(BF24,2),{1;2;3;4;5;6;7}),"L","M","M","J","V","S","D")</f>
        <v>J</v>
      </c>
      <c r="BH24" s="110"/>
      <c r="BI24" s="95" t="str">
        <f>IF(OR(AND(BF24&gt;=Vacances!$C$9,BF24&lt;=Vacances!$D$9),AND(BF24&gt;=Vacances!$C$10,BF24&lt;=Vacances!$D$10),AND(BF24&gt;=Vacances!$C$11,BF24&lt;=Vacances!$D$11),AND(BF24&gt;=Vacances!$C$12,BF24&lt;=Vacances!$D$12),AND(BF24&gt;=Vacances!$C$13,BF24&lt;=Vacances!$D$13))," ","")</f>
        <v xml:space="preserve"> </v>
      </c>
      <c r="BJ24" s="95" t="str">
        <f>IF(OR(AND(BF24&gt;=Vacances!$E$9,BF24&lt;=Vacances!$F$9),AND(BF24&gt;=Vacances!$E$10,BF24&lt;=Vacances!$F$10),AND(BF24&gt;=Vacances!$E$11,BF24&lt;=Vacances!$F$11),AND(BF24&gt;=Vacances!$E$12,BF24&lt;=Vacances!$F$12),AND(BF24&gt;=Vacances!$E$13,BF24&lt;=Vacances!$F$13))," ","")</f>
        <v xml:space="preserve"> </v>
      </c>
      <c r="BK24" s="96" t="str">
        <f>IF(OR(AND(BF24&gt;=Vacances!$G$9,BF24&lt;=Vacances!$H$9),AND(BF24&gt;=Vacances!$G$10,BF24&lt;=Vacances!$H$10),AND(BF24&gt;=Vacances!$G$11,BF24&lt;=Vacances!$H$11),AND(BF24&gt;=Vacances!$G$12,BF24&lt;=Vacances!$H$12),AND(BF24&gt;=Vacances!$G$13,BF24&lt;=Vacances!$H$13))," ","")</f>
        <v xml:space="preserve"> </v>
      </c>
      <c r="BL24" s="94"/>
      <c r="BM24" s="184">
        <f t="shared" si="8"/>
        <v>37</v>
      </c>
      <c r="BN24" s="87">
        <f t="shared" si="31"/>
        <v>41533</v>
      </c>
      <c r="BO24" s="91" t="str">
        <f>CHOOSE(MATCH(WEEKDAY(BN24,2),{1;2;3;4;5;6;7}),"L","M","M","J","V","S","D")</f>
        <v>D</v>
      </c>
      <c r="BP24" s="110"/>
      <c r="BQ24" s="95" t="str">
        <f>IF(OR(AND(BN24&gt;=Vacances!$C$9,BN24&lt;=Vacances!$D$9),AND(BN24&gt;=Vacances!$C$10,BN24&lt;=Vacances!$D$10),AND(BN24&gt;=Vacances!$C$11,BN24&lt;=Vacances!$D$11),AND(BN24&gt;=Vacances!$C$12,BN24&lt;=Vacances!$D$12),AND(BN24&gt;=Vacances!$C$13,BN24&lt;=Vacances!$D$13))," ","")</f>
        <v/>
      </c>
      <c r="BR24" s="95" t="str">
        <f>IF(OR(AND(BN24&gt;=Vacances!$E$9,BN24&lt;=Vacances!$F$9),AND(BN24&gt;=Vacances!$E$10,BN24&lt;=Vacances!$F$10),AND(BN24&gt;=Vacances!$E$11,BN24&lt;=Vacances!$F$11),AND(BN24&gt;=Vacances!$E$12,BN24&lt;=Vacances!$F$12),AND(BN24&gt;=Vacances!$E$13,BN24&lt;=Vacances!$F$13))," ","")</f>
        <v/>
      </c>
      <c r="BS24" s="96" t="str">
        <f>IF(OR(AND(BN24&gt;=Vacances!$G$9,BN24&lt;=Vacances!$H$9),AND(BN24&gt;=Vacances!$G$10,BN24&lt;=Vacances!$H$10),AND(BN24&gt;=Vacances!$G$11,BN24&lt;=Vacances!$H$11),AND(BN24&gt;=Vacances!$G$12,BN24&lt;=Vacances!$H$12),AND(BN24&gt;=Vacances!$G$13,BN24&lt;=Vacances!$H$13))," ","")</f>
        <v/>
      </c>
      <c r="BT24" s="94"/>
      <c r="BU24" s="184">
        <f t="shared" si="9"/>
        <v>42</v>
      </c>
      <c r="BV24" s="87">
        <f t="shared" si="32"/>
        <v>41563</v>
      </c>
      <c r="BW24" s="88" t="str">
        <f>CHOOSE(MATCH(WEEKDAY(BV24,2),{1;2;3;4;5;6;7}),"L","M","M","J","V","S","D")</f>
        <v>M</v>
      </c>
      <c r="BX24" s="157"/>
      <c r="BY24" s="95" t="str">
        <f>IF(OR(AND(BV24&gt;=Vacances!$C$9,BV24&lt;=Vacances!$D$9),AND(BV24&gt;=Vacances!$C$10,BV24&lt;=Vacances!$D$10),AND(BV24&gt;=Vacances!$C$11,BV24&lt;=Vacances!$D$11),AND(BV24&gt;=Vacances!$C$12,BV24&lt;=Vacances!$D$12),AND(BV24&gt;=Vacances!$C$13,BV24&lt;=Vacances!$D$13))," ","")</f>
        <v/>
      </c>
      <c r="BZ24" s="95" t="str">
        <f>IF(OR(AND(BV24&gt;=Vacances!$E$9,BV24&lt;=Vacances!$F$9),AND(BV24&gt;=Vacances!$E$10,BV24&lt;=Vacances!$F$10),AND(BV24&gt;=Vacances!$E$11,BV24&lt;=Vacances!$F$11),AND(BV24&gt;=Vacances!$E$12,BV24&lt;=Vacances!$F$12),AND(BV24&gt;=Vacances!$E$13,BV24&lt;=Vacances!$F$13))," ","")</f>
        <v/>
      </c>
      <c r="CA24" s="96" t="str">
        <f>IF(OR(AND(BV24&gt;=Vacances!$G$9,BV24&lt;=Vacances!$H$9),AND(BV24&gt;=Vacances!$G$10,BV24&lt;=Vacances!$H$10),AND(BV24&gt;=Vacances!$G$11,BV24&lt;=Vacances!$H$11),AND(BV24&gt;=Vacances!$G$12,BV24&lt;=Vacances!$H$12),AND(BV24&gt;=Vacances!$G$13,BV24&lt;=Vacances!$H$13))," ","")</f>
        <v/>
      </c>
      <c r="CB24" s="94"/>
      <c r="CC24" s="184">
        <f t="shared" si="10"/>
        <v>46</v>
      </c>
      <c r="CD24" s="87">
        <f t="shared" si="33"/>
        <v>41594</v>
      </c>
      <c r="CE24" s="91" t="str">
        <f>CHOOSE(MATCH(WEEKDAY(CD24,2),{1;2;3;4;5;6;7}),"L","M","M","J","V","S","D")</f>
        <v>V</v>
      </c>
      <c r="CF24" s="111"/>
      <c r="CG24" s="98"/>
      <c r="CH24" s="98"/>
      <c r="CI24" s="99"/>
      <c r="CJ24" s="94"/>
      <c r="CK24" s="184">
        <f t="shared" si="11"/>
        <v>50</v>
      </c>
      <c r="CL24" s="87">
        <f t="shared" si="34"/>
        <v>41624</v>
      </c>
      <c r="CM24" s="88" t="str">
        <f>CHOOSE(MATCH(WEEKDAY(CL24,2),{1;2;3;4;5;6;7}),"L","M","M","J","V","S","D")</f>
        <v>D</v>
      </c>
      <c r="CN24" s="110"/>
      <c r="CO24" s="95"/>
      <c r="CP24" s="95"/>
      <c r="CQ24" s="96"/>
      <c r="CS24" s="126" t="s">
        <v>19</v>
      </c>
      <c r="CT24" s="127">
        <f>VLOOKUP(CS24,Données!$M$2:$N$17,2,0)</f>
        <v>41394</v>
      </c>
    </row>
    <row r="25" spans="1:120" ht="15" customHeight="1">
      <c r="A25" s="184">
        <f t="shared" si="23"/>
        <v>3</v>
      </c>
      <c r="B25" s="87">
        <f t="shared" si="24"/>
        <v>41291</v>
      </c>
      <c r="C25" s="88" t="str">
        <f>CHOOSE(MATCH(WEEKDAY(B25,2),{1;2;3;4;5;6;7}),"L","M","M","J","V","S","D")</f>
        <v>M</v>
      </c>
      <c r="D25" s="107" t="s">
        <v>72</v>
      </c>
      <c r="E25" s="95" t="str">
        <f>IF(OR(AND(B25&gt;=Vacances!$C$9,B25&lt;=Vacances!$D$9),AND(B25&gt;=Vacances!$C$10,B25&lt;=Vacances!$D$10),AND(B25&gt;=Vacances!$C$11,B25&lt;=Vacances!$D$11),AND(B25&gt;=Vacances!$C$12,B25&lt;=Vacances!$D$12),AND(B25&gt;=Vacances!$C$13,B25&lt;=Vacances!$D$13))," ","")</f>
        <v/>
      </c>
      <c r="F25" s="95" t="str">
        <f>IF(OR(AND(B25&gt;=Vacances!$E$9,B25&lt;=Vacances!$F$9),AND(B25&gt;=Vacances!$E$10,B25&lt;=Vacances!$F$10),AND(B25&gt;=Vacances!$E$11,B25&lt;=Vacances!$F$11),AND(B25&gt;=Vacances!$E$12,B25&lt;=Vacances!$F$12),AND(B25&gt;=Vacances!$E$13,B25&lt;=Vacances!$F$13))," ","")</f>
        <v/>
      </c>
      <c r="G25" s="96" t="str">
        <f>IF(OR(AND(B25&gt;=Vacances!$G$9,B25&lt;=Vacances!$H$9),AND(B25&gt;=Vacances!$G$10,B25&lt;=Vacances!$H$10),AND(B25&gt;=Vacances!$G$11,B25&lt;=Vacances!$H$11),AND(B25&gt;=Vacances!$G$12,B25&lt;=Vacances!$H$12),AND(B25&gt;=Vacances!$G$13,B25&lt;=Vacances!$H$13))," ","")</f>
        <v/>
      </c>
      <c r="H25" s="93"/>
      <c r="I25" s="184">
        <f t="shared" si="1"/>
        <v>7</v>
      </c>
      <c r="J25" s="90">
        <f t="shared" si="25"/>
        <v>41322</v>
      </c>
      <c r="K25" s="91" t="str">
        <f>CHOOSE(MATCH(WEEKDAY(J25,2),{1;2;3;4;5;6;7}),"L","M","M","J","V","S","D")</f>
        <v>S</v>
      </c>
      <c r="L25" s="108" t="s">
        <v>72</v>
      </c>
      <c r="M25" s="95" t="str">
        <f>IF(OR(AND(J25&gt;=Vacances!$C$9,J25&lt;=Vacances!$D$9),AND(J25&gt;=Vacances!$C$10,J25&lt;=Vacances!$D$10),AND(J25&gt;=Vacances!$C$11,J25&lt;=Vacances!$D$11),AND(J25&gt;=Vacances!$C$12,J25&lt;=Vacances!$D$12),AND(J25&gt;=Vacances!$C$13,J25&lt;=Vacances!$D$13))," ","")</f>
        <v xml:space="preserve"> </v>
      </c>
      <c r="N25" s="95" t="str">
        <f>IF(OR(AND(J25&gt;=Vacances!$E$9,J25&lt;=Vacances!$F$9),AND(J25&gt;=Vacances!$E$10,J25&lt;=Vacances!$F$10),AND(J25&gt;=Vacances!$E$11,J25&lt;=Vacances!$F$11),AND(J25&gt;=Vacances!$E$12,J25&lt;=Vacances!$F$12),AND(J25&gt;=Vacances!$E$13,J25&lt;=Vacances!$F$13))," ","")</f>
        <v xml:space="preserve"> </v>
      </c>
      <c r="O25" s="96" t="str">
        <f>IF(OR(AND(J25&gt;=Vacances!$G$9,J25&lt;=Vacances!$H$9),AND(J25&gt;=Vacances!$G$10,J25&lt;=Vacances!$H$10),AND(J25&gt;=Vacances!$G$11,J25&lt;=Vacances!$H$11),AND(J25&gt;=Vacances!$G$12,J25&lt;=Vacances!$H$12),AND(J25&gt;=Vacances!$G$13,J25&lt;=Vacances!$H$13))," ","")</f>
        <v xml:space="preserve"> </v>
      </c>
      <c r="P25" s="94"/>
      <c r="Q25" s="184">
        <f t="shared" si="2"/>
        <v>11</v>
      </c>
      <c r="R25" s="87">
        <f t="shared" si="35"/>
        <v>41350</v>
      </c>
      <c r="S25" s="91" t="str">
        <f>CHOOSE(MATCH(WEEKDAY(R25,2),{1;2;3;4;5;6;7}),"L","M","M","J","V","S","D")</f>
        <v>S</v>
      </c>
      <c r="T25" s="107" t="s">
        <v>72</v>
      </c>
      <c r="U25" s="95" t="str">
        <f>IF(OR(AND(R25&gt;=Vacances!$C$9,R25&lt;=Vacances!$D$9),AND(R25&gt;=Vacances!$C$10,R25&lt;=Vacances!$D$10),AND(R25&gt;=Vacances!$C$11,R25&lt;=Vacances!$D$11),AND(R25&gt;=Vacances!$C$12,R25&lt;=Vacances!$D$12),AND(R25&gt;=Vacances!$C$13,R25&lt;=Vacances!$D$13))," ","")</f>
        <v/>
      </c>
      <c r="V25" s="95" t="str">
        <f>IF(OR(AND(R25&gt;=Vacances!$E$9,R25&lt;=Vacances!$F$9),AND(R25&gt;=Vacances!$E$10,R25&lt;=Vacances!$F$10),AND(R25&gt;=Vacances!$E$11,R25&lt;=Vacances!$F$11),AND(R25&gt;=Vacances!$E$12,R25&lt;=Vacances!$F$12),AND(R25&gt;=Vacances!$E$13,R25&lt;=Vacances!$F$13))," ","")</f>
        <v/>
      </c>
      <c r="W25" s="96" t="str">
        <f>IF(OR(AND(R25&gt;=Vacances!$G$9,R25&lt;=Vacances!$H$9),AND(R25&gt;=Vacances!$G$10,R25&lt;=Vacances!$H$10),AND(R25&gt;=Vacances!$G$11,R25&lt;=Vacances!$H$11),AND(R25&gt;=Vacances!$G$12,R25&lt;=Vacances!$H$12),AND(R25&gt;=Vacances!$G$13,R25&lt;=Vacances!$H$13))," ","")</f>
        <v/>
      </c>
      <c r="X25" s="94"/>
      <c r="Y25" s="184">
        <f t="shared" si="3"/>
        <v>16</v>
      </c>
      <c r="Z25" s="87">
        <f t="shared" si="36"/>
        <v>41381</v>
      </c>
      <c r="AA25" s="91" t="str">
        <f>CHOOSE(MATCH(WEEKDAY(Z25,2),{1;2;3;4;5;6;7}),"L","M","M","J","V","S","D")</f>
        <v>M</v>
      </c>
      <c r="AB25" s="107" t="s">
        <v>72</v>
      </c>
      <c r="AC25" s="95" t="str">
        <f>IF(OR(AND(Z25&gt;=Vacances!$C$9,Z25&lt;=Vacances!$D$9),AND(Z25&gt;=Vacances!$C$10,Z25&lt;=Vacances!$D$10),AND(Z25&gt;=Vacances!$C$11,Z25&lt;=Vacances!$D$11),AND(Z25&gt;=Vacances!$C$12,Z25&lt;=Vacances!$D$12),AND(Z25&gt;=Vacances!$C$13,Z25&lt;=Vacances!$D$13))," ","")</f>
        <v xml:space="preserve"> </v>
      </c>
      <c r="AD25" s="95" t="str">
        <f>IF(OR(AND(Z25&gt;=Vacances!$E$9,Z25&lt;=Vacances!$F$9),AND(Z25&gt;=Vacances!$E$10,Z25&lt;=Vacances!$F$10),AND(Z25&gt;=Vacances!$E$11,Z25&lt;=Vacances!$F$11),AND(Z25&gt;=Vacances!$E$12,Z25&lt;=Vacances!$F$12),AND(Z25&gt;=Vacances!$E$13,Z25&lt;=Vacances!$F$13))," ","")</f>
        <v xml:space="preserve"> </v>
      </c>
      <c r="AE25" s="96" t="str">
        <f>IF(OR(AND(Z25&gt;=Vacances!$G$9,Z25&lt;=Vacances!$H$9),AND(Z25&gt;=Vacances!$G$10,Z25&lt;=Vacances!$H$10),AND(Z25&gt;=Vacances!$G$11,Z25&lt;=Vacances!$H$11),AND(Z25&gt;=Vacances!$G$12,Z25&lt;=Vacances!$H$12),AND(Z25&gt;=Vacances!$G$13,Z25&lt;=Vacances!$H$13))," ","")</f>
        <v xml:space="preserve"> </v>
      </c>
      <c r="AF25" s="93"/>
      <c r="AG25" s="184">
        <f t="shared" si="4"/>
        <v>20</v>
      </c>
      <c r="AH25" s="87">
        <f t="shared" si="27"/>
        <v>41411</v>
      </c>
      <c r="AI25" s="88" t="str">
        <f>CHOOSE(MATCH(WEEKDAY(AH25,2),{1;2;3;4;5;6;7}),"L","M","M","J","V","S","D")</f>
        <v>J</v>
      </c>
      <c r="AJ25" s="107"/>
      <c r="AK25" s="95" t="str">
        <f>IF(OR(AND(AH25&gt;=Vacances!$C$9,AH25&lt;=Vacances!$D$9),AND(AH25&gt;=Vacances!$C$10,AH25&lt;=Vacances!$D$10),AND(AH25&gt;=Vacances!$C$11,AH25&lt;=Vacances!$D$11),AND(AH25&gt;=Vacances!$C$12,AH25&lt;=Vacances!$D$12),AND(AH25&gt;=Vacances!$C$13,AH25&lt;=Vacances!$D$13))," ","")</f>
        <v/>
      </c>
      <c r="AL25" s="95" t="str">
        <f>IF(OR(AND(AH25&gt;=Vacances!$E$9,AH25&lt;=Vacances!$F$9),AND(AH25&gt;=Vacances!$E$10,AH25&lt;=Vacances!$F$10),AND(AH25&gt;=Vacances!$E$11,AH25&lt;=Vacances!$F$11),AND(AH25&gt;=Vacances!$E$12,AH25&lt;=Vacances!$F$12),AND(AH25&gt;=Vacances!$E$13,AH25&lt;=Vacances!$F$13))," ","")</f>
        <v/>
      </c>
      <c r="AM25" s="96" t="str">
        <f>IF(OR(AND(AH25&gt;=Vacances!$G$9,AH25&lt;=Vacances!$H$9),AND(AH25&gt;=Vacances!$G$10,AH25&lt;=Vacances!$H$10),AND(AH25&gt;=Vacances!$G$11,AH25&lt;=Vacances!$H$11),AND(AH25&gt;=Vacances!$G$12,AH25&lt;=Vacances!$H$12),AND(AH25&gt;=Vacances!$G$13,AH25&lt;=Vacances!$H$13))," ","")</f>
        <v/>
      </c>
      <c r="AN25" s="94"/>
      <c r="AO25" s="184">
        <f t="shared" si="5"/>
        <v>24</v>
      </c>
      <c r="AP25" s="87">
        <f t="shared" si="28"/>
        <v>41442</v>
      </c>
      <c r="AQ25" s="91" t="str">
        <f>CHOOSE(MATCH(WEEKDAY(AP25,2),{1;2;3;4;5;6;7}),"L","M","M","J","V","S","D")</f>
        <v>D</v>
      </c>
      <c r="AR25" s="110"/>
      <c r="AS25" s="95" t="str">
        <f>IF(OR(AND(AP25&gt;=Vacances!$C$9,AP25&lt;=Vacances!$D$9),AND(AP25&gt;=Vacances!$C$10,AP25&lt;=Vacances!$D$10),AND(AP25&gt;=Vacances!$C$11,AP25&lt;=Vacances!$D$11),AND(AP25&gt;=Vacances!$C$12,AP25&lt;=Vacances!$D$12),AND(AP25&gt;=Vacances!$C$13,AP25&lt;=Vacances!$D$13))," ","")</f>
        <v/>
      </c>
      <c r="AT25" s="95" t="str">
        <f>IF(OR(AND(AP25&gt;=Vacances!$E$9,AP25&lt;=Vacances!$F$9),AND(AP25&gt;=Vacances!$E$10,AP25&lt;=Vacances!$F$10),AND(AP25&gt;=Vacances!$E$11,AP25&lt;=Vacances!$F$11),AND(AP25&gt;=Vacances!$E$12,AP25&lt;=Vacances!$F$12),AND(AP25&gt;=Vacances!$E$13,AP25&lt;=Vacances!$F$13))," ","")</f>
        <v/>
      </c>
      <c r="AU25" s="96" t="str">
        <f>IF(OR(AND(AP25&gt;=Vacances!$G$9,AP25&lt;=Vacances!$H$9),AND(AP25&gt;=Vacances!$G$10,AP25&lt;=Vacances!$H$10),AND(AP25&gt;=Vacances!$G$11,AP25&lt;=Vacances!$H$11),AND(AP25&gt;=Vacances!$G$12,AP25&lt;=Vacances!$H$12),AND(AP25&gt;=Vacances!$G$13,AP25&lt;=Vacances!$H$13))," ","")</f>
        <v/>
      </c>
      <c r="AV25" s="94"/>
      <c r="AW25" s="184">
        <f t="shared" si="6"/>
        <v>29</v>
      </c>
      <c r="AX25" s="87">
        <f t="shared" si="29"/>
        <v>41472</v>
      </c>
      <c r="AY25" s="88" t="str">
        <f>CHOOSE(MATCH(WEEKDAY(AX25,2),{1;2;3;4;5;6;7}),"L","M","M","J","V","S","D")</f>
        <v>M</v>
      </c>
      <c r="AZ25" s="112" t="s">
        <v>23</v>
      </c>
      <c r="BA25" s="95" t="str">
        <f>IF(OR(AND(AX25&gt;=Vacances!$C$9,AX25&lt;=Vacances!$D$9),AND(AX25&gt;=Vacances!$C$10,AX25&lt;=Vacances!$D$10),AND(AX25&gt;=Vacances!$C$11,AX25&lt;=Vacances!$D$11),AND(AX25&gt;=Vacances!$C$12,AX25&lt;=Vacances!$D$12),AND(AX25&gt;=Vacances!$C$13,AX25&lt;=Vacances!$D$13))," ","")</f>
        <v xml:space="preserve"> </v>
      </c>
      <c r="BB25" s="95" t="str">
        <f>IF(OR(AND(AX25&gt;=Vacances!$E$9,AX25&lt;=Vacances!$F$9),AND(AX25&gt;=Vacances!$E$10,AX25&lt;=Vacances!$F$10),AND(AX25&gt;=Vacances!$E$11,AX25&lt;=Vacances!$F$11),AND(AX25&gt;=Vacances!$E$12,AX25&lt;=Vacances!$F$12),AND(AX25&gt;=Vacances!$E$13,AX25&lt;=Vacances!$F$13))," ","")</f>
        <v xml:space="preserve"> </v>
      </c>
      <c r="BC25" s="96" t="str">
        <f>IF(OR(AND(AX25&gt;=Vacances!$G$9,AX25&lt;=Vacances!$H$9),AND(AX25&gt;=Vacances!$G$10,AX25&lt;=Vacances!$H$10),AND(AX25&gt;=Vacances!$G$11,AX25&lt;=Vacances!$H$11),AND(AX25&gt;=Vacances!$G$12,AX25&lt;=Vacances!$H$12),AND(AX25&gt;=Vacances!$G$13,AX25&lt;=Vacances!$H$13))," ","")</f>
        <v xml:space="preserve"> </v>
      </c>
      <c r="BD25" s="94"/>
      <c r="BE25" s="184">
        <f t="shared" si="7"/>
        <v>33</v>
      </c>
      <c r="BF25" s="87">
        <f t="shared" si="30"/>
        <v>41503</v>
      </c>
      <c r="BG25" s="88" t="str">
        <f>CHOOSE(MATCH(WEEKDAY(BF25,2),{1;2;3;4;5;6;7}),"L","M","M","J","V","S","D")</f>
        <v>V</v>
      </c>
      <c r="BH25" s="111"/>
      <c r="BI25" s="95" t="str">
        <f>IF(OR(AND(BF25&gt;=Vacances!$C$9,BF25&lt;=Vacances!$D$9),AND(BF25&gt;=Vacances!$C$10,BF25&lt;=Vacances!$D$10),AND(BF25&gt;=Vacances!$C$11,BF25&lt;=Vacances!$D$11),AND(BF25&gt;=Vacances!$C$12,BF25&lt;=Vacances!$D$12),AND(BF25&gt;=Vacances!$C$13,BF25&lt;=Vacances!$D$13))," ","")</f>
        <v xml:space="preserve"> </v>
      </c>
      <c r="BJ25" s="95" t="str">
        <f>IF(OR(AND(BF25&gt;=Vacances!$E$9,BF25&lt;=Vacances!$F$9),AND(BF25&gt;=Vacances!$E$10,BF25&lt;=Vacances!$F$10),AND(BF25&gt;=Vacances!$E$11,BF25&lt;=Vacances!$F$11),AND(BF25&gt;=Vacances!$E$12,BF25&lt;=Vacances!$F$12),AND(BF25&gt;=Vacances!$E$13,BF25&lt;=Vacances!$F$13))," ","")</f>
        <v xml:space="preserve"> </v>
      </c>
      <c r="BK25" s="96" t="str">
        <f>IF(OR(AND(BF25&gt;=Vacances!$G$9,BF25&lt;=Vacances!$H$9),AND(BF25&gt;=Vacances!$G$10,BF25&lt;=Vacances!$H$10),AND(BF25&gt;=Vacances!$G$11,BF25&lt;=Vacances!$H$11),AND(BF25&gt;=Vacances!$G$12,BF25&lt;=Vacances!$H$12),AND(BF25&gt;=Vacances!$G$13,BF25&lt;=Vacances!$H$13))," ","")</f>
        <v xml:space="preserve"> </v>
      </c>
      <c r="BL25" s="94"/>
      <c r="BM25" s="184">
        <f t="shared" si="8"/>
        <v>38</v>
      </c>
      <c r="BN25" s="87">
        <f t="shared" si="31"/>
        <v>41534</v>
      </c>
      <c r="BO25" s="91" t="str">
        <f>CHOOSE(MATCH(WEEKDAY(BN25,2),{1;2;3;4;5;6;7}),"L","M","M","J","V","S","D")</f>
        <v>L</v>
      </c>
      <c r="BP25" s="110"/>
      <c r="BQ25" s="95" t="str">
        <f>IF(OR(AND(BN25&gt;=Vacances!$C$9,BN25&lt;=Vacances!$D$9),AND(BN25&gt;=Vacances!$C$10,BN25&lt;=Vacances!$D$10),AND(BN25&gt;=Vacances!$C$11,BN25&lt;=Vacances!$D$11),AND(BN25&gt;=Vacances!$C$12,BN25&lt;=Vacances!$D$12),AND(BN25&gt;=Vacances!$C$13,BN25&lt;=Vacances!$D$13))," ","")</f>
        <v/>
      </c>
      <c r="BR25" s="95" t="str">
        <f>IF(OR(AND(BN25&gt;=Vacances!$E$9,BN25&lt;=Vacances!$F$9),AND(BN25&gt;=Vacances!$E$10,BN25&lt;=Vacances!$F$10),AND(BN25&gt;=Vacances!$E$11,BN25&lt;=Vacances!$F$11),AND(BN25&gt;=Vacances!$E$12,BN25&lt;=Vacances!$F$12),AND(BN25&gt;=Vacances!$E$13,BN25&lt;=Vacances!$F$13))," ","")</f>
        <v/>
      </c>
      <c r="BS25" s="96" t="str">
        <f>IF(OR(AND(BN25&gt;=Vacances!$G$9,BN25&lt;=Vacances!$H$9),AND(BN25&gt;=Vacances!$G$10,BN25&lt;=Vacances!$H$10),AND(BN25&gt;=Vacances!$G$11,BN25&lt;=Vacances!$H$11),AND(BN25&gt;=Vacances!$G$12,BN25&lt;=Vacances!$H$12),AND(BN25&gt;=Vacances!$G$13,BN25&lt;=Vacances!$H$13))," ","")</f>
        <v/>
      </c>
      <c r="BT25" s="94"/>
      <c r="BU25" s="184">
        <f t="shared" si="9"/>
        <v>42</v>
      </c>
      <c r="BV25" s="87">
        <f t="shared" si="32"/>
        <v>41564</v>
      </c>
      <c r="BW25" s="88" t="str">
        <f>CHOOSE(MATCH(WEEKDAY(BV25,2),{1;2;3;4;5;6;7}),"L","M","M","J","V","S","D")</f>
        <v>M</v>
      </c>
      <c r="BX25" s="110"/>
      <c r="BY25" s="95" t="str">
        <f>IF(OR(AND(BV25&gt;=Vacances!$C$9,BV25&lt;=Vacances!$D$9),AND(BV25&gt;=Vacances!$C$10,BV25&lt;=Vacances!$D$10),AND(BV25&gt;=Vacances!$C$11,BV25&lt;=Vacances!$D$11),AND(BV25&gt;=Vacances!$C$12,BV25&lt;=Vacances!$D$12),AND(BV25&gt;=Vacances!$C$13,BV25&lt;=Vacances!$D$13))," ","")</f>
        <v/>
      </c>
      <c r="BZ25" s="95" t="str">
        <f>IF(OR(AND(BV25&gt;=Vacances!$E$9,BV25&lt;=Vacances!$F$9),AND(BV25&gt;=Vacances!$E$10,BV25&lt;=Vacances!$F$10),AND(BV25&gt;=Vacances!$E$11,BV25&lt;=Vacances!$F$11),AND(BV25&gt;=Vacances!$E$12,BV25&lt;=Vacances!$F$12),AND(BV25&gt;=Vacances!$E$13,BV25&lt;=Vacances!$F$13))," ","")</f>
        <v/>
      </c>
      <c r="CA25" s="96" t="str">
        <f>IF(OR(AND(BV25&gt;=Vacances!$G$9,BV25&lt;=Vacances!$H$9),AND(BV25&gt;=Vacances!$G$10,BV25&lt;=Vacances!$H$10),AND(BV25&gt;=Vacances!$G$11,BV25&lt;=Vacances!$H$11),AND(BV25&gt;=Vacances!$G$12,BV25&lt;=Vacances!$H$12),AND(BV25&gt;=Vacances!$G$13,BV25&lt;=Vacances!$H$13))," ","")</f>
        <v/>
      </c>
      <c r="CB25" s="94"/>
      <c r="CC25" s="184">
        <f t="shared" si="10"/>
        <v>46</v>
      </c>
      <c r="CD25" s="87">
        <f t="shared" si="33"/>
        <v>41595</v>
      </c>
      <c r="CE25" s="91" t="str">
        <f>CHOOSE(MATCH(WEEKDAY(CD25,2),{1;2;3;4;5;6;7}),"L","M","M","J","V","S","D")</f>
        <v>S</v>
      </c>
      <c r="CF25" s="110"/>
      <c r="CG25" s="95"/>
      <c r="CH25" s="95"/>
      <c r="CI25" s="96"/>
      <c r="CJ25" s="94"/>
      <c r="CK25" s="184">
        <f t="shared" si="11"/>
        <v>51</v>
      </c>
      <c r="CL25" s="87">
        <f t="shared" si="34"/>
        <v>41625</v>
      </c>
      <c r="CM25" s="88" t="str">
        <f>CHOOSE(MATCH(WEEKDAY(CL25,2),{1;2;3;4;5;6;7}),"L","M","M","J","V","S","D")</f>
        <v>L</v>
      </c>
      <c r="CN25" s="110"/>
      <c r="CO25" s="95"/>
      <c r="CP25" s="95"/>
      <c r="CQ25" s="96"/>
      <c r="CS25" s="126" t="s">
        <v>32</v>
      </c>
      <c r="CT25" s="127">
        <f>VLOOKUP(CS25,Données!$M$2:$N$17,2,0)</f>
        <v>41401</v>
      </c>
    </row>
    <row r="26" spans="1:120" ht="15" customHeight="1">
      <c r="A26" s="184">
        <f t="shared" si="23"/>
        <v>3</v>
      </c>
      <c r="B26" s="87">
        <f t="shared" si="24"/>
        <v>41292</v>
      </c>
      <c r="C26" s="88" t="str">
        <f>CHOOSE(MATCH(WEEKDAY(B26,2),{1;2;3;4;5;6;7}),"L","M","M","J","V","S","D")</f>
        <v>J</v>
      </c>
      <c r="D26" s="107" t="s">
        <v>72</v>
      </c>
      <c r="E26" s="95" t="str">
        <f>IF(OR(AND(B26&gt;=Vacances!$C$9,B26&lt;=Vacances!$D$9),AND(B26&gt;=Vacances!$C$10,B26&lt;=Vacances!$D$10),AND(B26&gt;=Vacances!$C$11,B26&lt;=Vacances!$D$11),AND(B26&gt;=Vacances!$C$12,B26&lt;=Vacances!$D$12),AND(B26&gt;=Vacances!$C$13,B26&lt;=Vacances!$D$13))," ","")</f>
        <v/>
      </c>
      <c r="F26" s="95" t="str">
        <f>IF(OR(AND(B26&gt;=Vacances!$E$9,B26&lt;=Vacances!$F$9),AND(B26&gt;=Vacances!$E$10,B26&lt;=Vacances!$F$10),AND(B26&gt;=Vacances!$E$11,B26&lt;=Vacances!$F$11),AND(B26&gt;=Vacances!$E$12,B26&lt;=Vacances!$F$12),AND(B26&gt;=Vacances!$E$13,B26&lt;=Vacances!$F$13))," ","")</f>
        <v/>
      </c>
      <c r="G26" s="96" t="str">
        <f>IF(OR(AND(B26&gt;=Vacances!$G$9,B26&lt;=Vacances!$H$9),AND(B26&gt;=Vacances!$G$10,B26&lt;=Vacances!$H$10),AND(B26&gt;=Vacances!$G$11,B26&lt;=Vacances!$H$11),AND(B26&gt;=Vacances!$G$12,B26&lt;=Vacances!$H$12),AND(B26&gt;=Vacances!$G$13,B26&lt;=Vacances!$H$13))," ","")</f>
        <v/>
      </c>
      <c r="H26" s="93"/>
      <c r="I26" s="184">
        <f t="shared" si="1"/>
        <v>7</v>
      </c>
      <c r="J26" s="90">
        <f t="shared" si="25"/>
        <v>41323</v>
      </c>
      <c r="K26" s="91" t="str">
        <f>CHOOSE(MATCH(WEEKDAY(J26,2),{1;2;3;4;5;6;7}),"L","M","M","J","V","S","D")</f>
        <v>D</v>
      </c>
      <c r="L26" s="110"/>
      <c r="M26" s="95" t="str">
        <f>IF(OR(AND(J26&gt;=Vacances!$C$9,J26&lt;=Vacances!$D$9),AND(J26&gt;=Vacances!$C$10,J26&lt;=Vacances!$D$10),AND(J26&gt;=Vacances!$C$11,J26&lt;=Vacances!$D$11),AND(J26&gt;=Vacances!$C$12,J26&lt;=Vacances!$D$12),AND(J26&gt;=Vacances!$C$13,J26&lt;=Vacances!$D$13))," ","")</f>
        <v xml:space="preserve"> </v>
      </c>
      <c r="N26" s="95" t="str">
        <f>IF(OR(AND(J26&gt;=Vacances!$E$9,J26&lt;=Vacances!$F$9),AND(J26&gt;=Vacances!$E$10,J26&lt;=Vacances!$F$10),AND(J26&gt;=Vacances!$E$11,J26&lt;=Vacances!$F$11),AND(J26&gt;=Vacances!$E$12,J26&lt;=Vacances!$F$12),AND(J26&gt;=Vacances!$E$13,J26&lt;=Vacances!$F$13))," ","")</f>
        <v xml:space="preserve"> </v>
      </c>
      <c r="O26" s="96" t="str">
        <f>IF(OR(AND(J26&gt;=Vacances!$G$9,J26&lt;=Vacances!$H$9),AND(J26&gt;=Vacances!$G$10,J26&lt;=Vacances!$H$10),AND(J26&gt;=Vacances!$G$11,J26&lt;=Vacances!$H$11),AND(J26&gt;=Vacances!$G$12,J26&lt;=Vacances!$H$12),AND(J26&gt;=Vacances!$G$13,J26&lt;=Vacances!$H$13))," ","")</f>
        <v xml:space="preserve"> </v>
      </c>
      <c r="P26" s="94"/>
      <c r="Q26" s="184">
        <f t="shared" si="2"/>
        <v>11</v>
      </c>
      <c r="R26" s="87">
        <f t="shared" si="35"/>
        <v>41351</v>
      </c>
      <c r="S26" s="91" t="str">
        <f>CHOOSE(MATCH(WEEKDAY(R26,2),{1;2;3;4;5;6;7}),"L","M","M","J","V","S","D")</f>
        <v>D</v>
      </c>
      <c r="T26" s="107" t="s">
        <v>72</v>
      </c>
      <c r="U26" s="95" t="str">
        <f>IF(OR(AND(R26&gt;=Vacances!$C$9,R26&lt;=Vacances!$D$9),AND(R26&gt;=Vacances!$C$10,R26&lt;=Vacances!$D$10),AND(R26&gt;=Vacances!$C$11,R26&lt;=Vacances!$D$11),AND(R26&gt;=Vacances!$C$12,R26&lt;=Vacances!$D$12),AND(R26&gt;=Vacances!$C$13,R26&lt;=Vacances!$D$13))," ","")</f>
        <v/>
      </c>
      <c r="V26" s="95" t="str">
        <f>IF(OR(AND(R26&gt;=Vacances!$E$9,R26&lt;=Vacances!$F$9),AND(R26&gt;=Vacances!$E$10,R26&lt;=Vacances!$F$10),AND(R26&gt;=Vacances!$E$11,R26&lt;=Vacances!$F$11),AND(R26&gt;=Vacances!$E$12,R26&lt;=Vacances!$F$12),AND(R26&gt;=Vacances!$E$13,R26&lt;=Vacances!$F$13))," ","")</f>
        <v/>
      </c>
      <c r="W26" s="96" t="str">
        <f>IF(OR(AND(R26&gt;=Vacances!$G$9,R26&lt;=Vacances!$H$9),AND(R26&gt;=Vacances!$G$10,R26&lt;=Vacances!$H$10),AND(R26&gt;=Vacances!$G$11,R26&lt;=Vacances!$H$11),AND(R26&gt;=Vacances!$G$12,R26&lt;=Vacances!$H$12),AND(R26&gt;=Vacances!$G$13,R26&lt;=Vacances!$H$13))," ","")</f>
        <v/>
      </c>
      <c r="X26" s="94"/>
      <c r="Y26" s="184">
        <f t="shared" si="3"/>
        <v>16</v>
      </c>
      <c r="Z26" s="87">
        <f t="shared" si="36"/>
        <v>41382</v>
      </c>
      <c r="AA26" s="91" t="str">
        <f>CHOOSE(MATCH(WEEKDAY(Z26,2),{1;2;3;4;5;6;7}),"L","M","M","J","V","S","D")</f>
        <v>M</v>
      </c>
      <c r="AB26" s="107" t="s">
        <v>72</v>
      </c>
      <c r="AC26" s="95" t="str">
        <f>IF(OR(AND(Z26&gt;=Vacances!$C$9,Z26&lt;=Vacances!$D$9),AND(Z26&gt;=Vacances!$C$10,Z26&lt;=Vacances!$D$10),AND(Z26&gt;=Vacances!$C$11,Z26&lt;=Vacances!$D$11),AND(Z26&gt;=Vacances!$C$12,Z26&lt;=Vacances!$D$12),AND(Z26&gt;=Vacances!$C$13,Z26&lt;=Vacances!$D$13))," ","")</f>
        <v xml:space="preserve"> </v>
      </c>
      <c r="AD26" s="95" t="str">
        <f>IF(OR(AND(Z26&gt;=Vacances!$E$9,Z26&lt;=Vacances!$F$9),AND(Z26&gt;=Vacances!$E$10,Z26&lt;=Vacances!$F$10),AND(Z26&gt;=Vacances!$E$11,Z26&lt;=Vacances!$F$11),AND(Z26&gt;=Vacances!$E$12,Z26&lt;=Vacances!$F$12),AND(Z26&gt;=Vacances!$E$13,Z26&lt;=Vacances!$F$13))," ","")</f>
        <v xml:space="preserve"> </v>
      </c>
      <c r="AE26" s="96" t="str">
        <f>IF(OR(AND(Z26&gt;=Vacances!$G$9,Z26&lt;=Vacances!$H$9),AND(Z26&gt;=Vacances!$G$10,Z26&lt;=Vacances!$H$10),AND(Z26&gt;=Vacances!$G$11,Z26&lt;=Vacances!$H$11),AND(Z26&gt;=Vacances!$G$12,Z26&lt;=Vacances!$H$12),AND(Z26&gt;=Vacances!$G$13,Z26&lt;=Vacances!$H$13))," ","")</f>
        <v/>
      </c>
      <c r="AF26" s="93"/>
      <c r="AG26" s="184">
        <f t="shared" si="4"/>
        <v>20</v>
      </c>
      <c r="AH26" s="87">
        <f t="shared" si="27"/>
        <v>41412</v>
      </c>
      <c r="AI26" s="88" t="str">
        <f>CHOOSE(MATCH(WEEKDAY(AH26,2),{1;2;3;4;5;6;7}),"L","M","M","J","V","S","D")</f>
        <v>V</v>
      </c>
      <c r="AJ26" s="107"/>
      <c r="AK26" s="95" t="str">
        <f>IF(OR(AND(AH26&gt;=Vacances!$C$9,AH26&lt;=Vacances!$D$9),AND(AH26&gt;=Vacances!$C$10,AH26&lt;=Vacances!$D$10),AND(AH26&gt;=Vacances!$C$11,AH26&lt;=Vacances!$D$11),AND(AH26&gt;=Vacances!$C$12,AH26&lt;=Vacances!$D$12),AND(AH26&gt;=Vacances!$C$13,AH26&lt;=Vacances!$D$13))," ","")</f>
        <v/>
      </c>
      <c r="AL26" s="95" t="str">
        <f>IF(OR(AND(AH26&gt;=Vacances!$E$9,AH26&lt;=Vacances!$F$9),AND(AH26&gt;=Vacances!$E$10,AH26&lt;=Vacances!$F$10),AND(AH26&gt;=Vacances!$E$11,AH26&lt;=Vacances!$F$11),AND(AH26&gt;=Vacances!$E$12,AH26&lt;=Vacances!$F$12),AND(AH26&gt;=Vacances!$E$13,AH26&lt;=Vacances!$F$13))," ","")</f>
        <v/>
      </c>
      <c r="AM26" s="96" t="str">
        <f>IF(OR(AND(AH26&gt;=Vacances!$G$9,AH26&lt;=Vacances!$H$9),AND(AH26&gt;=Vacances!$G$10,AH26&lt;=Vacances!$H$10),AND(AH26&gt;=Vacances!$G$11,AH26&lt;=Vacances!$H$11),AND(AH26&gt;=Vacances!$G$12,AH26&lt;=Vacances!$H$12),AND(AH26&gt;=Vacances!$G$13,AH26&lt;=Vacances!$H$13))," ","")</f>
        <v/>
      </c>
      <c r="AN26" s="94"/>
      <c r="AO26" s="184">
        <f t="shared" si="5"/>
        <v>25</v>
      </c>
      <c r="AP26" s="87">
        <f t="shared" si="28"/>
        <v>41443</v>
      </c>
      <c r="AQ26" s="91" t="str">
        <f>CHOOSE(MATCH(WEEKDAY(AP26,2),{1;2;3;4;5;6;7}),"L","M","M","J","V","S","D")</f>
        <v>L</v>
      </c>
      <c r="AR26" s="110"/>
      <c r="AS26" s="95" t="str">
        <f>IF(OR(AND(AP26&gt;=Vacances!$C$9,AP26&lt;=Vacances!$D$9),AND(AP26&gt;=Vacances!$C$10,AP26&lt;=Vacances!$D$10),AND(AP26&gt;=Vacances!$C$11,AP26&lt;=Vacances!$D$11),AND(AP26&gt;=Vacances!$C$12,AP26&lt;=Vacances!$D$12),AND(AP26&gt;=Vacances!$C$13,AP26&lt;=Vacances!$D$13))," ","")</f>
        <v/>
      </c>
      <c r="AT26" s="95" t="str">
        <f>IF(OR(AND(AP26&gt;=Vacances!$E$9,AP26&lt;=Vacances!$F$9),AND(AP26&gt;=Vacances!$E$10,AP26&lt;=Vacances!$F$10),AND(AP26&gt;=Vacances!$E$11,AP26&lt;=Vacances!$F$11),AND(AP26&gt;=Vacances!$E$12,AP26&lt;=Vacances!$F$12),AND(AP26&gt;=Vacances!$E$13,AP26&lt;=Vacances!$F$13))," ","")</f>
        <v/>
      </c>
      <c r="AU26" s="96" t="str">
        <f>IF(OR(AND(AP26&gt;=Vacances!$G$9,AP26&lt;=Vacances!$H$9),AND(AP26&gt;=Vacances!$G$10,AP26&lt;=Vacances!$H$10),AND(AP26&gt;=Vacances!$G$11,AP26&lt;=Vacances!$H$11),AND(AP26&gt;=Vacances!$G$12,AP26&lt;=Vacances!$H$12),AND(AP26&gt;=Vacances!$G$13,AP26&lt;=Vacances!$H$13))," ","")</f>
        <v/>
      </c>
      <c r="AV26" s="94"/>
      <c r="AW26" s="184">
        <f t="shared" si="6"/>
        <v>29</v>
      </c>
      <c r="AX26" s="87">
        <f t="shared" si="29"/>
        <v>41473</v>
      </c>
      <c r="AY26" s="88" t="str">
        <f>CHOOSE(MATCH(WEEKDAY(AX26,2),{1;2;3;4;5;6;7}),"L","M","M","J","V","S","D")</f>
        <v>M</v>
      </c>
      <c r="AZ26" s="112" t="s">
        <v>23</v>
      </c>
      <c r="BA26" s="95" t="str">
        <f>IF(OR(AND(AX26&gt;=Vacances!$C$9,AX26&lt;=Vacances!$D$9),AND(AX26&gt;=Vacances!$C$10,AX26&lt;=Vacances!$D$10),AND(AX26&gt;=Vacances!$C$11,AX26&lt;=Vacances!$D$11),AND(AX26&gt;=Vacances!$C$12,AX26&lt;=Vacances!$D$12),AND(AX26&gt;=Vacances!$C$13,AX26&lt;=Vacances!$D$13))," ","")</f>
        <v xml:space="preserve"> </v>
      </c>
      <c r="BB26" s="95" t="str">
        <f>IF(OR(AND(AX26&gt;=Vacances!$E$9,AX26&lt;=Vacances!$F$9),AND(AX26&gt;=Vacances!$E$10,AX26&lt;=Vacances!$F$10),AND(AX26&gt;=Vacances!$E$11,AX26&lt;=Vacances!$F$11),AND(AX26&gt;=Vacances!$E$12,AX26&lt;=Vacances!$F$12),AND(AX26&gt;=Vacances!$E$13,AX26&lt;=Vacances!$F$13))," ","")</f>
        <v xml:space="preserve"> </v>
      </c>
      <c r="BC26" s="96" t="str">
        <f>IF(OR(AND(AX26&gt;=Vacances!$G$9,AX26&lt;=Vacances!$H$9),AND(AX26&gt;=Vacances!$G$10,AX26&lt;=Vacances!$H$10),AND(AX26&gt;=Vacances!$G$11,AX26&lt;=Vacances!$H$11),AND(AX26&gt;=Vacances!$G$12,AX26&lt;=Vacances!$H$12),AND(AX26&gt;=Vacances!$G$13,AX26&lt;=Vacances!$H$13))," ","")</f>
        <v xml:space="preserve"> </v>
      </c>
      <c r="BD26" s="94"/>
      <c r="BE26" s="184">
        <f t="shared" si="7"/>
        <v>33</v>
      </c>
      <c r="BF26" s="87">
        <f t="shared" si="30"/>
        <v>41504</v>
      </c>
      <c r="BG26" s="88" t="str">
        <f>CHOOSE(MATCH(WEEKDAY(BF26,2),{1;2;3;4;5;6;7}),"L","M","M","J","V","S","D")</f>
        <v>S</v>
      </c>
      <c r="BH26" s="110"/>
      <c r="BI26" s="95" t="str">
        <f>IF(OR(AND(BF26&gt;=Vacances!$C$9,BF26&lt;=Vacances!$D$9),AND(BF26&gt;=Vacances!$C$10,BF26&lt;=Vacances!$D$10),AND(BF26&gt;=Vacances!$C$11,BF26&lt;=Vacances!$D$11),AND(BF26&gt;=Vacances!$C$12,BF26&lt;=Vacances!$D$12),AND(BF26&gt;=Vacances!$C$13,BF26&lt;=Vacances!$D$13))," ","")</f>
        <v xml:space="preserve"> </v>
      </c>
      <c r="BJ26" s="95" t="str">
        <f>IF(OR(AND(BF26&gt;=Vacances!$E$9,BF26&lt;=Vacances!$F$9),AND(BF26&gt;=Vacances!$E$10,BF26&lt;=Vacances!$F$10),AND(BF26&gt;=Vacances!$E$11,BF26&lt;=Vacances!$F$11),AND(BF26&gt;=Vacances!$E$12,BF26&lt;=Vacances!$F$12),AND(BF26&gt;=Vacances!$E$13,BF26&lt;=Vacances!$F$13))," ","")</f>
        <v xml:space="preserve"> </v>
      </c>
      <c r="BK26" s="96" t="str">
        <f>IF(OR(AND(BF26&gt;=Vacances!$G$9,BF26&lt;=Vacances!$H$9),AND(BF26&gt;=Vacances!$G$10,BF26&lt;=Vacances!$H$10),AND(BF26&gt;=Vacances!$G$11,BF26&lt;=Vacances!$H$11),AND(BF26&gt;=Vacances!$G$12,BF26&lt;=Vacances!$H$12),AND(BF26&gt;=Vacances!$G$13,BF26&lt;=Vacances!$H$13))," ","")</f>
        <v xml:space="preserve"> </v>
      </c>
      <c r="BL26" s="94"/>
      <c r="BM26" s="184">
        <f t="shared" si="8"/>
        <v>38</v>
      </c>
      <c r="BN26" s="87">
        <f t="shared" si="31"/>
        <v>41535</v>
      </c>
      <c r="BO26" s="91" t="str">
        <f>CHOOSE(MATCH(WEEKDAY(BN26,2),{1;2;3;4;5;6;7}),"L","M","M","J","V","S","D")</f>
        <v>M</v>
      </c>
      <c r="BP26" s="110"/>
      <c r="BQ26" s="95" t="str">
        <f>IF(OR(AND(BN26&gt;=Vacances!$C$9,BN26&lt;=Vacances!$D$9),AND(BN26&gt;=Vacances!$C$10,BN26&lt;=Vacances!$D$10),AND(BN26&gt;=Vacances!$C$11,BN26&lt;=Vacances!$D$11),AND(BN26&gt;=Vacances!$C$12,BN26&lt;=Vacances!$D$12),AND(BN26&gt;=Vacances!$C$13,BN26&lt;=Vacances!$D$13))," ","")</f>
        <v/>
      </c>
      <c r="BR26" s="95" t="str">
        <f>IF(OR(AND(BN26&gt;=Vacances!$E$9,BN26&lt;=Vacances!$F$9),AND(BN26&gt;=Vacances!$E$10,BN26&lt;=Vacances!$F$10),AND(BN26&gt;=Vacances!$E$11,BN26&lt;=Vacances!$F$11),AND(BN26&gt;=Vacances!$E$12,BN26&lt;=Vacances!$F$12),AND(BN26&gt;=Vacances!$E$13,BN26&lt;=Vacances!$F$13))," ","")</f>
        <v/>
      </c>
      <c r="BS26" s="96" t="str">
        <f>IF(OR(AND(BN26&gt;=Vacances!$G$9,BN26&lt;=Vacances!$H$9),AND(BN26&gt;=Vacances!$G$10,BN26&lt;=Vacances!$H$10),AND(BN26&gt;=Vacances!$G$11,BN26&lt;=Vacances!$H$11),AND(BN26&gt;=Vacances!$G$12,BN26&lt;=Vacances!$H$12),AND(BN26&gt;=Vacances!$G$13,BN26&lt;=Vacances!$H$13))," ","")</f>
        <v/>
      </c>
      <c r="BT26" s="94"/>
      <c r="BU26" s="184">
        <f t="shared" si="9"/>
        <v>42</v>
      </c>
      <c r="BV26" s="87">
        <f t="shared" si="32"/>
        <v>41565</v>
      </c>
      <c r="BW26" s="88" t="str">
        <f>CHOOSE(MATCH(WEEKDAY(BV26,2),{1;2;3;4;5;6;7}),"L","M","M","J","V","S","D")</f>
        <v>J</v>
      </c>
      <c r="BX26" s="110"/>
      <c r="BY26" s="95" t="str">
        <f>IF(OR(AND(BV26&gt;=Vacances!$C$9,BV26&lt;=Vacances!$D$9),AND(BV26&gt;=Vacances!$C$10,BV26&lt;=Vacances!$D$10),AND(BV26&gt;=Vacances!$C$11,BV26&lt;=Vacances!$D$11),AND(BV26&gt;=Vacances!$C$12,BV26&lt;=Vacances!$D$12),AND(BV26&gt;=Vacances!$C$13,BV26&lt;=Vacances!$D$13))," ","")</f>
        <v/>
      </c>
      <c r="BZ26" s="95" t="str">
        <f>IF(OR(AND(BV26&gt;=Vacances!$E$9,BV26&lt;=Vacances!$F$9),AND(BV26&gt;=Vacances!$E$10,BV26&lt;=Vacances!$F$10),AND(BV26&gt;=Vacances!$E$11,BV26&lt;=Vacances!$F$11),AND(BV26&gt;=Vacances!$E$12,BV26&lt;=Vacances!$F$12),AND(BV26&gt;=Vacances!$E$13,BV26&lt;=Vacances!$F$13))," ","")</f>
        <v/>
      </c>
      <c r="CA26" s="96" t="str">
        <f>IF(OR(AND(BV26&gt;=Vacances!$G$9,BV26&lt;=Vacances!$H$9),AND(BV26&gt;=Vacances!$G$10,BV26&lt;=Vacances!$H$10),AND(BV26&gt;=Vacances!$G$11,BV26&lt;=Vacances!$H$11),AND(BV26&gt;=Vacances!$G$12,BV26&lt;=Vacances!$H$12),AND(BV26&gt;=Vacances!$G$13,BV26&lt;=Vacances!$H$13))," ","")</f>
        <v/>
      </c>
      <c r="CB26" s="94"/>
      <c r="CC26" s="184">
        <f t="shared" si="10"/>
        <v>46</v>
      </c>
      <c r="CD26" s="87">
        <f t="shared" si="33"/>
        <v>41596</v>
      </c>
      <c r="CE26" s="91" t="str">
        <f>CHOOSE(MATCH(WEEKDAY(CD26,2),{1;2;3;4;5;6;7}),"L","M","M","J","V","S","D")</f>
        <v>D</v>
      </c>
      <c r="CF26" s="110"/>
      <c r="CG26" s="95"/>
      <c r="CH26" s="95"/>
      <c r="CI26" s="96"/>
      <c r="CJ26" s="94"/>
      <c r="CK26" s="184">
        <f t="shared" si="11"/>
        <v>51</v>
      </c>
      <c r="CL26" s="87">
        <f t="shared" si="34"/>
        <v>41626</v>
      </c>
      <c r="CM26" s="88" t="str">
        <f>CHOOSE(MATCH(WEEKDAY(CL26,2),{1;2;3;4;5;6;7}),"L","M","M","J","V","S","D")</f>
        <v>M</v>
      </c>
      <c r="CN26" s="110"/>
      <c r="CO26" s="95"/>
      <c r="CP26" s="95"/>
      <c r="CQ26" s="96"/>
      <c r="CS26" s="126" t="s">
        <v>34</v>
      </c>
      <c r="CT26" s="127">
        <f>VLOOKUP(CS26,Données!$M$2:$N$17,2,0)</f>
        <v>41418</v>
      </c>
    </row>
    <row r="27" spans="1:120" ht="15" customHeight="1">
      <c r="A27" s="184">
        <f t="shared" si="23"/>
        <v>3</v>
      </c>
      <c r="B27" s="87">
        <f t="shared" si="24"/>
        <v>41293</v>
      </c>
      <c r="C27" s="88" t="str">
        <f>CHOOSE(MATCH(WEEKDAY(B27,2),{1;2;3;4;5;6;7}),"L","M","M","J","V","S","D")</f>
        <v>V</v>
      </c>
      <c r="D27" s="107"/>
      <c r="E27" s="95" t="str">
        <f>IF(OR(AND(B27&gt;=Vacances!$C$9,B27&lt;=Vacances!$D$9),AND(B27&gt;=Vacances!$C$10,B27&lt;=Vacances!$D$10),AND(B27&gt;=Vacances!$C$11,B27&lt;=Vacances!$D$11),AND(B27&gt;=Vacances!$C$12,B27&lt;=Vacances!$D$12),AND(B27&gt;=Vacances!$C$13,B27&lt;=Vacances!$D$13))," ","")</f>
        <v/>
      </c>
      <c r="F27" s="95" t="str">
        <f>IF(OR(AND(B27&gt;=Vacances!$E$9,B27&lt;=Vacances!$F$9),AND(B27&gt;=Vacances!$E$10,B27&lt;=Vacances!$F$10),AND(B27&gt;=Vacances!$E$11,B27&lt;=Vacances!$F$11),AND(B27&gt;=Vacances!$E$12,B27&lt;=Vacances!$F$12),AND(B27&gt;=Vacances!$E$13,B27&lt;=Vacances!$F$13))," ","")</f>
        <v/>
      </c>
      <c r="G27" s="96" t="str">
        <f>IF(OR(AND(B27&gt;=Vacances!$G$9,B27&lt;=Vacances!$H$9),AND(B27&gt;=Vacances!$G$10,B27&lt;=Vacances!$H$10),AND(B27&gt;=Vacances!$G$11,B27&lt;=Vacances!$H$11),AND(B27&gt;=Vacances!$G$12,B27&lt;=Vacances!$H$12),AND(B27&gt;=Vacances!$G$13,B27&lt;=Vacances!$H$13))," ","")</f>
        <v/>
      </c>
      <c r="H27" s="93"/>
      <c r="I27" s="184">
        <f t="shared" si="1"/>
        <v>8</v>
      </c>
      <c r="J27" s="90">
        <f t="shared" si="25"/>
        <v>41324</v>
      </c>
      <c r="K27" s="91" t="str">
        <f>CHOOSE(MATCH(WEEKDAY(J27,2),{1;2;3;4;5;6;7}),"L","M","M","J","V","S","D")</f>
        <v>L</v>
      </c>
      <c r="L27" s="110"/>
      <c r="M27" s="95" t="str">
        <f>IF(OR(AND(J27&gt;=Vacances!$C$9,J27&lt;=Vacances!$D$9),AND(J27&gt;=Vacances!$C$10,J27&lt;=Vacances!$D$10),AND(J27&gt;=Vacances!$C$11,J27&lt;=Vacances!$D$11),AND(J27&gt;=Vacances!$C$12,J27&lt;=Vacances!$D$12),AND(J27&gt;=Vacances!$C$13,J27&lt;=Vacances!$D$13))," ","")</f>
        <v xml:space="preserve"> </v>
      </c>
      <c r="N27" s="95" t="str">
        <f>IF(OR(AND(J27&gt;=Vacances!$E$9,J27&lt;=Vacances!$F$9),AND(J27&gt;=Vacances!$E$10,J27&lt;=Vacances!$F$10),AND(J27&gt;=Vacances!$E$11,J27&lt;=Vacances!$F$11),AND(J27&gt;=Vacances!$E$12,J27&lt;=Vacances!$F$12),AND(J27&gt;=Vacances!$E$13,J27&lt;=Vacances!$F$13))," ","")</f>
        <v xml:space="preserve"> </v>
      </c>
      <c r="O27" s="96" t="str">
        <f>IF(OR(AND(J27&gt;=Vacances!$G$9,J27&lt;=Vacances!$H$9),AND(J27&gt;=Vacances!$G$10,J27&lt;=Vacances!$H$10),AND(J27&gt;=Vacances!$G$11,J27&lt;=Vacances!$H$11),AND(J27&gt;=Vacances!$G$12,J27&lt;=Vacances!$H$12),AND(J27&gt;=Vacances!$G$13,J27&lt;=Vacances!$H$13))," ","")</f>
        <v xml:space="preserve"> </v>
      </c>
      <c r="P27" s="94"/>
      <c r="Q27" s="184">
        <f t="shared" si="2"/>
        <v>12</v>
      </c>
      <c r="R27" s="87">
        <f t="shared" si="35"/>
        <v>41352</v>
      </c>
      <c r="S27" s="91" t="str">
        <f>CHOOSE(MATCH(WEEKDAY(R27,2),{1;2;3;4;5;6;7}),"L","M","M","J","V","S","D")</f>
        <v>L</v>
      </c>
      <c r="T27" s="110"/>
      <c r="U27" s="95" t="str">
        <f>IF(OR(AND(R27&gt;=Vacances!$C$9,R27&lt;=Vacances!$D$9),AND(R27&gt;=Vacances!$C$10,R27&lt;=Vacances!$D$10),AND(R27&gt;=Vacances!$C$11,R27&lt;=Vacances!$D$11),AND(R27&gt;=Vacances!$C$12,R27&lt;=Vacances!$D$12),AND(R27&gt;=Vacances!$C$13,R27&lt;=Vacances!$D$13))," ","")</f>
        <v/>
      </c>
      <c r="V27" s="95" t="str">
        <f>IF(OR(AND(R27&gt;=Vacances!$E$9,R27&lt;=Vacances!$F$9),AND(R27&gt;=Vacances!$E$10,R27&lt;=Vacances!$F$10),AND(R27&gt;=Vacances!$E$11,R27&lt;=Vacances!$F$11),AND(R27&gt;=Vacances!$E$12,R27&lt;=Vacances!$F$12),AND(R27&gt;=Vacances!$E$13,R27&lt;=Vacances!$F$13))," ","")</f>
        <v/>
      </c>
      <c r="W27" s="96" t="str">
        <f>IF(OR(AND(R27&gt;=Vacances!$G$9,R27&lt;=Vacances!$H$9),AND(R27&gt;=Vacances!$G$10,R27&lt;=Vacances!$H$10),AND(R27&gt;=Vacances!$G$11,R27&lt;=Vacances!$H$11),AND(R27&gt;=Vacances!$G$12,R27&lt;=Vacances!$H$12),AND(R27&gt;=Vacances!$G$13,R27&lt;=Vacances!$H$13))," ","")</f>
        <v/>
      </c>
      <c r="X27" s="94"/>
      <c r="Y27" s="184">
        <f t="shared" si="3"/>
        <v>16</v>
      </c>
      <c r="Z27" s="87">
        <f t="shared" si="36"/>
        <v>41383</v>
      </c>
      <c r="AA27" s="91" t="str">
        <f>CHOOSE(MATCH(WEEKDAY(Z27,2),{1;2;3;4;5;6;7}),"L","M","M","J","V","S","D")</f>
        <v>J</v>
      </c>
      <c r="AB27" s="107"/>
      <c r="AC27" s="95" t="str">
        <f>IF(OR(AND(Z27&gt;=Vacances!$C$9,Z27&lt;=Vacances!$D$9),AND(Z27&gt;=Vacances!$C$10,Z27&lt;=Vacances!$D$10),AND(Z27&gt;=Vacances!$C$11,Z27&lt;=Vacances!$D$11),AND(Z27&gt;=Vacances!$C$12,Z27&lt;=Vacances!$D$12),AND(Z27&gt;=Vacances!$C$13,Z27&lt;=Vacances!$D$13))," ","")</f>
        <v xml:space="preserve"> </v>
      </c>
      <c r="AD27" s="95" t="str">
        <f>IF(OR(AND(Z27&gt;=Vacances!$E$9,Z27&lt;=Vacances!$F$9),AND(Z27&gt;=Vacances!$E$10,Z27&lt;=Vacances!$F$10),AND(Z27&gt;=Vacances!$E$11,Z27&lt;=Vacances!$F$11),AND(Z27&gt;=Vacances!$E$12,Z27&lt;=Vacances!$F$12),AND(Z27&gt;=Vacances!$E$13,Z27&lt;=Vacances!$F$13))," ","")</f>
        <v xml:space="preserve"> </v>
      </c>
      <c r="AE27" s="96" t="str">
        <f>IF(OR(AND(Z27&gt;=Vacances!$G$9,Z27&lt;=Vacances!$H$9),AND(Z27&gt;=Vacances!$G$10,Z27&lt;=Vacances!$H$10),AND(Z27&gt;=Vacances!$G$11,Z27&lt;=Vacances!$H$11),AND(Z27&gt;=Vacances!$G$12,Z27&lt;=Vacances!$H$12),AND(Z27&gt;=Vacances!$G$13,Z27&lt;=Vacances!$H$13))," ","")</f>
        <v/>
      </c>
      <c r="AF27" s="93"/>
      <c r="AG27" s="184">
        <f t="shared" si="4"/>
        <v>20</v>
      </c>
      <c r="AH27" s="87">
        <f t="shared" si="27"/>
        <v>41413</v>
      </c>
      <c r="AI27" s="88" t="str">
        <f>CHOOSE(MATCH(WEEKDAY(AH27,2),{1;2;3;4;5;6;7}),"L","M","M","J","V","S","D")</f>
        <v>S</v>
      </c>
      <c r="AJ27" s="107"/>
      <c r="AK27" s="95" t="str">
        <f>IF(OR(AND(AH27&gt;=Vacances!$C$9,AH27&lt;=Vacances!$D$9),AND(AH27&gt;=Vacances!$C$10,AH27&lt;=Vacances!$D$10),AND(AH27&gt;=Vacances!$C$11,AH27&lt;=Vacances!$D$11),AND(AH27&gt;=Vacances!$C$12,AH27&lt;=Vacances!$D$12),AND(AH27&gt;=Vacances!$C$13,AH27&lt;=Vacances!$D$13))," ","")</f>
        <v/>
      </c>
      <c r="AL27" s="95" t="str">
        <f>IF(OR(AND(AH27&gt;=Vacances!$E$9,AH27&lt;=Vacances!$F$9),AND(AH27&gt;=Vacances!$E$10,AH27&lt;=Vacances!$F$10),AND(AH27&gt;=Vacances!$E$11,AH27&lt;=Vacances!$F$11),AND(AH27&gt;=Vacances!$E$12,AH27&lt;=Vacances!$F$12),AND(AH27&gt;=Vacances!$E$13,AH27&lt;=Vacances!$F$13))," ","")</f>
        <v/>
      </c>
      <c r="AM27" s="96" t="str">
        <f>IF(OR(AND(AH27&gt;=Vacances!$G$9,AH27&lt;=Vacances!$H$9),AND(AH27&gt;=Vacances!$G$10,AH27&lt;=Vacances!$H$10),AND(AH27&gt;=Vacances!$G$11,AH27&lt;=Vacances!$H$11),AND(AH27&gt;=Vacances!$G$12,AH27&lt;=Vacances!$H$12),AND(AH27&gt;=Vacances!$G$13,AH27&lt;=Vacances!$H$13))," ","")</f>
        <v/>
      </c>
      <c r="AN27" s="94"/>
      <c r="AO27" s="184">
        <f t="shared" si="5"/>
        <v>25</v>
      </c>
      <c r="AP27" s="87">
        <f t="shared" si="28"/>
        <v>41444</v>
      </c>
      <c r="AQ27" s="91" t="str">
        <f>CHOOSE(MATCH(WEEKDAY(AP27,2),{1;2;3;4;5;6;7}),"L","M","M","J","V","S","D")</f>
        <v>M</v>
      </c>
      <c r="AR27" s="157"/>
      <c r="AS27" s="95" t="str">
        <f>IF(OR(AND(AP27&gt;=Vacances!$C$9,AP27&lt;=Vacances!$D$9),AND(AP27&gt;=Vacances!$C$10,AP27&lt;=Vacances!$D$10),AND(AP27&gt;=Vacances!$C$11,AP27&lt;=Vacances!$D$11),AND(AP27&gt;=Vacances!$C$12,AP27&lt;=Vacances!$D$12),AND(AP27&gt;=Vacances!$C$13,AP27&lt;=Vacances!$D$13))," ","")</f>
        <v/>
      </c>
      <c r="AT27" s="95" t="str">
        <f>IF(OR(AND(AP27&gt;=Vacances!$E$9,AP27&lt;=Vacances!$F$9),AND(AP27&gt;=Vacances!$E$10,AP27&lt;=Vacances!$F$10),AND(AP27&gt;=Vacances!$E$11,AP27&lt;=Vacances!$F$11),AND(AP27&gt;=Vacances!$E$12,AP27&lt;=Vacances!$F$12),AND(AP27&gt;=Vacances!$E$13,AP27&lt;=Vacances!$F$13))," ","")</f>
        <v/>
      </c>
      <c r="AU27" s="96" t="str">
        <f>IF(OR(AND(AP27&gt;=Vacances!$G$9,AP27&lt;=Vacances!$H$9),AND(AP27&gt;=Vacances!$G$10,AP27&lt;=Vacances!$H$10),AND(AP27&gt;=Vacances!$G$11,AP27&lt;=Vacances!$H$11),AND(AP27&gt;=Vacances!$G$12,AP27&lt;=Vacances!$H$12),AND(AP27&gt;=Vacances!$G$13,AP27&lt;=Vacances!$H$13))," ","")</f>
        <v/>
      </c>
      <c r="AV27" s="94"/>
      <c r="AW27" s="184">
        <f t="shared" si="6"/>
        <v>29</v>
      </c>
      <c r="AX27" s="87">
        <f t="shared" si="29"/>
        <v>41474</v>
      </c>
      <c r="AY27" s="88" t="str">
        <f>CHOOSE(MATCH(WEEKDAY(AX27,2),{1;2;3;4;5;6;7}),"L","M","M","J","V","S","D")</f>
        <v>J</v>
      </c>
      <c r="AZ27" s="112" t="s">
        <v>23</v>
      </c>
      <c r="BA27" s="95" t="str">
        <f>IF(OR(AND(AX27&gt;=Vacances!$C$9,AX27&lt;=Vacances!$D$9),AND(AX27&gt;=Vacances!$C$10,AX27&lt;=Vacances!$D$10),AND(AX27&gt;=Vacances!$C$11,AX27&lt;=Vacances!$D$11),AND(AX27&gt;=Vacances!$C$12,AX27&lt;=Vacances!$D$12),AND(AX27&gt;=Vacances!$C$13,AX27&lt;=Vacances!$D$13))," ","")</f>
        <v xml:space="preserve"> </v>
      </c>
      <c r="BB27" s="95" t="str">
        <f>IF(OR(AND(AX27&gt;=Vacances!$E$9,AX27&lt;=Vacances!$F$9),AND(AX27&gt;=Vacances!$E$10,AX27&lt;=Vacances!$F$10),AND(AX27&gt;=Vacances!$E$11,AX27&lt;=Vacances!$F$11),AND(AX27&gt;=Vacances!$E$12,AX27&lt;=Vacances!$F$12),AND(AX27&gt;=Vacances!$E$13,AX27&lt;=Vacances!$F$13))," ","")</f>
        <v xml:space="preserve"> </v>
      </c>
      <c r="BC27" s="96" t="str">
        <f>IF(OR(AND(AX27&gt;=Vacances!$G$9,AX27&lt;=Vacances!$H$9),AND(AX27&gt;=Vacances!$G$10,AX27&lt;=Vacances!$H$10),AND(AX27&gt;=Vacances!$G$11,AX27&lt;=Vacances!$H$11),AND(AX27&gt;=Vacances!$G$12,AX27&lt;=Vacances!$H$12),AND(AX27&gt;=Vacances!$G$13,AX27&lt;=Vacances!$H$13))," ","")</f>
        <v xml:space="preserve"> </v>
      </c>
      <c r="BD27" s="94"/>
      <c r="BE27" s="184">
        <f t="shared" si="7"/>
        <v>33</v>
      </c>
      <c r="BF27" s="87">
        <f t="shared" si="30"/>
        <v>41505</v>
      </c>
      <c r="BG27" s="88" t="str">
        <f>CHOOSE(MATCH(WEEKDAY(BF27,2),{1;2;3;4;5;6;7}),"L","M","M","J","V","S","D")</f>
        <v>D</v>
      </c>
      <c r="BH27" s="110"/>
      <c r="BI27" s="95" t="str">
        <f>IF(OR(AND(BF27&gt;=Vacances!$C$9,BF27&lt;=Vacances!$D$9),AND(BF27&gt;=Vacances!$C$10,BF27&lt;=Vacances!$D$10),AND(BF27&gt;=Vacances!$C$11,BF27&lt;=Vacances!$D$11),AND(BF27&gt;=Vacances!$C$12,BF27&lt;=Vacances!$D$12),AND(BF27&gt;=Vacances!$C$13,BF27&lt;=Vacances!$D$13))," ","")</f>
        <v xml:space="preserve"> </v>
      </c>
      <c r="BJ27" s="95" t="str">
        <f>IF(OR(AND(BF27&gt;=Vacances!$E$9,BF27&lt;=Vacances!$F$9),AND(BF27&gt;=Vacances!$E$10,BF27&lt;=Vacances!$F$10),AND(BF27&gt;=Vacances!$E$11,BF27&lt;=Vacances!$F$11),AND(BF27&gt;=Vacances!$E$12,BF27&lt;=Vacances!$F$12),AND(BF27&gt;=Vacances!$E$13,BF27&lt;=Vacances!$F$13))," ","")</f>
        <v xml:space="preserve"> </v>
      </c>
      <c r="BK27" s="96" t="str">
        <f>IF(OR(AND(BF27&gt;=Vacances!$G$9,BF27&lt;=Vacances!$H$9),AND(BF27&gt;=Vacances!$G$10,BF27&lt;=Vacances!$H$10),AND(BF27&gt;=Vacances!$G$11,BF27&lt;=Vacances!$H$11),AND(BF27&gt;=Vacances!$G$12,BF27&lt;=Vacances!$H$12),AND(BF27&gt;=Vacances!$G$13,BF27&lt;=Vacances!$H$13))," ","")</f>
        <v xml:space="preserve"> </v>
      </c>
      <c r="BL27" s="94"/>
      <c r="BM27" s="184">
        <f t="shared" si="8"/>
        <v>38</v>
      </c>
      <c r="BN27" s="87">
        <f t="shared" si="31"/>
        <v>41536</v>
      </c>
      <c r="BO27" s="91" t="str">
        <f>CHOOSE(MATCH(WEEKDAY(BN27,2),{1;2;3;4;5;6;7}),"L","M","M","J","V","S","D")</f>
        <v>M</v>
      </c>
      <c r="BP27" s="110"/>
      <c r="BQ27" s="95" t="str">
        <f>IF(OR(AND(BN27&gt;=Vacances!$C$9,BN27&lt;=Vacances!$D$9),AND(BN27&gt;=Vacances!$C$10,BN27&lt;=Vacances!$D$10),AND(BN27&gt;=Vacances!$C$11,BN27&lt;=Vacances!$D$11),AND(BN27&gt;=Vacances!$C$12,BN27&lt;=Vacances!$D$12),AND(BN27&gt;=Vacances!$C$13,BN27&lt;=Vacances!$D$13))," ","")</f>
        <v/>
      </c>
      <c r="BR27" s="95" t="str">
        <f>IF(OR(AND(BN27&gt;=Vacances!$E$9,BN27&lt;=Vacances!$F$9),AND(BN27&gt;=Vacances!$E$10,BN27&lt;=Vacances!$F$10),AND(BN27&gt;=Vacances!$E$11,BN27&lt;=Vacances!$F$11),AND(BN27&gt;=Vacances!$E$12,BN27&lt;=Vacances!$F$12),AND(BN27&gt;=Vacances!$E$13,BN27&lt;=Vacances!$F$13))," ","")</f>
        <v/>
      </c>
      <c r="BS27" s="96" t="str">
        <f>IF(OR(AND(BN27&gt;=Vacances!$G$9,BN27&lt;=Vacances!$H$9),AND(BN27&gt;=Vacances!$G$10,BN27&lt;=Vacances!$H$10),AND(BN27&gt;=Vacances!$G$11,BN27&lt;=Vacances!$H$11),AND(BN27&gt;=Vacances!$G$12,BN27&lt;=Vacances!$H$12),AND(BN27&gt;=Vacances!$G$13,BN27&lt;=Vacances!$H$13))," ","")</f>
        <v/>
      </c>
      <c r="BT27" s="94"/>
      <c r="BU27" s="184">
        <f t="shared" si="9"/>
        <v>42</v>
      </c>
      <c r="BV27" s="87">
        <f t="shared" si="32"/>
        <v>41566</v>
      </c>
      <c r="BW27" s="88" t="str">
        <f>CHOOSE(MATCH(WEEKDAY(BV27,2),{1;2;3;4;5;6;7}),"L","M","M","J","V","S","D")</f>
        <v>V</v>
      </c>
      <c r="BX27" s="110"/>
      <c r="BY27" s="95" t="str">
        <f>IF(OR(AND(BV27&gt;=Vacances!$C$9,BV27&lt;=Vacances!$D$9),AND(BV27&gt;=Vacances!$C$10,BV27&lt;=Vacances!$D$10),AND(BV27&gt;=Vacances!$C$11,BV27&lt;=Vacances!$D$11),AND(BV27&gt;=Vacances!$C$12,BV27&lt;=Vacances!$D$12),AND(BV27&gt;=Vacances!$C$13,BV27&lt;=Vacances!$D$13))," ","")</f>
        <v/>
      </c>
      <c r="BZ27" s="95" t="str">
        <f>IF(OR(AND(BV27&gt;=Vacances!$E$9,BV27&lt;=Vacances!$F$9),AND(BV27&gt;=Vacances!$E$10,BV27&lt;=Vacances!$F$10),AND(BV27&gt;=Vacances!$E$11,BV27&lt;=Vacances!$F$11),AND(BV27&gt;=Vacances!$E$12,BV27&lt;=Vacances!$F$12),AND(BV27&gt;=Vacances!$E$13,BV27&lt;=Vacances!$F$13))," ","")</f>
        <v/>
      </c>
      <c r="CA27" s="96" t="str">
        <f>IF(OR(AND(BV27&gt;=Vacances!$G$9,BV27&lt;=Vacances!$H$9),AND(BV27&gt;=Vacances!$G$10,BV27&lt;=Vacances!$H$10),AND(BV27&gt;=Vacances!$G$11,BV27&lt;=Vacances!$H$11),AND(BV27&gt;=Vacances!$G$12,BV27&lt;=Vacances!$H$12),AND(BV27&gt;=Vacances!$G$13,BV27&lt;=Vacances!$H$13))," ","")</f>
        <v/>
      </c>
      <c r="CB27" s="94"/>
      <c r="CC27" s="184">
        <f t="shared" si="10"/>
        <v>47</v>
      </c>
      <c r="CD27" s="87">
        <f t="shared" si="33"/>
        <v>41597</v>
      </c>
      <c r="CE27" s="91" t="str">
        <f>CHOOSE(MATCH(WEEKDAY(CD27,2),{1;2;3;4;5;6;7}),"L","M","M","J","V","S","D")</f>
        <v>L</v>
      </c>
      <c r="CF27" s="110"/>
      <c r="CG27" s="95"/>
      <c r="CH27" s="95"/>
      <c r="CI27" s="96"/>
      <c r="CJ27" s="94"/>
      <c r="CK27" s="184">
        <f t="shared" si="11"/>
        <v>51</v>
      </c>
      <c r="CL27" s="87">
        <f t="shared" si="34"/>
        <v>41627</v>
      </c>
      <c r="CM27" s="88" t="str">
        <f>CHOOSE(MATCH(WEEKDAY(CL27,2),{1;2;3;4;5;6;7}),"L","M","M","J","V","S","D")</f>
        <v>M</v>
      </c>
      <c r="CN27" s="110"/>
      <c r="CO27" s="95"/>
      <c r="CP27" s="95"/>
      <c r="CQ27" s="96"/>
      <c r="CS27" s="126" t="s">
        <v>36</v>
      </c>
      <c r="CT27" s="127">
        <f>VLOOKUP(CS27,Données!$M$2:$N$17,2,0)</f>
        <v>41428</v>
      </c>
    </row>
    <row r="28" spans="1:120" ht="15" customHeight="1">
      <c r="A28" s="184">
        <f t="shared" si="23"/>
        <v>3</v>
      </c>
      <c r="B28" s="87">
        <f t="shared" si="24"/>
        <v>41294</v>
      </c>
      <c r="C28" s="88" t="str">
        <f>CHOOSE(MATCH(WEEKDAY(B28,2),{1;2;3;4;5;6;7}),"L","M","M","J","V","S","D")</f>
        <v>S</v>
      </c>
      <c r="D28" s="107"/>
      <c r="E28" s="95" t="str">
        <f>IF(OR(AND(B28&gt;=Vacances!$C$9,B28&lt;=Vacances!$D$9),AND(B28&gt;=Vacances!$C$10,B28&lt;=Vacances!$D$10),AND(B28&gt;=Vacances!$C$11,B28&lt;=Vacances!$D$11),AND(B28&gt;=Vacances!$C$12,B28&lt;=Vacances!$D$12),AND(B28&gt;=Vacances!$C$13,B28&lt;=Vacances!$D$13))," ","")</f>
        <v/>
      </c>
      <c r="F28" s="95" t="str">
        <f>IF(OR(AND(B28&gt;=Vacances!$E$9,B28&lt;=Vacances!$F$9),AND(B28&gt;=Vacances!$E$10,B28&lt;=Vacances!$F$10),AND(B28&gt;=Vacances!$E$11,B28&lt;=Vacances!$F$11),AND(B28&gt;=Vacances!$E$12,B28&lt;=Vacances!$F$12),AND(B28&gt;=Vacances!$E$13,B28&lt;=Vacances!$F$13))," ","")</f>
        <v/>
      </c>
      <c r="G28" s="96" t="str">
        <f>IF(OR(AND(B28&gt;=Vacances!$G$9,B28&lt;=Vacances!$H$9),AND(B28&gt;=Vacances!$G$10,B28&lt;=Vacances!$H$10),AND(B28&gt;=Vacances!$G$11,B28&lt;=Vacances!$H$11),AND(B28&gt;=Vacances!$G$12,B28&lt;=Vacances!$H$12),AND(B28&gt;=Vacances!$G$13,B28&lt;=Vacances!$H$13))," ","")</f>
        <v/>
      </c>
      <c r="H28" s="93"/>
      <c r="I28" s="184">
        <f t="shared" si="1"/>
        <v>8</v>
      </c>
      <c r="J28" s="90">
        <f t="shared" si="25"/>
        <v>41325</v>
      </c>
      <c r="K28" s="91" t="str">
        <f>CHOOSE(MATCH(WEEKDAY(J28,2),{1;2;3;4;5;6;7}),"L","M","M","J","V","S","D")</f>
        <v>M</v>
      </c>
      <c r="L28" s="108" t="s">
        <v>13</v>
      </c>
      <c r="M28" s="95" t="str">
        <f>IF(OR(AND(J28&gt;=Vacances!$C$9,J28&lt;=Vacances!$D$9),AND(J28&gt;=Vacances!$C$10,J28&lt;=Vacances!$D$10),AND(J28&gt;=Vacances!$C$11,J28&lt;=Vacances!$D$11),AND(J28&gt;=Vacances!$C$12,J28&lt;=Vacances!$D$12),AND(J28&gt;=Vacances!$C$13,J28&lt;=Vacances!$D$13))," ","")</f>
        <v xml:space="preserve"> </v>
      </c>
      <c r="N28" s="95" t="str">
        <f>IF(OR(AND(J28&gt;=Vacances!$E$9,J28&lt;=Vacances!$F$9),AND(J28&gt;=Vacances!$E$10,J28&lt;=Vacances!$F$10),AND(J28&gt;=Vacances!$E$11,J28&lt;=Vacances!$F$11),AND(J28&gt;=Vacances!$E$12,J28&lt;=Vacances!$F$12),AND(J28&gt;=Vacances!$E$13,J28&lt;=Vacances!$F$13))," ","")</f>
        <v xml:space="preserve"> </v>
      </c>
      <c r="O28" s="96" t="str">
        <f>IF(OR(AND(J28&gt;=Vacances!$G$9,J28&lt;=Vacances!$H$9),AND(J28&gt;=Vacances!$G$10,J28&lt;=Vacances!$H$10),AND(J28&gt;=Vacances!$G$11,J28&lt;=Vacances!$H$11),AND(J28&gt;=Vacances!$G$12,J28&lt;=Vacances!$H$12),AND(J28&gt;=Vacances!$G$13,J28&lt;=Vacances!$H$13))," ","")</f>
        <v/>
      </c>
      <c r="P28" s="94"/>
      <c r="Q28" s="184">
        <f t="shared" si="2"/>
        <v>12</v>
      </c>
      <c r="R28" s="87">
        <f t="shared" si="35"/>
        <v>41353</v>
      </c>
      <c r="S28" s="91" t="str">
        <f>CHOOSE(MATCH(WEEKDAY(R28,2),{1;2;3;4;5;6;7}),"L","M","M","J","V","S","D")</f>
        <v>M</v>
      </c>
      <c r="T28" s="157"/>
      <c r="U28" s="95" t="str">
        <f>IF(OR(AND(R28&gt;=Vacances!$C$9,R28&lt;=Vacances!$D$9),AND(R28&gt;=Vacances!$C$10,R28&lt;=Vacances!$D$10),AND(R28&gt;=Vacances!$C$11,R28&lt;=Vacances!$D$11),AND(R28&gt;=Vacances!$C$12,R28&lt;=Vacances!$D$12),AND(R28&gt;=Vacances!$C$13,R28&lt;=Vacances!$D$13))," ","")</f>
        <v/>
      </c>
      <c r="V28" s="95" t="str">
        <f>IF(OR(AND(R28&gt;=Vacances!$E$9,R28&lt;=Vacances!$F$9),AND(R28&gt;=Vacances!$E$10,R28&lt;=Vacances!$F$10),AND(R28&gt;=Vacances!$E$11,R28&lt;=Vacances!$F$11),AND(R28&gt;=Vacances!$E$12,R28&lt;=Vacances!$F$12),AND(R28&gt;=Vacances!$E$13,R28&lt;=Vacances!$F$13))," ","")</f>
        <v/>
      </c>
      <c r="W28" s="96" t="str">
        <f>IF(OR(AND(R28&gt;=Vacances!$G$9,R28&lt;=Vacances!$H$9),AND(R28&gt;=Vacances!$G$10,R28&lt;=Vacances!$H$10),AND(R28&gt;=Vacances!$G$11,R28&lt;=Vacances!$H$11),AND(R28&gt;=Vacances!$G$12,R28&lt;=Vacances!$H$12),AND(R28&gt;=Vacances!$G$13,R28&lt;=Vacances!$H$13))," ","")</f>
        <v/>
      </c>
      <c r="X28" s="94"/>
      <c r="Y28" s="184">
        <f t="shared" si="3"/>
        <v>16</v>
      </c>
      <c r="Z28" s="87">
        <f t="shared" si="36"/>
        <v>41384</v>
      </c>
      <c r="AA28" s="91" t="str">
        <f>CHOOSE(MATCH(WEEKDAY(Z28,2),{1;2;3;4;5;6;7}),"L","M","M","J","V","S","D")</f>
        <v>V</v>
      </c>
      <c r="AB28" s="107"/>
      <c r="AC28" s="95" t="str">
        <f>IF(OR(AND(Z28&gt;=Vacances!$C$9,Z28&lt;=Vacances!$D$9),AND(Z28&gt;=Vacances!$C$10,Z28&lt;=Vacances!$D$10),AND(Z28&gt;=Vacances!$C$11,Z28&lt;=Vacances!$D$11),AND(Z28&gt;=Vacances!$C$12,Z28&lt;=Vacances!$D$12),AND(Z28&gt;=Vacances!$C$13,Z28&lt;=Vacances!$D$13))," ","")</f>
        <v xml:space="preserve"> </v>
      </c>
      <c r="AD28" s="95" t="str">
        <f>IF(OR(AND(Z28&gt;=Vacances!$E$9,Z28&lt;=Vacances!$F$9),AND(Z28&gt;=Vacances!$E$10,Z28&lt;=Vacances!$F$10),AND(Z28&gt;=Vacances!$E$11,Z28&lt;=Vacances!$F$11),AND(Z28&gt;=Vacances!$E$12,Z28&lt;=Vacances!$F$12),AND(Z28&gt;=Vacances!$E$13,Z28&lt;=Vacances!$F$13))," ","")</f>
        <v xml:space="preserve"> </v>
      </c>
      <c r="AE28" s="96" t="str">
        <f>IF(OR(AND(Z28&gt;=Vacances!$G$9,Z28&lt;=Vacances!$H$9),AND(Z28&gt;=Vacances!$G$10,Z28&lt;=Vacances!$H$10),AND(Z28&gt;=Vacances!$G$11,Z28&lt;=Vacances!$H$11),AND(Z28&gt;=Vacances!$G$12,Z28&lt;=Vacances!$H$12),AND(Z28&gt;=Vacances!$G$13,Z28&lt;=Vacances!$H$13))," ","")</f>
        <v/>
      </c>
      <c r="AF28" s="93"/>
      <c r="AG28" s="184">
        <f t="shared" si="4"/>
        <v>20</v>
      </c>
      <c r="AH28" s="87">
        <f t="shared" si="27"/>
        <v>41414</v>
      </c>
      <c r="AI28" s="88" t="str">
        <f>CHOOSE(MATCH(WEEKDAY(AH28,2),{1;2;3;4;5;6;7}),"L","M","M","J","V","S","D")</f>
        <v>D</v>
      </c>
      <c r="AJ28" s="107"/>
      <c r="AK28" s="95" t="str">
        <f>IF(OR(AND(AH28&gt;=Vacances!$C$9,AH28&lt;=Vacances!$D$9),AND(AH28&gt;=Vacances!$C$10,AH28&lt;=Vacances!$D$10),AND(AH28&gt;=Vacances!$C$11,AH28&lt;=Vacances!$D$11),AND(AH28&gt;=Vacances!$C$12,AH28&lt;=Vacances!$D$12),AND(AH28&gt;=Vacances!$C$13,AH28&lt;=Vacances!$D$13))," ","")</f>
        <v/>
      </c>
      <c r="AL28" s="95" t="str">
        <f>IF(OR(AND(AH28&gt;=Vacances!$E$9,AH28&lt;=Vacances!$F$9),AND(AH28&gt;=Vacances!$E$10,AH28&lt;=Vacances!$F$10),AND(AH28&gt;=Vacances!$E$11,AH28&lt;=Vacances!$F$11),AND(AH28&gt;=Vacances!$E$12,AH28&lt;=Vacances!$F$12),AND(AH28&gt;=Vacances!$E$13,AH28&lt;=Vacances!$F$13))," ","")</f>
        <v/>
      </c>
      <c r="AM28" s="96" t="str">
        <f>IF(OR(AND(AH28&gt;=Vacances!$G$9,AH28&lt;=Vacances!$H$9),AND(AH28&gt;=Vacances!$G$10,AH28&lt;=Vacances!$H$10),AND(AH28&gt;=Vacances!$G$11,AH28&lt;=Vacances!$H$11),AND(AH28&gt;=Vacances!$G$12,AH28&lt;=Vacances!$H$12),AND(AH28&gt;=Vacances!$G$13,AH28&lt;=Vacances!$H$13))," ","")</f>
        <v/>
      </c>
      <c r="AN28" s="94"/>
      <c r="AO28" s="184">
        <f t="shared" si="5"/>
        <v>25</v>
      </c>
      <c r="AP28" s="87">
        <f t="shared" si="28"/>
        <v>41445</v>
      </c>
      <c r="AQ28" s="91" t="str">
        <f>CHOOSE(MATCH(WEEKDAY(AP28,2),{1;2;3;4;5;6;7}),"L","M","M","J","V","S","D")</f>
        <v>M</v>
      </c>
      <c r="AR28" s="110"/>
      <c r="AS28" s="95" t="str">
        <f>IF(OR(AND(AP28&gt;=Vacances!$C$9,AP28&lt;=Vacances!$D$9),AND(AP28&gt;=Vacances!$C$10,AP28&lt;=Vacances!$D$10),AND(AP28&gt;=Vacances!$C$11,AP28&lt;=Vacances!$D$11),AND(AP28&gt;=Vacances!$C$12,AP28&lt;=Vacances!$D$12),AND(AP28&gt;=Vacances!$C$13,AP28&lt;=Vacances!$D$13))," ","")</f>
        <v/>
      </c>
      <c r="AT28" s="95" t="str">
        <f>IF(OR(AND(AP28&gt;=Vacances!$E$9,AP28&lt;=Vacances!$F$9),AND(AP28&gt;=Vacances!$E$10,AP28&lt;=Vacances!$F$10),AND(AP28&gt;=Vacances!$E$11,AP28&lt;=Vacances!$F$11),AND(AP28&gt;=Vacances!$E$12,AP28&lt;=Vacances!$F$12),AND(AP28&gt;=Vacances!$E$13,AP28&lt;=Vacances!$F$13))," ","")</f>
        <v/>
      </c>
      <c r="AU28" s="96" t="str">
        <f>IF(OR(AND(AP28&gt;=Vacances!$G$9,AP28&lt;=Vacances!$H$9),AND(AP28&gt;=Vacances!$G$10,AP28&lt;=Vacances!$H$10),AND(AP28&gt;=Vacances!$G$11,AP28&lt;=Vacances!$H$11),AND(AP28&gt;=Vacances!$G$12,AP28&lt;=Vacances!$H$12),AND(AP28&gt;=Vacances!$G$13,AP28&lt;=Vacances!$H$13))," ","")</f>
        <v/>
      </c>
      <c r="AV28" s="94"/>
      <c r="AW28" s="184">
        <f t="shared" si="6"/>
        <v>29</v>
      </c>
      <c r="AX28" s="87">
        <f t="shared" si="29"/>
        <v>41475</v>
      </c>
      <c r="AY28" s="88" t="str">
        <f>CHOOSE(MATCH(WEEKDAY(AX28,2),{1;2;3;4;5;6;7}),"L","M","M","J","V","S","D")</f>
        <v>V</v>
      </c>
      <c r="AZ28" s="112" t="s">
        <v>23</v>
      </c>
      <c r="BA28" s="95" t="str">
        <f>IF(OR(AND(AX28&gt;=Vacances!$C$9,AX28&lt;=Vacances!$D$9),AND(AX28&gt;=Vacances!$C$10,AX28&lt;=Vacances!$D$10),AND(AX28&gt;=Vacances!$C$11,AX28&lt;=Vacances!$D$11),AND(AX28&gt;=Vacances!$C$12,AX28&lt;=Vacances!$D$12),AND(AX28&gt;=Vacances!$C$13,AX28&lt;=Vacances!$D$13))," ","")</f>
        <v xml:space="preserve"> </v>
      </c>
      <c r="BB28" s="95" t="str">
        <f>IF(OR(AND(AX28&gt;=Vacances!$E$9,AX28&lt;=Vacances!$F$9),AND(AX28&gt;=Vacances!$E$10,AX28&lt;=Vacances!$F$10),AND(AX28&gt;=Vacances!$E$11,AX28&lt;=Vacances!$F$11),AND(AX28&gt;=Vacances!$E$12,AX28&lt;=Vacances!$F$12),AND(AX28&gt;=Vacances!$E$13,AX28&lt;=Vacances!$F$13))," ","")</f>
        <v xml:space="preserve"> </v>
      </c>
      <c r="BC28" s="96" t="str">
        <f>IF(OR(AND(AX28&gt;=Vacances!$G$9,AX28&lt;=Vacances!$H$9),AND(AX28&gt;=Vacances!$G$10,AX28&lt;=Vacances!$H$10),AND(AX28&gt;=Vacances!$G$11,AX28&lt;=Vacances!$H$11),AND(AX28&gt;=Vacances!$G$12,AX28&lt;=Vacances!$H$12),AND(AX28&gt;=Vacances!$G$13,AX28&lt;=Vacances!$H$13))," ","")</f>
        <v xml:space="preserve"> </v>
      </c>
      <c r="BD28" s="94"/>
      <c r="BE28" s="184">
        <f t="shared" si="7"/>
        <v>34</v>
      </c>
      <c r="BF28" s="87">
        <f t="shared" si="30"/>
        <v>41506</v>
      </c>
      <c r="BG28" s="88" t="str">
        <f>CHOOSE(MATCH(WEEKDAY(BF28,2),{1;2;3;4;5;6;7}),"L","M","M","J","V","S","D")</f>
        <v>L</v>
      </c>
      <c r="BH28" s="110"/>
      <c r="BI28" s="95" t="str">
        <f>IF(OR(AND(BF28&gt;=Vacances!$C$9,BF28&lt;=Vacances!$D$9),AND(BF28&gt;=Vacances!$C$10,BF28&lt;=Vacances!$D$10),AND(BF28&gt;=Vacances!$C$11,BF28&lt;=Vacances!$D$11),AND(BF28&gt;=Vacances!$C$12,BF28&lt;=Vacances!$D$12),AND(BF28&gt;=Vacances!$C$13,BF28&lt;=Vacances!$D$13))," ","")</f>
        <v xml:space="preserve"> </v>
      </c>
      <c r="BJ28" s="95" t="str">
        <f>IF(OR(AND(BF28&gt;=Vacances!$E$9,BF28&lt;=Vacances!$F$9),AND(BF28&gt;=Vacances!$E$10,BF28&lt;=Vacances!$F$10),AND(BF28&gt;=Vacances!$E$11,BF28&lt;=Vacances!$F$11),AND(BF28&gt;=Vacances!$E$12,BF28&lt;=Vacances!$F$12),AND(BF28&gt;=Vacances!$E$13,BF28&lt;=Vacances!$F$13))," ","")</f>
        <v xml:space="preserve"> </v>
      </c>
      <c r="BK28" s="96" t="str">
        <f>IF(OR(AND(BF28&gt;=Vacances!$G$9,BF28&lt;=Vacances!$H$9),AND(BF28&gt;=Vacances!$G$10,BF28&lt;=Vacances!$H$10),AND(BF28&gt;=Vacances!$G$11,BF28&lt;=Vacances!$H$11),AND(BF28&gt;=Vacances!$G$12,BF28&lt;=Vacances!$H$12),AND(BF28&gt;=Vacances!$G$13,BF28&lt;=Vacances!$H$13))," ","")</f>
        <v xml:space="preserve"> </v>
      </c>
      <c r="BL28" s="94"/>
      <c r="BM28" s="184">
        <f t="shared" si="8"/>
        <v>38</v>
      </c>
      <c r="BN28" s="87">
        <f t="shared" si="31"/>
        <v>41537</v>
      </c>
      <c r="BO28" s="91" t="str">
        <f>CHOOSE(MATCH(WEEKDAY(BN28,2),{1;2;3;4;5;6;7}),"L","M","M","J","V","S","D")</f>
        <v>J</v>
      </c>
      <c r="BP28" s="110"/>
      <c r="BQ28" s="95" t="str">
        <f>IF(OR(AND(BN28&gt;=Vacances!$C$9,BN28&lt;=Vacances!$D$9),AND(BN28&gt;=Vacances!$C$10,BN28&lt;=Vacances!$D$10),AND(BN28&gt;=Vacances!$C$11,BN28&lt;=Vacances!$D$11),AND(BN28&gt;=Vacances!$C$12,BN28&lt;=Vacances!$D$12),AND(BN28&gt;=Vacances!$C$13,BN28&lt;=Vacances!$D$13))," ","")</f>
        <v/>
      </c>
      <c r="BR28" s="95" t="str">
        <f>IF(OR(AND(BN28&gt;=Vacances!$E$9,BN28&lt;=Vacances!$F$9),AND(BN28&gt;=Vacances!$E$10,BN28&lt;=Vacances!$F$10),AND(BN28&gt;=Vacances!$E$11,BN28&lt;=Vacances!$F$11),AND(BN28&gt;=Vacances!$E$12,BN28&lt;=Vacances!$F$12),AND(BN28&gt;=Vacances!$E$13,BN28&lt;=Vacances!$F$13))," ","")</f>
        <v/>
      </c>
      <c r="BS28" s="96" t="str">
        <f>IF(OR(AND(BN28&gt;=Vacances!$G$9,BN28&lt;=Vacances!$H$9),AND(BN28&gt;=Vacances!$G$10,BN28&lt;=Vacances!$H$10),AND(BN28&gt;=Vacances!$G$11,BN28&lt;=Vacances!$H$11),AND(BN28&gt;=Vacances!$G$12,BN28&lt;=Vacances!$H$12),AND(BN28&gt;=Vacances!$G$13,BN28&lt;=Vacances!$H$13))," ","")</f>
        <v/>
      </c>
      <c r="BT28" s="94"/>
      <c r="BU28" s="184">
        <f t="shared" si="9"/>
        <v>42</v>
      </c>
      <c r="BV28" s="87">
        <f t="shared" si="32"/>
        <v>41567</v>
      </c>
      <c r="BW28" s="88" t="str">
        <f>CHOOSE(MATCH(WEEKDAY(BV28,2),{1;2;3;4;5;6;7}),"L","M","M","J","V","S","D")</f>
        <v>S</v>
      </c>
      <c r="BX28" s="110"/>
      <c r="BY28" s="95" t="str">
        <f>IF(OR(AND(BV28&gt;=Vacances!$C$9,BV28&lt;=Vacances!$D$9),AND(BV28&gt;=Vacances!$C$10,BV28&lt;=Vacances!$D$10),AND(BV28&gt;=Vacances!$C$11,BV28&lt;=Vacances!$D$11),AND(BV28&gt;=Vacances!$C$12,BV28&lt;=Vacances!$D$12),AND(BV28&gt;=Vacances!$C$13,BV28&lt;=Vacances!$D$13))," ","")</f>
        <v/>
      </c>
      <c r="BZ28" s="95" t="str">
        <f>IF(OR(AND(BV28&gt;=Vacances!$E$9,BV28&lt;=Vacances!$F$9),AND(BV28&gt;=Vacances!$E$10,BV28&lt;=Vacances!$F$10),AND(BV28&gt;=Vacances!$E$11,BV28&lt;=Vacances!$F$11),AND(BV28&gt;=Vacances!$E$12,BV28&lt;=Vacances!$F$12),AND(BV28&gt;=Vacances!$E$13,BV28&lt;=Vacances!$F$13))," ","")</f>
        <v/>
      </c>
      <c r="CA28" s="96" t="str">
        <f>IF(OR(AND(BV28&gt;=Vacances!$G$9,BV28&lt;=Vacances!$H$9),AND(BV28&gt;=Vacances!$G$10,BV28&lt;=Vacances!$H$10),AND(BV28&gt;=Vacances!$G$11,BV28&lt;=Vacances!$H$11),AND(BV28&gt;=Vacances!$G$12,BV28&lt;=Vacances!$H$12),AND(BV28&gt;=Vacances!$G$13,BV28&lt;=Vacances!$H$13))," ","")</f>
        <v/>
      </c>
      <c r="CB28" s="94"/>
      <c r="CC28" s="184">
        <f t="shared" si="10"/>
        <v>47</v>
      </c>
      <c r="CD28" s="87">
        <f t="shared" si="33"/>
        <v>41598</v>
      </c>
      <c r="CE28" s="91" t="str">
        <f>CHOOSE(MATCH(WEEKDAY(CD28,2),{1;2;3;4;5;6;7}),"L","M","M","J","V","S","D")</f>
        <v>M</v>
      </c>
      <c r="CF28" s="157"/>
      <c r="CG28" s="158"/>
      <c r="CH28" s="158"/>
      <c r="CI28" s="159"/>
      <c r="CJ28" s="94"/>
      <c r="CK28" s="184">
        <f t="shared" si="11"/>
        <v>51</v>
      </c>
      <c r="CL28" s="87">
        <f t="shared" si="34"/>
        <v>41628</v>
      </c>
      <c r="CM28" s="88" t="str">
        <f>CHOOSE(MATCH(WEEKDAY(CL28,2),{1;2;3;4;5;6;7}),"L","M","M","J","V","S","D")</f>
        <v>J</v>
      </c>
      <c r="CN28" s="110"/>
      <c r="CO28" s="95"/>
      <c r="CP28" s="95"/>
      <c r="CQ28" s="96"/>
      <c r="CS28" s="126" t="s">
        <v>38</v>
      </c>
      <c r="CT28" s="127">
        <f>VLOOKUP(CS28,Données!$M$2:$N$17,2,0)</f>
        <v>41429</v>
      </c>
    </row>
    <row r="29" spans="1:120" ht="15" customHeight="1">
      <c r="A29" s="184">
        <f t="shared" si="23"/>
        <v>3</v>
      </c>
      <c r="B29" s="87">
        <f t="shared" si="24"/>
        <v>41295</v>
      </c>
      <c r="C29" s="88" t="str">
        <f>CHOOSE(MATCH(WEEKDAY(B29,2),{1;2;3;4;5;6;7}),"L","M","M","J","V","S","D")</f>
        <v>D</v>
      </c>
      <c r="D29" s="107" t="s">
        <v>13</v>
      </c>
      <c r="E29" s="95" t="str">
        <f>IF(OR(AND(B29&gt;=Vacances!$C$9,B29&lt;=Vacances!$D$9),AND(B29&gt;=Vacances!$C$10,B29&lt;=Vacances!$D$10),AND(B29&gt;=Vacances!$C$11,B29&lt;=Vacances!$D$11),AND(B29&gt;=Vacances!$C$12,B29&lt;=Vacances!$D$12),AND(B29&gt;=Vacances!$C$13,B29&lt;=Vacances!$D$13))," ","")</f>
        <v/>
      </c>
      <c r="F29" s="95" t="str">
        <f>IF(OR(AND(B29&gt;=Vacances!$E$9,B29&lt;=Vacances!$F$9),AND(B29&gt;=Vacances!$E$10,B29&lt;=Vacances!$F$10),AND(B29&gt;=Vacances!$E$11,B29&lt;=Vacances!$F$11),AND(B29&gt;=Vacances!$E$12,B29&lt;=Vacances!$F$12),AND(B29&gt;=Vacances!$E$13,B29&lt;=Vacances!$F$13))," ","")</f>
        <v/>
      </c>
      <c r="G29" s="96" t="str">
        <f>IF(OR(AND(B29&gt;=Vacances!$G$9,B29&lt;=Vacances!$H$9),AND(B29&gt;=Vacances!$G$10,B29&lt;=Vacances!$H$10),AND(B29&gt;=Vacances!$G$11,B29&lt;=Vacances!$H$11),AND(B29&gt;=Vacances!$G$12,B29&lt;=Vacances!$H$12),AND(B29&gt;=Vacances!$G$13,B29&lt;=Vacances!$H$13))," ","")</f>
        <v/>
      </c>
      <c r="H29" s="93"/>
      <c r="I29" s="184">
        <f t="shared" si="1"/>
        <v>8</v>
      </c>
      <c r="J29" s="90">
        <f t="shared" si="25"/>
        <v>41326</v>
      </c>
      <c r="K29" s="91" t="str">
        <f>CHOOSE(MATCH(WEEKDAY(J29,2),{1;2;3;4;5;6;7}),"L","M","M","J","V","S","D")</f>
        <v>M</v>
      </c>
      <c r="L29" s="108" t="s">
        <v>13</v>
      </c>
      <c r="M29" s="95" t="str">
        <f>IF(OR(AND(J29&gt;=Vacances!$C$9,J29&lt;=Vacances!$D$9),AND(J29&gt;=Vacances!$C$10,J29&lt;=Vacances!$D$10),AND(J29&gt;=Vacances!$C$11,J29&lt;=Vacances!$D$11),AND(J29&gt;=Vacances!$C$12,J29&lt;=Vacances!$D$12),AND(J29&gt;=Vacances!$C$13,J29&lt;=Vacances!$D$13))," ","")</f>
        <v xml:space="preserve"> </v>
      </c>
      <c r="N29" s="95" t="str">
        <f>IF(OR(AND(J29&gt;=Vacances!$E$9,J29&lt;=Vacances!$F$9),AND(J29&gt;=Vacances!$E$10,J29&lt;=Vacances!$F$10),AND(J29&gt;=Vacances!$E$11,J29&lt;=Vacances!$F$11),AND(J29&gt;=Vacances!$E$12,J29&lt;=Vacances!$F$12),AND(J29&gt;=Vacances!$E$13,J29&lt;=Vacances!$F$13))," ","")</f>
        <v xml:space="preserve"> </v>
      </c>
      <c r="O29" s="96" t="str">
        <f>IF(OR(AND(J29&gt;=Vacances!$G$9,J29&lt;=Vacances!$H$9),AND(J29&gt;=Vacances!$G$10,J29&lt;=Vacances!$H$10),AND(J29&gt;=Vacances!$G$11,J29&lt;=Vacances!$H$11),AND(J29&gt;=Vacances!$G$12,J29&lt;=Vacances!$H$12),AND(J29&gt;=Vacances!$G$13,J29&lt;=Vacances!$H$13))," ","")</f>
        <v/>
      </c>
      <c r="P29" s="94"/>
      <c r="Q29" s="184">
        <f t="shared" si="2"/>
        <v>12</v>
      </c>
      <c r="R29" s="87">
        <f t="shared" si="35"/>
        <v>41354</v>
      </c>
      <c r="S29" s="91" t="str">
        <f>CHOOSE(MATCH(WEEKDAY(R29,2),{1;2;3;4;5;6;7}),"L","M","M","J","V","S","D")</f>
        <v>M</v>
      </c>
      <c r="T29" s="107" t="s">
        <v>13</v>
      </c>
      <c r="U29" s="95" t="str">
        <f>IF(OR(AND(R29&gt;=Vacances!$C$9,R29&lt;=Vacances!$D$9),AND(R29&gt;=Vacances!$C$10,R29&lt;=Vacances!$D$10),AND(R29&gt;=Vacances!$C$11,R29&lt;=Vacances!$D$11),AND(R29&gt;=Vacances!$C$12,R29&lt;=Vacances!$D$12),AND(R29&gt;=Vacances!$C$13,R29&lt;=Vacances!$D$13))," ","")</f>
        <v/>
      </c>
      <c r="V29" s="95" t="str">
        <f>IF(OR(AND(R29&gt;=Vacances!$E$9,R29&lt;=Vacances!$F$9),AND(R29&gt;=Vacances!$E$10,R29&lt;=Vacances!$F$10),AND(R29&gt;=Vacances!$E$11,R29&lt;=Vacances!$F$11),AND(R29&gt;=Vacances!$E$12,R29&lt;=Vacances!$F$12),AND(R29&gt;=Vacances!$E$13,R29&lt;=Vacances!$F$13))," ","")</f>
        <v/>
      </c>
      <c r="W29" s="96" t="str">
        <f>IF(OR(AND(R29&gt;=Vacances!$G$9,R29&lt;=Vacances!$H$9),AND(R29&gt;=Vacances!$G$10,R29&lt;=Vacances!$H$10),AND(R29&gt;=Vacances!$G$11,R29&lt;=Vacances!$H$11),AND(R29&gt;=Vacances!$G$12,R29&lt;=Vacances!$H$12),AND(R29&gt;=Vacances!$G$13,R29&lt;=Vacances!$H$13))," ","")</f>
        <v/>
      </c>
      <c r="X29" s="94"/>
      <c r="Y29" s="184">
        <f t="shared" si="3"/>
        <v>16</v>
      </c>
      <c r="Z29" s="87">
        <f t="shared" si="36"/>
        <v>41385</v>
      </c>
      <c r="AA29" s="91" t="str">
        <f>CHOOSE(MATCH(WEEKDAY(Z29,2),{1;2;3;4;5;6;7}),"L","M","M","J","V","S","D")</f>
        <v>S</v>
      </c>
      <c r="AB29" s="107" t="s">
        <v>13</v>
      </c>
      <c r="AC29" s="95" t="str">
        <f>IF(OR(AND(Z29&gt;=Vacances!$C$9,Z29&lt;=Vacances!$D$9),AND(Z29&gt;=Vacances!$C$10,Z29&lt;=Vacances!$D$10),AND(Z29&gt;=Vacances!$C$11,Z29&lt;=Vacances!$D$11),AND(Z29&gt;=Vacances!$C$12,Z29&lt;=Vacances!$D$12),AND(Z29&gt;=Vacances!$C$13,Z29&lt;=Vacances!$D$13))," ","")</f>
        <v xml:space="preserve"> </v>
      </c>
      <c r="AD29" s="95" t="str">
        <f>IF(OR(AND(Z29&gt;=Vacances!$E$9,Z29&lt;=Vacances!$F$9),AND(Z29&gt;=Vacances!$E$10,Z29&lt;=Vacances!$F$10),AND(Z29&gt;=Vacances!$E$11,Z29&lt;=Vacances!$F$11),AND(Z29&gt;=Vacances!$E$12,Z29&lt;=Vacances!$F$12),AND(Z29&gt;=Vacances!$E$13,Z29&lt;=Vacances!$F$13))," ","")</f>
        <v xml:space="preserve"> </v>
      </c>
      <c r="AE29" s="96" t="str">
        <f>IF(OR(AND(Z29&gt;=Vacances!$G$9,Z29&lt;=Vacances!$H$9),AND(Z29&gt;=Vacances!$G$10,Z29&lt;=Vacances!$H$10),AND(Z29&gt;=Vacances!$G$11,Z29&lt;=Vacances!$H$11),AND(Z29&gt;=Vacances!$G$12,Z29&lt;=Vacances!$H$12),AND(Z29&gt;=Vacances!$G$13,Z29&lt;=Vacances!$H$13))," ","")</f>
        <v/>
      </c>
      <c r="AF29" s="93"/>
      <c r="AG29" s="184">
        <f t="shared" si="4"/>
        <v>21</v>
      </c>
      <c r="AH29" s="87">
        <f t="shared" si="27"/>
        <v>41415</v>
      </c>
      <c r="AI29" s="88" t="str">
        <f>CHOOSE(MATCH(WEEKDAY(AH29,2),{1;2;3;4;5;6;7}),"L","M","M","J","V","S","D")</f>
        <v>L</v>
      </c>
      <c r="AJ29" s="107"/>
      <c r="AK29" s="95" t="str">
        <f>IF(OR(AND(AH29&gt;=Vacances!$C$9,AH29&lt;=Vacances!$D$9),AND(AH29&gt;=Vacances!$C$10,AH29&lt;=Vacances!$D$10),AND(AH29&gt;=Vacances!$C$11,AH29&lt;=Vacances!$D$11),AND(AH29&gt;=Vacances!$C$12,AH29&lt;=Vacances!$D$12),AND(AH29&gt;=Vacances!$C$13,AH29&lt;=Vacances!$D$13))," ","")</f>
        <v/>
      </c>
      <c r="AL29" s="95" t="str">
        <f>IF(OR(AND(AH29&gt;=Vacances!$E$9,AH29&lt;=Vacances!$F$9),AND(AH29&gt;=Vacances!$E$10,AH29&lt;=Vacances!$F$10),AND(AH29&gt;=Vacances!$E$11,AH29&lt;=Vacances!$F$11),AND(AH29&gt;=Vacances!$E$12,AH29&lt;=Vacances!$F$12),AND(AH29&gt;=Vacances!$E$13,AH29&lt;=Vacances!$F$13))," ","")</f>
        <v/>
      </c>
      <c r="AM29" s="96" t="str">
        <f>IF(OR(AND(AH29&gt;=Vacances!$G$9,AH29&lt;=Vacances!$H$9),AND(AH29&gt;=Vacances!$G$10,AH29&lt;=Vacances!$H$10),AND(AH29&gt;=Vacances!$G$11,AH29&lt;=Vacances!$H$11),AND(AH29&gt;=Vacances!$G$12,AH29&lt;=Vacances!$H$12),AND(AH29&gt;=Vacances!$G$13,AH29&lt;=Vacances!$H$13))," ","")</f>
        <v/>
      </c>
      <c r="AN29" s="94"/>
      <c r="AO29" s="184">
        <f t="shared" si="5"/>
        <v>25</v>
      </c>
      <c r="AP29" s="87">
        <f t="shared" si="28"/>
        <v>41446</v>
      </c>
      <c r="AQ29" s="91" t="str">
        <f>CHOOSE(MATCH(WEEKDAY(AP29,2),{1;2;3;4;5;6;7}),"L","M","M","J","V","S","D")</f>
        <v>J</v>
      </c>
      <c r="AR29" s="110"/>
      <c r="AS29" s="95" t="str">
        <f>IF(OR(AND(AP29&gt;=Vacances!$C$9,AP29&lt;=Vacances!$D$9),AND(AP29&gt;=Vacances!$C$10,AP29&lt;=Vacances!$D$10),AND(AP29&gt;=Vacances!$C$11,AP29&lt;=Vacances!$D$11),AND(AP29&gt;=Vacances!$C$12,AP29&lt;=Vacances!$D$12),AND(AP29&gt;=Vacances!$C$13,AP29&lt;=Vacances!$D$13))," ","")</f>
        <v/>
      </c>
      <c r="AT29" s="95" t="str">
        <f>IF(OR(AND(AP29&gt;=Vacances!$E$9,AP29&lt;=Vacances!$F$9),AND(AP29&gt;=Vacances!$E$10,AP29&lt;=Vacances!$F$10),AND(AP29&gt;=Vacances!$E$11,AP29&lt;=Vacances!$F$11),AND(AP29&gt;=Vacances!$E$12,AP29&lt;=Vacances!$F$12),AND(AP29&gt;=Vacances!$E$13,AP29&lt;=Vacances!$F$13))," ","")</f>
        <v/>
      </c>
      <c r="AU29" s="96" t="str">
        <f>IF(OR(AND(AP29&gt;=Vacances!$G$9,AP29&lt;=Vacances!$H$9),AND(AP29&gt;=Vacances!$G$10,AP29&lt;=Vacances!$H$10),AND(AP29&gt;=Vacances!$G$11,AP29&lt;=Vacances!$H$11),AND(AP29&gt;=Vacances!$G$12,AP29&lt;=Vacances!$H$12),AND(AP29&gt;=Vacances!$G$13,AP29&lt;=Vacances!$H$13))," ","")</f>
        <v/>
      </c>
      <c r="AV29" s="94"/>
      <c r="AW29" s="184">
        <f t="shared" si="6"/>
        <v>29</v>
      </c>
      <c r="AX29" s="87">
        <f t="shared" si="29"/>
        <v>41476</v>
      </c>
      <c r="AY29" s="88" t="str">
        <f>CHOOSE(MATCH(WEEKDAY(AX29,2),{1;2;3;4;5;6;7}),"L","M","M","J","V","S","D")</f>
        <v>S</v>
      </c>
      <c r="AZ29" s="112" t="s">
        <v>23</v>
      </c>
      <c r="BA29" s="95" t="str">
        <f>IF(OR(AND(AX29&gt;=Vacances!$C$9,AX29&lt;=Vacances!$D$9),AND(AX29&gt;=Vacances!$C$10,AX29&lt;=Vacances!$D$10),AND(AX29&gt;=Vacances!$C$11,AX29&lt;=Vacances!$D$11),AND(AX29&gt;=Vacances!$C$12,AX29&lt;=Vacances!$D$12),AND(AX29&gt;=Vacances!$C$13,AX29&lt;=Vacances!$D$13))," ","")</f>
        <v xml:space="preserve"> </v>
      </c>
      <c r="BB29" s="95" t="str">
        <f>IF(OR(AND(AX29&gt;=Vacances!$E$9,AX29&lt;=Vacances!$F$9),AND(AX29&gt;=Vacances!$E$10,AX29&lt;=Vacances!$F$10),AND(AX29&gt;=Vacances!$E$11,AX29&lt;=Vacances!$F$11),AND(AX29&gt;=Vacances!$E$12,AX29&lt;=Vacances!$F$12),AND(AX29&gt;=Vacances!$E$13,AX29&lt;=Vacances!$F$13))," ","")</f>
        <v xml:space="preserve"> </v>
      </c>
      <c r="BC29" s="96" t="str">
        <f>IF(OR(AND(AX29&gt;=Vacances!$G$9,AX29&lt;=Vacances!$H$9),AND(AX29&gt;=Vacances!$G$10,AX29&lt;=Vacances!$H$10),AND(AX29&gt;=Vacances!$G$11,AX29&lt;=Vacances!$H$11),AND(AX29&gt;=Vacances!$G$12,AX29&lt;=Vacances!$H$12),AND(AX29&gt;=Vacances!$G$13,AX29&lt;=Vacances!$H$13))," ","")</f>
        <v xml:space="preserve"> </v>
      </c>
      <c r="BD29" s="94"/>
      <c r="BE29" s="184">
        <f t="shared" si="7"/>
        <v>34</v>
      </c>
      <c r="BF29" s="87">
        <f t="shared" si="30"/>
        <v>41507</v>
      </c>
      <c r="BG29" s="88" t="str">
        <f>CHOOSE(MATCH(WEEKDAY(BF29,2),{1;2;3;4;5;6;7}),"L","M","M","J","V","S","D")</f>
        <v>M</v>
      </c>
      <c r="BH29" s="157"/>
      <c r="BI29" s="95" t="str">
        <f>IF(OR(AND(BF29&gt;=Vacances!$C$9,BF29&lt;=Vacances!$D$9),AND(BF29&gt;=Vacances!$C$10,BF29&lt;=Vacances!$D$10),AND(BF29&gt;=Vacances!$C$11,BF29&lt;=Vacances!$D$11),AND(BF29&gt;=Vacances!$C$12,BF29&lt;=Vacances!$D$12),AND(BF29&gt;=Vacances!$C$13,BF29&lt;=Vacances!$D$13))," ","")</f>
        <v xml:space="preserve"> </v>
      </c>
      <c r="BJ29" s="95" t="str">
        <f>IF(OR(AND(BF29&gt;=Vacances!$E$9,BF29&lt;=Vacances!$F$9),AND(BF29&gt;=Vacances!$E$10,BF29&lt;=Vacances!$F$10),AND(BF29&gt;=Vacances!$E$11,BF29&lt;=Vacances!$F$11),AND(BF29&gt;=Vacances!$E$12,BF29&lt;=Vacances!$F$12),AND(BF29&gt;=Vacances!$E$13,BF29&lt;=Vacances!$F$13))," ","")</f>
        <v xml:space="preserve"> </v>
      </c>
      <c r="BK29" s="96" t="str">
        <f>IF(OR(AND(BF29&gt;=Vacances!$G$9,BF29&lt;=Vacances!$H$9),AND(BF29&gt;=Vacances!$G$10,BF29&lt;=Vacances!$H$10),AND(BF29&gt;=Vacances!$G$11,BF29&lt;=Vacances!$H$11),AND(BF29&gt;=Vacances!$G$12,BF29&lt;=Vacances!$H$12),AND(BF29&gt;=Vacances!$G$13,BF29&lt;=Vacances!$H$13))," ","")</f>
        <v xml:space="preserve"> </v>
      </c>
      <c r="BL29" s="94"/>
      <c r="BM29" s="184">
        <f t="shared" si="8"/>
        <v>38</v>
      </c>
      <c r="BN29" s="87">
        <f t="shared" si="31"/>
        <v>41538</v>
      </c>
      <c r="BO29" s="91" t="str">
        <f>CHOOSE(MATCH(WEEKDAY(BN29,2),{1;2;3;4;5;6;7}),"L","M","M","J","V","S","D")</f>
        <v>V</v>
      </c>
      <c r="BP29" s="110"/>
      <c r="BQ29" s="95" t="str">
        <f>IF(OR(AND(BN29&gt;=Vacances!$C$9,BN29&lt;=Vacances!$D$9),AND(BN29&gt;=Vacances!$C$10,BN29&lt;=Vacances!$D$10),AND(BN29&gt;=Vacances!$C$11,BN29&lt;=Vacances!$D$11),AND(BN29&gt;=Vacances!$C$12,BN29&lt;=Vacances!$D$12),AND(BN29&gt;=Vacances!$C$13,BN29&lt;=Vacances!$D$13))," ","")</f>
        <v/>
      </c>
      <c r="BR29" s="95" t="str">
        <f>IF(OR(AND(BN29&gt;=Vacances!$E$9,BN29&lt;=Vacances!$F$9),AND(BN29&gt;=Vacances!$E$10,BN29&lt;=Vacances!$F$10),AND(BN29&gt;=Vacances!$E$11,BN29&lt;=Vacances!$F$11),AND(BN29&gt;=Vacances!$E$12,BN29&lt;=Vacances!$F$12),AND(BN29&gt;=Vacances!$E$13,BN29&lt;=Vacances!$F$13))," ","")</f>
        <v/>
      </c>
      <c r="BS29" s="96" t="str">
        <f>IF(OR(AND(BN29&gt;=Vacances!$G$9,BN29&lt;=Vacances!$H$9),AND(BN29&gt;=Vacances!$G$10,BN29&lt;=Vacances!$H$10),AND(BN29&gt;=Vacances!$G$11,BN29&lt;=Vacances!$H$11),AND(BN29&gt;=Vacances!$G$12,BN29&lt;=Vacances!$H$12),AND(BN29&gt;=Vacances!$G$13,BN29&lt;=Vacances!$H$13))," ","")</f>
        <v/>
      </c>
      <c r="BT29" s="94"/>
      <c r="BU29" s="184">
        <f t="shared" si="9"/>
        <v>42</v>
      </c>
      <c r="BV29" s="87">
        <f t="shared" si="32"/>
        <v>41568</v>
      </c>
      <c r="BW29" s="88" t="str">
        <f>CHOOSE(MATCH(WEEKDAY(BV29,2),{1;2;3;4;5;6;7}),"L","M","M","J","V","S","D")</f>
        <v>D</v>
      </c>
      <c r="BX29" s="110"/>
      <c r="BY29" s="95" t="str">
        <f>IF(OR(AND(BV29&gt;=Vacances!$C$9,BV29&lt;=Vacances!$D$9),AND(BV29&gt;=Vacances!$C$10,BV29&lt;=Vacances!$D$10),AND(BV29&gt;=Vacances!$C$11,BV29&lt;=Vacances!$D$11),AND(BV29&gt;=Vacances!$C$12,BV29&lt;=Vacances!$D$12),AND(BV29&gt;=Vacances!$C$13,BV29&lt;=Vacances!$D$13))," ","")</f>
        <v/>
      </c>
      <c r="BZ29" s="95" t="str">
        <f>IF(OR(AND(BV29&gt;=Vacances!$E$9,BV29&lt;=Vacances!$F$9),AND(BV29&gt;=Vacances!$E$10,BV29&lt;=Vacances!$F$10),AND(BV29&gt;=Vacances!$E$11,BV29&lt;=Vacances!$F$11),AND(BV29&gt;=Vacances!$E$12,BV29&lt;=Vacances!$F$12),AND(BV29&gt;=Vacances!$E$13,BV29&lt;=Vacances!$F$13))," ","")</f>
        <v/>
      </c>
      <c r="CA29" s="96" t="str">
        <f>IF(OR(AND(BV29&gt;=Vacances!$G$9,BV29&lt;=Vacances!$H$9),AND(BV29&gt;=Vacances!$G$10,BV29&lt;=Vacances!$H$10),AND(BV29&gt;=Vacances!$G$11,BV29&lt;=Vacances!$H$11),AND(BV29&gt;=Vacances!$G$12,BV29&lt;=Vacances!$H$12),AND(BV29&gt;=Vacances!$G$13,BV29&lt;=Vacances!$H$13))," ","")</f>
        <v/>
      </c>
      <c r="CB29" s="94"/>
      <c r="CC29" s="184">
        <f t="shared" si="10"/>
        <v>47</v>
      </c>
      <c r="CD29" s="87">
        <f t="shared" si="33"/>
        <v>41599</v>
      </c>
      <c r="CE29" s="91" t="str">
        <f>CHOOSE(MATCH(WEEKDAY(CD29,2),{1;2;3;4;5;6;7}),"L","M","M","J","V","S","D")</f>
        <v>M</v>
      </c>
      <c r="CF29" s="110"/>
      <c r="CG29" s="95"/>
      <c r="CH29" s="95"/>
      <c r="CI29" s="96"/>
      <c r="CJ29" s="94"/>
      <c r="CK29" s="184">
        <f t="shared" si="11"/>
        <v>51</v>
      </c>
      <c r="CL29" s="87">
        <f t="shared" si="34"/>
        <v>41629</v>
      </c>
      <c r="CM29" s="88" t="str">
        <f>CHOOSE(MATCH(WEEKDAY(CL29,2),{1;2;3;4;5;6;7}),"L","M","M","J","V","S","D")</f>
        <v>V</v>
      </c>
      <c r="CN29" s="110"/>
      <c r="CO29" s="95"/>
      <c r="CP29" s="95"/>
      <c r="CQ29" s="96"/>
      <c r="CS29" s="126" t="s">
        <v>20</v>
      </c>
      <c r="CT29" s="127">
        <f>VLOOKUP(CS29,Données!$M$2:$N$17,2,0)</f>
        <v>41468</v>
      </c>
    </row>
    <row r="30" spans="1:120" ht="15" customHeight="1">
      <c r="A30" s="184">
        <f t="shared" si="23"/>
        <v>4</v>
      </c>
      <c r="B30" s="87">
        <f t="shared" si="24"/>
        <v>41296</v>
      </c>
      <c r="C30" s="88" t="str">
        <f>CHOOSE(MATCH(WEEKDAY(B30,2),{1;2;3;4;5;6;7}),"L","M","M","J","V","S","D")</f>
        <v>L</v>
      </c>
      <c r="D30" s="107" t="s">
        <v>13</v>
      </c>
      <c r="E30" s="95" t="str">
        <f>IF(OR(AND(B30&gt;=Vacances!$C$9,B30&lt;=Vacances!$D$9),AND(B30&gt;=Vacances!$C$10,B30&lt;=Vacances!$D$10),AND(B30&gt;=Vacances!$C$11,B30&lt;=Vacances!$D$11),AND(B30&gt;=Vacances!$C$12,B30&lt;=Vacances!$D$12),AND(B30&gt;=Vacances!$C$13,B30&lt;=Vacances!$D$13))," ","")</f>
        <v/>
      </c>
      <c r="F30" s="95" t="str">
        <f>IF(OR(AND(B30&gt;=Vacances!$E$9,B30&lt;=Vacances!$F$9),AND(B30&gt;=Vacances!$E$10,B30&lt;=Vacances!$F$10),AND(B30&gt;=Vacances!$E$11,B30&lt;=Vacances!$F$11),AND(B30&gt;=Vacances!$E$12,B30&lt;=Vacances!$F$12),AND(B30&gt;=Vacances!$E$13,B30&lt;=Vacances!$F$13))," ","")</f>
        <v/>
      </c>
      <c r="G30" s="96" t="str">
        <f>IF(OR(AND(B30&gt;=Vacances!$G$9,B30&lt;=Vacances!$H$9),AND(B30&gt;=Vacances!$G$10,B30&lt;=Vacances!$H$10),AND(B30&gt;=Vacances!$G$11,B30&lt;=Vacances!$H$11),AND(B30&gt;=Vacances!$G$12,B30&lt;=Vacances!$H$12),AND(B30&gt;=Vacances!$G$13,B30&lt;=Vacances!$H$13))," ","")</f>
        <v/>
      </c>
      <c r="H30" s="93"/>
      <c r="I30" s="184">
        <f t="shared" si="1"/>
        <v>8</v>
      </c>
      <c r="J30" s="90">
        <f t="shared" si="25"/>
        <v>41327</v>
      </c>
      <c r="K30" s="91" t="str">
        <f>CHOOSE(MATCH(WEEKDAY(J30,2),{1;2;3;4;5;6;7}),"L","M","M","J","V","S","D")</f>
        <v>J</v>
      </c>
      <c r="L30" s="108" t="s">
        <v>72</v>
      </c>
      <c r="M30" s="95" t="str">
        <f>IF(OR(AND(J30&gt;=Vacances!$C$9,J30&lt;=Vacances!$D$9),AND(J30&gt;=Vacances!$C$10,J30&lt;=Vacances!$D$10),AND(J30&gt;=Vacances!$C$11,J30&lt;=Vacances!$D$11),AND(J30&gt;=Vacances!$C$12,J30&lt;=Vacances!$D$12),AND(J30&gt;=Vacances!$C$13,J30&lt;=Vacances!$D$13))," ","")</f>
        <v xml:space="preserve"> </v>
      </c>
      <c r="N30" s="95" t="str">
        <f>IF(OR(AND(J30&gt;=Vacances!$E$9,J30&lt;=Vacances!$F$9),AND(J30&gt;=Vacances!$E$10,J30&lt;=Vacances!$F$10),AND(J30&gt;=Vacances!$E$11,J30&lt;=Vacances!$F$11),AND(J30&gt;=Vacances!$E$12,J30&lt;=Vacances!$F$12),AND(J30&gt;=Vacances!$E$13,J30&lt;=Vacances!$F$13))," ","")</f>
        <v xml:space="preserve"> </v>
      </c>
      <c r="O30" s="96" t="str">
        <f>IF(OR(AND(J30&gt;=Vacances!$G$9,J30&lt;=Vacances!$H$9),AND(J30&gt;=Vacances!$G$10,J30&lt;=Vacances!$H$10),AND(J30&gt;=Vacances!$G$11,J30&lt;=Vacances!$H$11),AND(J30&gt;=Vacances!$G$12,J30&lt;=Vacances!$H$12),AND(J30&gt;=Vacances!$G$13,J30&lt;=Vacances!$H$13))," ","")</f>
        <v/>
      </c>
      <c r="P30" s="94"/>
      <c r="Q30" s="184">
        <f t="shared" si="2"/>
        <v>12</v>
      </c>
      <c r="R30" s="87">
        <f t="shared" si="35"/>
        <v>41355</v>
      </c>
      <c r="S30" s="91" t="str">
        <f>CHOOSE(MATCH(WEEKDAY(R30,2),{1;2;3;4;5;6;7}),"L","M","M","J","V","S","D")</f>
        <v>J</v>
      </c>
      <c r="T30" s="107" t="s">
        <v>13</v>
      </c>
      <c r="U30" s="95" t="str">
        <f>IF(OR(AND(R30&gt;=Vacances!$C$9,R30&lt;=Vacances!$D$9),AND(R30&gt;=Vacances!$C$10,R30&lt;=Vacances!$D$10),AND(R30&gt;=Vacances!$C$11,R30&lt;=Vacances!$D$11),AND(R30&gt;=Vacances!$C$12,R30&lt;=Vacances!$D$12),AND(R30&gt;=Vacances!$C$13,R30&lt;=Vacances!$D$13))," ","")</f>
        <v/>
      </c>
      <c r="V30" s="95" t="str">
        <f>IF(OR(AND(R30&gt;=Vacances!$E$9,R30&lt;=Vacances!$F$9),AND(R30&gt;=Vacances!$E$10,R30&lt;=Vacances!$F$10),AND(R30&gt;=Vacances!$E$11,R30&lt;=Vacances!$F$11),AND(R30&gt;=Vacances!$E$12,R30&lt;=Vacances!$F$12),AND(R30&gt;=Vacances!$E$13,R30&lt;=Vacances!$F$13))," ","")</f>
        <v/>
      </c>
      <c r="W30" s="96" t="str">
        <f>IF(OR(AND(R30&gt;=Vacances!$G$9,R30&lt;=Vacances!$H$9),AND(R30&gt;=Vacances!$G$10,R30&lt;=Vacances!$H$10),AND(R30&gt;=Vacances!$G$11,R30&lt;=Vacances!$H$11),AND(R30&gt;=Vacances!$G$12,R30&lt;=Vacances!$H$12),AND(R30&gt;=Vacances!$G$13,R30&lt;=Vacances!$H$13))," ","")</f>
        <v/>
      </c>
      <c r="X30" s="94"/>
      <c r="Y30" s="184">
        <f t="shared" si="3"/>
        <v>16</v>
      </c>
      <c r="Z30" s="87">
        <f t="shared" si="36"/>
        <v>41386</v>
      </c>
      <c r="AA30" s="91" t="str">
        <f>CHOOSE(MATCH(WEEKDAY(Z30,2),{1;2;3;4;5;6;7}),"L","M","M","J","V","S","D")</f>
        <v>D</v>
      </c>
      <c r="AB30" s="107" t="s">
        <v>13</v>
      </c>
      <c r="AC30" s="95" t="str">
        <f>IF(OR(AND(Z30&gt;=Vacances!$C$9,Z30&lt;=Vacances!$D$9),AND(Z30&gt;=Vacances!$C$10,Z30&lt;=Vacances!$D$10),AND(Z30&gt;=Vacances!$C$11,Z30&lt;=Vacances!$D$11),AND(Z30&gt;=Vacances!$C$12,Z30&lt;=Vacances!$D$12),AND(Z30&gt;=Vacances!$C$13,Z30&lt;=Vacances!$D$13))," ","")</f>
        <v xml:space="preserve"> </v>
      </c>
      <c r="AD30" s="95" t="str">
        <f>IF(OR(AND(Z30&gt;=Vacances!$E$9,Z30&lt;=Vacances!$F$9),AND(Z30&gt;=Vacances!$E$10,Z30&lt;=Vacances!$F$10),AND(Z30&gt;=Vacances!$E$11,Z30&lt;=Vacances!$F$11),AND(Z30&gt;=Vacances!$E$12,Z30&lt;=Vacances!$F$12),AND(Z30&gt;=Vacances!$E$13,Z30&lt;=Vacances!$F$13))," ","")</f>
        <v xml:space="preserve"> </v>
      </c>
      <c r="AE30" s="96" t="str">
        <f>IF(OR(AND(Z30&gt;=Vacances!$G$9,Z30&lt;=Vacances!$H$9),AND(Z30&gt;=Vacances!$G$10,Z30&lt;=Vacances!$H$10),AND(Z30&gt;=Vacances!$G$11,Z30&lt;=Vacances!$H$11),AND(Z30&gt;=Vacances!$G$12,Z30&lt;=Vacances!$H$12),AND(Z30&gt;=Vacances!$G$13,Z30&lt;=Vacances!$H$13))," ","")</f>
        <v/>
      </c>
      <c r="AF30" s="93"/>
      <c r="AG30" s="184">
        <f t="shared" si="4"/>
        <v>21</v>
      </c>
      <c r="AH30" s="87">
        <f t="shared" si="27"/>
        <v>41416</v>
      </c>
      <c r="AI30" s="88" t="str">
        <f>CHOOSE(MATCH(WEEKDAY(AH30,2),{1;2;3;4;5;6;7}),"L","M","M","J","V","S","D")</f>
        <v>M</v>
      </c>
      <c r="AJ30" s="162"/>
      <c r="AK30" s="95" t="str">
        <f>IF(OR(AND(AH30&gt;=Vacances!$C$9,AH30&lt;=Vacances!$D$9),AND(AH30&gt;=Vacances!$C$10,AH30&lt;=Vacances!$D$10),AND(AH30&gt;=Vacances!$C$11,AH30&lt;=Vacances!$D$11),AND(AH30&gt;=Vacances!$C$12,AH30&lt;=Vacances!$D$12),AND(AH30&gt;=Vacances!$C$13,AH30&lt;=Vacances!$D$13))," ","")</f>
        <v/>
      </c>
      <c r="AL30" s="95" t="str">
        <f>IF(OR(AND(AH30&gt;=Vacances!$E$9,AH30&lt;=Vacances!$F$9),AND(AH30&gt;=Vacances!$E$10,AH30&lt;=Vacances!$F$10),AND(AH30&gt;=Vacances!$E$11,AH30&lt;=Vacances!$F$11),AND(AH30&gt;=Vacances!$E$12,AH30&lt;=Vacances!$F$12),AND(AH30&gt;=Vacances!$E$13,AH30&lt;=Vacances!$F$13))," ","")</f>
        <v/>
      </c>
      <c r="AM30" s="96" t="str">
        <f>IF(OR(AND(AH30&gt;=Vacances!$G$9,AH30&lt;=Vacances!$H$9),AND(AH30&gt;=Vacances!$G$10,AH30&lt;=Vacances!$H$10),AND(AH30&gt;=Vacances!$G$11,AH30&lt;=Vacances!$H$11),AND(AH30&gt;=Vacances!$G$12,AH30&lt;=Vacances!$H$12),AND(AH30&gt;=Vacances!$G$13,AH30&lt;=Vacances!$H$13))," ","")</f>
        <v/>
      </c>
      <c r="AN30" s="94"/>
      <c r="AO30" s="184">
        <f t="shared" si="5"/>
        <v>25</v>
      </c>
      <c r="AP30" s="87">
        <f t="shared" si="28"/>
        <v>41447</v>
      </c>
      <c r="AQ30" s="91" t="str">
        <f>CHOOSE(MATCH(WEEKDAY(AP30,2),{1;2;3;4;5;6;7}),"L","M","M","J","V","S","D")</f>
        <v>V</v>
      </c>
      <c r="AR30" s="111"/>
      <c r="AS30" s="95" t="str">
        <f>IF(OR(AND(AP30&gt;=Vacances!$C$9,AP30&lt;=Vacances!$D$9),AND(AP30&gt;=Vacances!$C$10,AP30&lt;=Vacances!$D$10),AND(AP30&gt;=Vacances!$C$11,AP30&lt;=Vacances!$D$11),AND(AP30&gt;=Vacances!$C$12,AP30&lt;=Vacances!$D$12),AND(AP30&gt;=Vacances!$C$13,AP30&lt;=Vacances!$D$13))," ","")</f>
        <v/>
      </c>
      <c r="AT30" s="95" t="str">
        <f>IF(OR(AND(AP30&gt;=Vacances!$E$9,AP30&lt;=Vacances!$F$9),AND(AP30&gt;=Vacances!$E$10,AP30&lt;=Vacances!$F$10),AND(AP30&gt;=Vacances!$E$11,AP30&lt;=Vacances!$F$11),AND(AP30&gt;=Vacances!$E$12,AP30&lt;=Vacances!$F$12),AND(AP30&gt;=Vacances!$E$13,AP30&lt;=Vacances!$F$13))," ","")</f>
        <v/>
      </c>
      <c r="AU30" s="96" t="str">
        <f>IF(OR(AND(AP30&gt;=Vacances!$G$9,AP30&lt;=Vacances!$H$9),AND(AP30&gt;=Vacances!$G$10,AP30&lt;=Vacances!$H$10),AND(AP30&gt;=Vacances!$G$11,AP30&lt;=Vacances!$H$11),AND(AP30&gt;=Vacances!$G$12,AP30&lt;=Vacances!$H$12),AND(AP30&gt;=Vacances!$G$13,AP30&lt;=Vacances!$H$13))," ","")</f>
        <v/>
      </c>
      <c r="AV30" s="94"/>
      <c r="AW30" s="184">
        <f t="shared" si="6"/>
        <v>29</v>
      </c>
      <c r="AX30" s="87">
        <f t="shared" si="29"/>
        <v>41477</v>
      </c>
      <c r="AY30" s="88" t="str">
        <f>CHOOSE(MATCH(WEEKDAY(AX30,2),{1;2;3;4;5;6;7}),"L","M","M","J","V","S","D")</f>
        <v>D</v>
      </c>
      <c r="AZ30" s="112" t="s">
        <v>23</v>
      </c>
      <c r="BA30" s="95" t="str">
        <f>IF(OR(AND(AX30&gt;=Vacances!$C$9,AX30&lt;=Vacances!$D$9),AND(AX30&gt;=Vacances!$C$10,AX30&lt;=Vacances!$D$10),AND(AX30&gt;=Vacances!$C$11,AX30&lt;=Vacances!$D$11),AND(AX30&gt;=Vacances!$C$12,AX30&lt;=Vacances!$D$12),AND(AX30&gt;=Vacances!$C$13,AX30&lt;=Vacances!$D$13))," ","")</f>
        <v xml:space="preserve"> </v>
      </c>
      <c r="BB30" s="95" t="str">
        <f>IF(OR(AND(AX30&gt;=Vacances!$E$9,AX30&lt;=Vacances!$F$9),AND(AX30&gt;=Vacances!$E$10,AX30&lt;=Vacances!$F$10),AND(AX30&gt;=Vacances!$E$11,AX30&lt;=Vacances!$F$11),AND(AX30&gt;=Vacances!$E$12,AX30&lt;=Vacances!$F$12),AND(AX30&gt;=Vacances!$E$13,AX30&lt;=Vacances!$F$13))," ","")</f>
        <v xml:space="preserve"> </v>
      </c>
      <c r="BC30" s="96" t="str">
        <f>IF(OR(AND(AX30&gt;=Vacances!$G$9,AX30&lt;=Vacances!$H$9),AND(AX30&gt;=Vacances!$G$10,AX30&lt;=Vacances!$H$10),AND(AX30&gt;=Vacances!$G$11,AX30&lt;=Vacances!$H$11),AND(AX30&gt;=Vacances!$G$12,AX30&lt;=Vacances!$H$12),AND(AX30&gt;=Vacances!$G$13,AX30&lt;=Vacances!$H$13))," ","")</f>
        <v xml:space="preserve"> </v>
      </c>
      <c r="BD30" s="94"/>
      <c r="BE30" s="184">
        <f t="shared" si="7"/>
        <v>34</v>
      </c>
      <c r="BF30" s="87">
        <f t="shared" si="30"/>
        <v>41508</v>
      </c>
      <c r="BG30" s="88" t="str">
        <f>CHOOSE(MATCH(WEEKDAY(BF30,2),{1;2;3;4;5;6;7}),"L","M","M","J","V","S","D")</f>
        <v>M</v>
      </c>
      <c r="BH30" s="110"/>
      <c r="BI30" s="95" t="str">
        <f>IF(OR(AND(BF30&gt;=Vacances!$C$9,BF30&lt;=Vacances!$D$9),AND(BF30&gt;=Vacances!$C$10,BF30&lt;=Vacances!$D$10),AND(BF30&gt;=Vacances!$C$11,BF30&lt;=Vacances!$D$11),AND(BF30&gt;=Vacances!$C$12,BF30&lt;=Vacances!$D$12),AND(BF30&gt;=Vacances!$C$13,BF30&lt;=Vacances!$D$13))," ","")</f>
        <v xml:space="preserve"> </v>
      </c>
      <c r="BJ30" s="95" t="str">
        <f>IF(OR(AND(BF30&gt;=Vacances!$E$9,BF30&lt;=Vacances!$F$9),AND(BF30&gt;=Vacances!$E$10,BF30&lt;=Vacances!$F$10),AND(BF30&gt;=Vacances!$E$11,BF30&lt;=Vacances!$F$11),AND(BF30&gt;=Vacances!$E$12,BF30&lt;=Vacances!$F$12),AND(BF30&gt;=Vacances!$E$13,BF30&lt;=Vacances!$F$13))," ","")</f>
        <v xml:space="preserve"> </v>
      </c>
      <c r="BK30" s="96" t="str">
        <f>IF(OR(AND(BF30&gt;=Vacances!$G$9,BF30&lt;=Vacances!$H$9),AND(BF30&gt;=Vacances!$G$10,BF30&lt;=Vacances!$H$10),AND(BF30&gt;=Vacances!$G$11,BF30&lt;=Vacances!$H$11),AND(BF30&gt;=Vacances!$G$12,BF30&lt;=Vacances!$H$12),AND(BF30&gt;=Vacances!$G$13,BF30&lt;=Vacances!$H$13))," ","")</f>
        <v xml:space="preserve"> </v>
      </c>
      <c r="BL30" s="94"/>
      <c r="BM30" s="184">
        <f t="shared" si="8"/>
        <v>38</v>
      </c>
      <c r="BN30" s="87">
        <f t="shared" si="31"/>
        <v>41539</v>
      </c>
      <c r="BO30" s="91" t="str">
        <f>CHOOSE(MATCH(WEEKDAY(BN30,2),{1;2;3;4;5;6;7}),"L","M","M","J","V","S","D")</f>
        <v>S</v>
      </c>
      <c r="BP30" s="110"/>
      <c r="BQ30" s="95" t="str">
        <f>IF(OR(AND(BN30&gt;=Vacances!$C$9,BN30&lt;=Vacances!$D$9),AND(BN30&gt;=Vacances!$C$10,BN30&lt;=Vacances!$D$10),AND(BN30&gt;=Vacances!$C$11,BN30&lt;=Vacances!$D$11),AND(BN30&gt;=Vacances!$C$12,BN30&lt;=Vacances!$D$12),AND(BN30&gt;=Vacances!$C$13,BN30&lt;=Vacances!$D$13))," ","")</f>
        <v/>
      </c>
      <c r="BR30" s="95" t="str">
        <f>IF(OR(AND(BN30&gt;=Vacances!$E$9,BN30&lt;=Vacances!$F$9),AND(BN30&gt;=Vacances!$E$10,BN30&lt;=Vacances!$F$10),AND(BN30&gt;=Vacances!$E$11,BN30&lt;=Vacances!$F$11),AND(BN30&gt;=Vacances!$E$12,BN30&lt;=Vacances!$F$12),AND(BN30&gt;=Vacances!$E$13,BN30&lt;=Vacances!$F$13))," ","")</f>
        <v/>
      </c>
      <c r="BS30" s="96" t="str">
        <f>IF(OR(AND(BN30&gt;=Vacances!$G$9,BN30&lt;=Vacances!$H$9),AND(BN30&gt;=Vacances!$G$10,BN30&lt;=Vacances!$H$10),AND(BN30&gt;=Vacances!$G$11,BN30&lt;=Vacances!$H$11),AND(BN30&gt;=Vacances!$G$12,BN30&lt;=Vacances!$H$12),AND(BN30&gt;=Vacances!$G$13,BN30&lt;=Vacances!$H$13))," ","")</f>
        <v/>
      </c>
      <c r="BT30" s="94"/>
      <c r="BU30" s="184">
        <f t="shared" si="9"/>
        <v>43</v>
      </c>
      <c r="BV30" s="87">
        <f t="shared" si="32"/>
        <v>41569</v>
      </c>
      <c r="BW30" s="88" t="str">
        <f>CHOOSE(MATCH(WEEKDAY(BV30,2),{1;2;3;4;5;6;7}),"L","M","M","J","V","S","D")</f>
        <v>L</v>
      </c>
      <c r="BX30" s="110"/>
      <c r="BY30" s="95" t="str">
        <f>IF(OR(AND(BV30&gt;=Vacances!$C$9,BV30&lt;=Vacances!$D$9),AND(BV30&gt;=Vacances!$C$10,BV30&lt;=Vacances!$D$10),AND(BV30&gt;=Vacances!$C$11,BV30&lt;=Vacances!$D$11),AND(BV30&gt;=Vacances!$C$12,BV30&lt;=Vacances!$D$12),AND(BV30&gt;=Vacances!$C$13,BV30&lt;=Vacances!$D$13))," ","")</f>
        <v/>
      </c>
      <c r="BZ30" s="95" t="str">
        <f>IF(OR(AND(BV30&gt;=Vacances!$E$9,BV30&lt;=Vacances!$F$9),AND(BV30&gt;=Vacances!$E$10,BV30&lt;=Vacances!$F$10),AND(BV30&gt;=Vacances!$E$11,BV30&lt;=Vacances!$F$11),AND(BV30&gt;=Vacances!$E$12,BV30&lt;=Vacances!$F$12),AND(BV30&gt;=Vacances!$E$13,BV30&lt;=Vacances!$F$13))," ","")</f>
        <v/>
      </c>
      <c r="CA30" s="96" t="str">
        <f>IF(OR(AND(BV30&gt;=Vacances!$G$9,BV30&lt;=Vacances!$H$9),AND(BV30&gt;=Vacances!$G$10,BV30&lt;=Vacances!$H$10),AND(BV30&gt;=Vacances!$G$11,BV30&lt;=Vacances!$H$11),AND(BV30&gt;=Vacances!$G$12,BV30&lt;=Vacances!$H$12),AND(BV30&gt;=Vacances!$G$13,BV30&lt;=Vacances!$H$13))," ","")</f>
        <v/>
      </c>
      <c r="CB30" s="94"/>
      <c r="CC30" s="184">
        <f t="shared" si="10"/>
        <v>47</v>
      </c>
      <c r="CD30" s="87">
        <f t="shared" si="33"/>
        <v>41600</v>
      </c>
      <c r="CE30" s="91" t="str">
        <f>CHOOSE(MATCH(WEEKDAY(CD30,2),{1;2;3;4;5;6;7}),"L","M","M","J","V","S","D")</f>
        <v>J</v>
      </c>
      <c r="CF30" s="110"/>
      <c r="CG30" s="95"/>
      <c r="CH30" s="95"/>
      <c r="CI30" s="96"/>
      <c r="CJ30" s="94"/>
      <c r="CK30" s="184">
        <f t="shared" si="11"/>
        <v>51</v>
      </c>
      <c r="CL30" s="87">
        <f t="shared" si="34"/>
        <v>41630</v>
      </c>
      <c r="CM30" s="88" t="str">
        <f>CHOOSE(MATCH(WEEKDAY(CL30,2),{1;2;3;4;5;6;7}),"L","M","M","J","V","S","D")</f>
        <v>S</v>
      </c>
      <c r="CN30" s="110"/>
      <c r="CO30" s="95"/>
      <c r="CP30" s="95"/>
      <c r="CQ30" s="96"/>
      <c r="CS30" s="126" t="s">
        <v>21</v>
      </c>
      <c r="CT30" s="127">
        <f>VLOOKUP(CS30,Données!$M$2:$N$17,2,0)</f>
        <v>41500</v>
      </c>
    </row>
    <row r="31" spans="1:120" ht="15" customHeight="1">
      <c r="A31" s="184">
        <f t="shared" si="23"/>
        <v>4</v>
      </c>
      <c r="B31" s="87">
        <f t="shared" si="24"/>
        <v>41297</v>
      </c>
      <c r="C31" s="88" t="str">
        <f>CHOOSE(MATCH(WEEKDAY(B31,2),{1;2;3;4;5;6;7}),"L","M","M","J","V","S","D")</f>
        <v>M</v>
      </c>
      <c r="D31" s="107" t="s">
        <v>72</v>
      </c>
      <c r="E31" s="95" t="str">
        <f>IF(OR(AND(B31&gt;=Vacances!$C$9,B31&lt;=Vacances!$D$9),AND(B31&gt;=Vacances!$C$10,B31&lt;=Vacances!$D$10),AND(B31&gt;=Vacances!$C$11,B31&lt;=Vacances!$D$11),AND(B31&gt;=Vacances!$C$12,B31&lt;=Vacances!$D$12),AND(B31&gt;=Vacances!$C$13,B31&lt;=Vacances!$D$13))," ","")</f>
        <v/>
      </c>
      <c r="F31" s="95" t="str">
        <f>IF(OR(AND(B31&gt;=Vacances!$E$9,B31&lt;=Vacances!$F$9),AND(B31&gt;=Vacances!$E$10,B31&lt;=Vacances!$F$10),AND(B31&gt;=Vacances!$E$11,B31&lt;=Vacances!$F$11),AND(B31&gt;=Vacances!$E$12,B31&lt;=Vacances!$F$12),AND(B31&gt;=Vacances!$E$13,B31&lt;=Vacances!$F$13))," ","")</f>
        <v/>
      </c>
      <c r="G31" s="96" t="str">
        <f>IF(OR(AND(B31&gt;=Vacances!$G$9,B31&lt;=Vacances!$H$9),AND(B31&gt;=Vacances!$G$10,B31&lt;=Vacances!$H$10),AND(B31&gt;=Vacances!$G$11,B31&lt;=Vacances!$H$11),AND(B31&gt;=Vacances!$G$12,B31&lt;=Vacances!$H$12),AND(B31&gt;=Vacances!$G$13,B31&lt;=Vacances!$H$13))," ","")</f>
        <v/>
      </c>
      <c r="H31" s="93"/>
      <c r="I31" s="184">
        <f t="shared" si="1"/>
        <v>8</v>
      </c>
      <c r="J31" s="90">
        <f t="shared" si="25"/>
        <v>41328</v>
      </c>
      <c r="K31" s="91" t="str">
        <f>CHOOSE(MATCH(WEEKDAY(J31,2),{1;2;3;4;5;6;7}),"L","M","M","J","V","S","D")</f>
        <v>V</v>
      </c>
      <c r="L31" s="108" t="s">
        <v>72</v>
      </c>
      <c r="M31" s="95" t="str">
        <f>IF(OR(AND(J31&gt;=Vacances!$C$9,J31&lt;=Vacances!$D$9),AND(J31&gt;=Vacances!$C$10,J31&lt;=Vacances!$D$10),AND(J31&gt;=Vacances!$C$11,J31&lt;=Vacances!$D$11),AND(J31&gt;=Vacances!$C$12,J31&lt;=Vacances!$D$12),AND(J31&gt;=Vacances!$C$13,J31&lt;=Vacances!$D$13))," ","")</f>
        <v xml:space="preserve"> </v>
      </c>
      <c r="N31" s="95" t="str">
        <f>IF(OR(AND(J31&gt;=Vacances!$E$9,J31&lt;=Vacances!$F$9),AND(J31&gt;=Vacances!$E$10,J31&lt;=Vacances!$F$10),AND(J31&gt;=Vacances!$E$11,J31&lt;=Vacances!$F$11),AND(J31&gt;=Vacances!$E$12,J31&lt;=Vacances!$F$12),AND(J31&gt;=Vacances!$E$13,J31&lt;=Vacances!$F$13))," ","")</f>
        <v xml:space="preserve"> </v>
      </c>
      <c r="O31" s="96" t="str">
        <f>IF(OR(AND(J31&gt;=Vacances!$G$9,J31&lt;=Vacances!$H$9),AND(J31&gt;=Vacances!$G$10,J31&lt;=Vacances!$H$10),AND(J31&gt;=Vacances!$G$11,J31&lt;=Vacances!$H$11),AND(J31&gt;=Vacances!$G$12,J31&lt;=Vacances!$H$12),AND(J31&gt;=Vacances!$G$13,J31&lt;=Vacances!$H$13))," ","")</f>
        <v/>
      </c>
      <c r="P31" s="94"/>
      <c r="Q31" s="184">
        <f t="shared" si="2"/>
        <v>12</v>
      </c>
      <c r="R31" s="87">
        <f t="shared" si="35"/>
        <v>41356</v>
      </c>
      <c r="S31" s="91" t="str">
        <f>CHOOSE(MATCH(WEEKDAY(R31,2),{1;2;3;4;5;6;7}),"L","M","M","J","V","S","D")</f>
        <v>V</v>
      </c>
      <c r="T31" s="107" t="s">
        <v>72</v>
      </c>
      <c r="U31" s="95" t="str">
        <f>IF(OR(AND(R31&gt;=Vacances!$C$9,R31&lt;=Vacances!$D$9),AND(R31&gt;=Vacances!$C$10,R31&lt;=Vacances!$D$10),AND(R31&gt;=Vacances!$C$11,R31&lt;=Vacances!$D$11),AND(R31&gt;=Vacances!$C$12,R31&lt;=Vacances!$D$12),AND(R31&gt;=Vacances!$C$13,R31&lt;=Vacances!$D$13))," ","")</f>
        <v/>
      </c>
      <c r="V31" s="95" t="str">
        <f>IF(OR(AND(R31&gt;=Vacances!$E$9,R31&lt;=Vacances!$F$9),AND(R31&gt;=Vacances!$E$10,R31&lt;=Vacances!$F$10),AND(R31&gt;=Vacances!$E$11,R31&lt;=Vacances!$F$11),AND(R31&gt;=Vacances!$E$12,R31&lt;=Vacances!$F$12),AND(R31&gt;=Vacances!$E$13,R31&lt;=Vacances!$F$13))," ","")</f>
        <v/>
      </c>
      <c r="W31" s="96" t="str">
        <f>IF(OR(AND(R31&gt;=Vacances!$G$9,R31&lt;=Vacances!$H$9),AND(R31&gt;=Vacances!$G$10,R31&lt;=Vacances!$H$10),AND(R31&gt;=Vacances!$G$11,R31&lt;=Vacances!$H$11),AND(R31&gt;=Vacances!$G$12,R31&lt;=Vacances!$H$12),AND(R31&gt;=Vacances!$G$13,R31&lt;=Vacances!$H$13))," ","")</f>
        <v/>
      </c>
      <c r="X31" s="94"/>
      <c r="Y31" s="184">
        <f t="shared" si="3"/>
        <v>17</v>
      </c>
      <c r="Z31" s="87">
        <f t="shared" si="36"/>
        <v>41387</v>
      </c>
      <c r="AA31" s="91" t="str">
        <f>CHOOSE(MATCH(WEEKDAY(Z31,2),{1;2;3;4;5;6;7}),"L","M","M","J","V","S","D")</f>
        <v>L</v>
      </c>
      <c r="AB31" s="107" t="s">
        <v>72</v>
      </c>
      <c r="AC31" s="95" t="str">
        <f>IF(OR(AND(Z31&gt;=Vacances!$C$9,Z31&lt;=Vacances!$D$9),AND(Z31&gt;=Vacances!$C$10,Z31&lt;=Vacances!$D$10),AND(Z31&gt;=Vacances!$C$11,Z31&lt;=Vacances!$D$11),AND(Z31&gt;=Vacances!$C$12,Z31&lt;=Vacances!$D$12),AND(Z31&gt;=Vacances!$C$13,Z31&lt;=Vacances!$D$13))," ","")</f>
        <v xml:space="preserve"> </v>
      </c>
      <c r="AD31" s="95" t="str">
        <f>IF(OR(AND(Z31&gt;=Vacances!$E$9,Z31&lt;=Vacances!$F$9),AND(Z31&gt;=Vacances!$E$10,Z31&lt;=Vacances!$F$10),AND(Z31&gt;=Vacances!$E$11,Z31&lt;=Vacances!$F$11),AND(Z31&gt;=Vacances!$E$12,Z31&lt;=Vacances!$F$12),AND(Z31&gt;=Vacances!$E$13,Z31&lt;=Vacances!$F$13))," ","")</f>
        <v xml:space="preserve"> </v>
      </c>
      <c r="AE31" s="96" t="str">
        <f>IF(OR(AND(Z31&gt;=Vacances!$G$9,Z31&lt;=Vacances!$H$9),AND(Z31&gt;=Vacances!$G$10,Z31&lt;=Vacances!$H$10),AND(Z31&gt;=Vacances!$G$11,Z31&lt;=Vacances!$H$11),AND(Z31&gt;=Vacances!$G$12,Z31&lt;=Vacances!$H$12),AND(Z31&gt;=Vacances!$G$13,Z31&lt;=Vacances!$H$13))," ","")</f>
        <v/>
      </c>
      <c r="AF31" s="93"/>
      <c r="AG31" s="184">
        <f t="shared" si="4"/>
        <v>21</v>
      </c>
      <c r="AH31" s="87">
        <f t="shared" si="27"/>
        <v>41417</v>
      </c>
      <c r="AI31" s="88" t="str">
        <f>CHOOSE(MATCH(WEEKDAY(AH31,2),{1;2;3;4;5;6;7}),"L","M","M","J","V","S","D")</f>
        <v>M</v>
      </c>
      <c r="AJ31" s="107"/>
      <c r="AK31" s="95" t="str">
        <f>IF(OR(AND(AH31&gt;=Vacances!$C$9,AH31&lt;=Vacances!$D$9),AND(AH31&gt;=Vacances!$C$10,AH31&lt;=Vacances!$D$10),AND(AH31&gt;=Vacances!$C$11,AH31&lt;=Vacances!$D$11),AND(AH31&gt;=Vacances!$C$12,AH31&lt;=Vacances!$D$12),AND(AH31&gt;=Vacances!$C$13,AH31&lt;=Vacances!$D$13))," ","")</f>
        <v/>
      </c>
      <c r="AL31" s="95" t="str">
        <f>IF(OR(AND(AH31&gt;=Vacances!$E$9,AH31&lt;=Vacances!$F$9),AND(AH31&gt;=Vacances!$E$10,AH31&lt;=Vacances!$F$10),AND(AH31&gt;=Vacances!$E$11,AH31&lt;=Vacances!$F$11),AND(AH31&gt;=Vacances!$E$12,AH31&lt;=Vacances!$F$12),AND(AH31&gt;=Vacances!$E$13,AH31&lt;=Vacances!$F$13))," ","")</f>
        <v/>
      </c>
      <c r="AM31" s="96" t="str">
        <f>IF(OR(AND(AH31&gt;=Vacances!$G$9,AH31&lt;=Vacances!$H$9),AND(AH31&gt;=Vacances!$G$10,AH31&lt;=Vacances!$H$10),AND(AH31&gt;=Vacances!$G$11,AH31&lt;=Vacances!$H$11),AND(AH31&gt;=Vacances!$G$12,AH31&lt;=Vacances!$H$12),AND(AH31&gt;=Vacances!$G$13,AH31&lt;=Vacances!$H$13))," ","")</f>
        <v/>
      </c>
      <c r="AN31" s="94"/>
      <c r="AO31" s="184">
        <f t="shared" si="5"/>
        <v>25</v>
      </c>
      <c r="AP31" s="87">
        <f t="shared" si="28"/>
        <v>41448</v>
      </c>
      <c r="AQ31" s="91" t="str">
        <f>CHOOSE(MATCH(WEEKDAY(AP31,2),{1;2;3;4;5;6;7}),"L","M","M","J","V","S","D")</f>
        <v>S</v>
      </c>
      <c r="AR31" s="110"/>
      <c r="AS31" s="95" t="str">
        <f>IF(OR(AND(AP31&gt;=Vacances!$C$9,AP31&lt;=Vacances!$D$9),AND(AP31&gt;=Vacances!$C$10,AP31&lt;=Vacances!$D$10),AND(AP31&gt;=Vacances!$C$11,AP31&lt;=Vacances!$D$11),AND(AP31&gt;=Vacances!$C$12,AP31&lt;=Vacances!$D$12),AND(AP31&gt;=Vacances!$C$13,AP31&lt;=Vacances!$D$13))," ","")</f>
        <v/>
      </c>
      <c r="AT31" s="95" t="str">
        <f>IF(OR(AND(AP31&gt;=Vacances!$E$9,AP31&lt;=Vacances!$F$9),AND(AP31&gt;=Vacances!$E$10,AP31&lt;=Vacances!$F$10),AND(AP31&gt;=Vacances!$E$11,AP31&lt;=Vacances!$F$11),AND(AP31&gt;=Vacances!$E$12,AP31&lt;=Vacances!$F$12),AND(AP31&gt;=Vacances!$E$13,AP31&lt;=Vacances!$F$13))," ","")</f>
        <v/>
      </c>
      <c r="AU31" s="96" t="str">
        <f>IF(OR(AND(AP31&gt;=Vacances!$G$9,AP31&lt;=Vacances!$H$9),AND(AP31&gt;=Vacances!$G$10,AP31&lt;=Vacances!$H$10),AND(AP31&gt;=Vacances!$G$11,AP31&lt;=Vacances!$H$11),AND(AP31&gt;=Vacances!$G$12,AP31&lt;=Vacances!$H$12),AND(AP31&gt;=Vacances!$G$13,AP31&lt;=Vacances!$H$13))," ","")</f>
        <v/>
      </c>
      <c r="AV31" s="94"/>
      <c r="AW31" s="184">
        <f t="shared" si="6"/>
        <v>30</v>
      </c>
      <c r="AX31" s="87">
        <f t="shared" si="29"/>
        <v>41478</v>
      </c>
      <c r="AY31" s="88" t="str">
        <f>CHOOSE(MATCH(WEEKDAY(AX31,2),{1;2;3;4;5;6;7}),"L","M","M","J","V","S","D")</f>
        <v>L</v>
      </c>
      <c r="AZ31" s="112" t="s">
        <v>23</v>
      </c>
      <c r="BA31" s="95" t="str">
        <f>IF(OR(AND(AX31&gt;=Vacances!$C$9,AX31&lt;=Vacances!$D$9),AND(AX31&gt;=Vacances!$C$10,AX31&lt;=Vacances!$D$10),AND(AX31&gt;=Vacances!$C$11,AX31&lt;=Vacances!$D$11),AND(AX31&gt;=Vacances!$C$12,AX31&lt;=Vacances!$D$12),AND(AX31&gt;=Vacances!$C$13,AX31&lt;=Vacances!$D$13))," ","")</f>
        <v xml:space="preserve"> </v>
      </c>
      <c r="BB31" s="95" t="str">
        <f>IF(OR(AND(AX31&gt;=Vacances!$E$9,AX31&lt;=Vacances!$F$9),AND(AX31&gt;=Vacances!$E$10,AX31&lt;=Vacances!$F$10),AND(AX31&gt;=Vacances!$E$11,AX31&lt;=Vacances!$F$11),AND(AX31&gt;=Vacances!$E$12,AX31&lt;=Vacances!$F$12),AND(AX31&gt;=Vacances!$E$13,AX31&lt;=Vacances!$F$13))," ","")</f>
        <v xml:space="preserve"> </v>
      </c>
      <c r="BC31" s="96" t="str">
        <f>IF(OR(AND(AX31&gt;=Vacances!$G$9,AX31&lt;=Vacances!$H$9),AND(AX31&gt;=Vacances!$G$10,AX31&lt;=Vacances!$H$10),AND(AX31&gt;=Vacances!$G$11,AX31&lt;=Vacances!$H$11),AND(AX31&gt;=Vacances!$G$12,AX31&lt;=Vacances!$H$12),AND(AX31&gt;=Vacances!$G$13,AX31&lt;=Vacances!$H$13))," ","")</f>
        <v xml:space="preserve"> </v>
      </c>
      <c r="BD31" s="94"/>
      <c r="BE31" s="184">
        <f t="shared" si="7"/>
        <v>34</v>
      </c>
      <c r="BF31" s="87">
        <f t="shared" si="30"/>
        <v>41509</v>
      </c>
      <c r="BG31" s="88" t="str">
        <f>CHOOSE(MATCH(WEEKDAY(BF31,2),{1;2;3;4;5;6;7}),"L","M","M","J","V","S","D")</f>
        <v>J</v>
      </c>
      <c r="BH31" s="110"/>
      <c r="BI31" s="95" t="str">
        <f>IF(OR(AND(BF31&gt;=Vacances!$C$9,BF31&lt;=Vacances!$D$9),AND(BF31&gt;=Vacances!$C$10,BF31&lt;=Vacances!$D$10),AND(BF31&gt;=Vacances!$C$11,BF31&lt;=Vacances!$D$11),AND(BF31&gt;=Vacances!$C$12,BF31&lt;=Vacances!$D$12),AND(BF31&gt;=Vacances!$C$13,BF31&lt;=Vacances!$D$13))," ","")</f>
        <v xml:space="preserve"> </v>
      </c>
      <c r="BJ31" s="95" t="str">
        <f>IF(OR(AND(BF31&gt;=Vacances!$E$9,BF31&lt;=Vacances!$F$9),AND(BF31&gt;=Vacances!$E$10,BF31&lt;=Vacances!$F$10),AND(BF31&gt;=Vacances!$E$11,BF31&lt;=Vacances!$F$11),AND(BF31&gt;=Vacances!$E$12,BF31&lt;=Vacances!$F$12),AND(BF31&gt;=Vacances!$E$13,BF31&lt;=Vacances!$F$13))," ","")</f>
        <v xml:space="preserve"> </v>
      </c>
      <c r="BK31" s="96" t="str">
        <f>IF(OR(AND(BF31&gt;=Vacances!$G$9,BF31&lt;=Vacances!$H$9),AND(BF31&gt;=Vacances!$G$10,BF31&lt;=Vacances!$H$10),AND(BF31&gt;=Vacances!$G$11,BF31&lt;=Vacances!$H$11),AND(BF31&gt;=Vacances!$G$12,BF31&lt;=Vacances!$H$12),AND(BF31&gt;=Vacances!$G$13,BF31&lt;=Vacances!$H$13))," ","")</f>
        <v xml:space="preserve"> </v>
      </c>
      <c r="BL31" s="94"/>
      <c r="BM31" s="184">
        <f t="shared" si="8"/>
        <v>38</v>
      </c>
      <c r="BN31" s="87">
        <f t="shared" si="31"/>
        <v>41540</v>
      </c>
      <c r="BO31" s="91" t="str">
        <f>CHOOSE(MATCH(WEEKDAY(BN31,2),{1;2;3;4;5;6;7}),"L","M","M","J","V","S","D")</f>
        <v>D</v>
      </c>
      <c r="BP31" s="110"/>
      <c r="BQ31" s="95" t="str">
        <f>IF(OR(AND(BN31&gt;=Vacances!$C$9,BN31&lt;=Vacances!$D$9),AND(BN31&gt;=Vacances!$C$10,BN31&lt;=Vacances!$D$10),AND(BN31&gt;=Vacances!$C$11,BN31&lt;=Vacances!$D$11),AND(BN31&gt;=Vacances!$C$12,BN31&lt;=Vacances!$D$12),AND(BN31&gt;=Vacances!$C$13,BN31&lt;=Vacances!$D$13))," ","")</f>
        <v/>
      </c>
      <c r="BR31" s="95" t="str">
        <f>IF(OR(AND(BN31&gt;=Vacances!$E$9,BN31&lt;=Vacances!$F$9),AND(BN31&gt;=Vacances!$E$10,BN31&lt;=Vacances!$F$10),AND(BN31&gt;=Vacances!$E$11,BN31&lt;=Vacances!$F$11),AND(BN31&gt;=Vacances!$E$12,BN31&lt;=Vacances!$F$12),AND(BN31&gt;=Vacances!$E$13,BN31&lt;=Vacances!$F$13))," ","")</f>
        <v/>
      </c>
      <c r="BS31" s="96" t="str">
        <f>IF(OR(AND(BN31&gt;=Vacances!$G$9,BN31&lt;=Vacances!$H$9),AND(BN31&gt;=Vacances!$G$10,BN31&lt;=Vacances!$H$10),AND(BN31&gt;=Vacances!$G$11,BN31&lt;=Vacances!$H$11),AND(BN31&gt;=Vacances!$G$12,BN31&lt;=Vacances!$H$12),AND(BN31&gt;=Vacances!$G$13,BN31&lt;=Vacances!$H$13))," ","")</f>
        <v/>
      </c>
      <c r="BT31" s="94"/>
      <c r="BU31" s="184">
        <f t="shared" si="9"/>
        <v>43</v>
      </c>
      <c r="BV31" s="87">
        <f t="shared" si="32"/>
        <v>41570</v>
      </c>
      <c r="BW31" s="88" t="str">
        <f>CHOOSE(MATCH(WEEKDAY(BV31,2),{1;2;3;4;5;6;7}),"L","M","M","J","V","S","D")</f>
        <v>M</v>
      </c>
      <c r="BX31" s="157"/>
      <c r="BY31" s="95" t="str">
        <f>IF(OR(AND(BV31&gt;=Vacances!$C$9,BV31&lt;=Vacances!$D$9),AND(BV31&gt;=Vacances!$C$10,BV31&lt;=Vacances!$D$10),AND(BV31&gt;=Vacances!$C$11,BV31&lt;=Vacances!$D$11),AND(BV31&gt;=Vacances!$C$12,BV31&lt;=Vacances!$D$12),AND(BV31&gt;=Vacances!$C$13,BV31&lt;=Vacances!$D$13))," ","")</f>
        <v/>
      </c>
      <c r="BZ31" s="95" t="str">
        <f>IF(OR(AND(BV31&gt;=Vacances!$E$9,BV31&lt;=Vacances!$F$9),AND(BV31&gt;=Vacances!$E$10,BV31&lt;=Vacances!$F$10),AND(BV31&gt;=Vacances!$E$11,BV31&lt;=Vacances!$F$11),AND(BV31&gt;=Vacances!$E$12,BV31&lt;=Vacances!$F$12),AND(BV31&gt;=Vacances!$E$13,BV31&lt;=Vacances!$F$13))," ","")</f>
        <v/>
      </c>
      <c r="CA31" s="96" t="str">
        <f>IF(OR(AND(BV31&gt;=Vacances!$G$9,BV31&lt;=Vacances!$H$9),AND(BV31&gt;=Vacances!$G$10,BV31&lt;=Vacances!$H$10),AND(BV31&gt;=Vacances!$G$11,BV31&lt;=Vacances!$H$11),AND(BV31&gt;=Vacances!$G$12,BV31&lt;=Vacances!$H$12),AND(BV31&gt;=Vacances!$G$13,BV31&lt;=Vacances!$H$13))," ","")</f>
        <v/>
      </c>
      <c r="CB31" s="94"/>
      <c r="CC31" s="184">
        <f t="shared" si="10"/>
        <v>47</v>
      </c>
      <c r="CD31" s="87">
        <f t="shared" si="33"/>
        <v>41601</v>
      </c>
      <c r="CE31" s="91" t="str">
        <f>CHOOSE(MATCH(WEEKDAY(CD31,2),{1;2;3;4;5;6;7}),"L","M","M","J","V","S","D")</f>
        <v>V</v>
      </c>
      <c r="CF31" s="111"/>
      <c r="CG31" s="98"/>
      <c r="CH31" s="98"/>
      <c r="CI31" s="99"/>
      <c r="CJ31" s="94"/>
      <c r="CK31" s="184">
        <f t="shared" si="11"/>
        <v>51</v>
      </c>
      <c r="CL31" s="87">
        <f t="shared" si="34"/>
        <v>41631</v>
      </c>
      <c r="CM31" s="88" t="str">
        <f>CHOOSE(MATCH(WEEKDAY(CL31,2),{1;2;3;4;5;6;7}),"L","M","M","J","V","S","D")</f>
        <v>D</v>
      </c>
      <c r="CN31" s="110"/>
      <c r="CO31" s="95"/>
      <c r="CP31" s="95"/>
      <c r="CQ31" s="96"/>
      <c r="CS31" s="126" t="s">
        <v>22</v>
      </c>
      <c r="CT31" s="127">
        <f>VLOOKUP(CS31,Données!$M$2:$N$17,2,0)</f>
        <v>41578</v>
      </c>
    </row>
    <row r="32" spans="1:120" ht="15" customHeight="1">
      <c r="A32" s="184">
        <f t="shared" si="23"/>
        <v>4</v>
      </c>
      <c r="B32" s="87">
        <f t="shared" si="24"/>
        <v>41298</v>
      </c>
      <c r="C32" s="88" t="str">
        <f>CHOOSE(MATCH(WEEKDAY(B32,2),{1;2;3;4;5;6;7}),"L","M","M","J","V","S","D")</f>
        <v>M</v>
      </c>
      <c r="D32" s="107" t="s">
        <v>72</v>
      </c>
      <c r="E32" s="95" t="str">
        <f>IF(OR(AND(B32&gt;=Vacances!$C$9,B32&lt;=Vacances!$D$9),AND(B32&gt;=Vacances!$C$10,B32&lt;=Vacances!$D$10),AND(B32&gt;=Vacances!$C$11,B32&lt;=Vacances!$D$11),AND(B32&gt;=Vacances!$C$12,B32&lt;=Vacances!$D$12),AND(B32&gt;=Vacances!$C$13,B32&lt;=Vacances!$D$13))," ","")</f>
        <v/>
      </c>
      <c r="F32" s="95" t="str">
        <f>IF(OR(AND(B32&gt;=Vacances!$E$9,B32&lt;=Vacances!$F$9),AND(B32&gt;=Vacances!$E$10,B32&lt;=Vacances!$F$10),AND(B32&gt;=Vacances!$E$11,B32&lt;=Vacances!$F$11),AND(B32&gt;=Vacances!$E$12,B32&lt;=Vacances!$F$12),AND(B32&gt;=Vacances!$E$13,B32&lt;=Vacances!$F$13))," ","")</f>
        <v/>
      </c>
      <c r="G32" s="96" t="str">
        <f>IF(OR(AND(B32&gt;=Vacances!$G$9,B32&lt;=Vacances!$H$9),AND(B32&gt;=Vacances!$G$10,B32&lt;=Vacances!$H$10),AND(B32&gt;=Vacances!$G$11,B32&lt;=Vacances!$H$11),AND(B32&gt;=Vacances!$G$12,B32&lt;=Vacances!$H$12),AND(B32&gt;=Vacances!$G$13,B32&lt;=Vacances!$H$13))," ","")</f>
        <v/>
      </c>
      <c r="H32" s="93"/>
      <c r="I32" s="184">
        <f t="shared" si="1"/>
        <v>8</v>
      </c>
      <c r="J32" s="90">
        <f t="shared" si="25"/>
        <v>41329</v>
      </c>
      <c r="K32" s="91" t="str">
        <f>CHOOSE(MATCH(WEEKDAY(J32,2),{1;2;3;4;5;6;7}),"L","M","M","J","V","S","D")</f>
        <v>S</v>
      </c>
      <c r="L32" s="110"/>
      <c r="M32" s="95" t="str">
        <f>IF(OR(AND(J32&gt;=Vacances!$C$9,J32&lt;=Vacances!$D$9),AND(J32&gt;=Vacances!$C$10,J32&lt;=Vacances!$D$10),AND(J32&gt;=Vacances!$C$11,J32&lt;=Vacances!$D$11),AND(J32&gt;=Vacances!$C$12,J32&lt;=Vacances!$D$12),AND(J32&gt;=Vacances!$C$13,J32&lt;=Vacances!$D$13))," ","")</f>
        <v xml:space="preserve"> </v>
      </c>
      <c r="N32" s="95" t="str">
        <f>IF(OR(AND(J32&gt;=Vacances!$E$9,J32&lt;=Vacances!$F$9),AND(J32&gt;=Vacances!$E$10,J32&lt;=Vacances!$F$10),AND(J32&gt;=Vacances!$E$11,J32&lt;=Vacances!$F$11),AND(J32&gt;=Vacances!$E$12,J32&lt;=Vacances!$F$12),AND(J32&gt;=Vacances!$E$13,J32&lt;=Vacances!$F$13))," ","")</f>
        <v xml:space="preserve"> </v>
      </c>
      <c r="O32" s="96" t="str">
        <f>IF(OR(AND(J32&gt;=Vacances!$G$9,J32&lt;=Vacances!$H$9),AND(J32&gt;=Vacances!$G$10,J32&lt;=Vacances!$H$10),AND(J32&gt;=Vacances!$G$11,J32&lt;=Vacances!$H$11),AND(J32&gt;=Vacances!$G$12,J32&lt;=Vacances!$H$12),AND(J32&gt;=Vacances!$G$13,J32&lt;=Vacances!$H$13))," ","")</f>
        <v/>
      </c>
      <c r="P32" s="94"/>
      <c r="Q32" s="184">
        <f t="shared" si="2"/>
        <v>12</v>
      </c>
      <c r="R32" s="87">
        <f t="shared" si="35"/>
        <v>41357</v>
      </c>
      <c r="S32" s="91" t="str">
        <f>CHOOSE(MATCH(WEEKDAY(R32,2),{1;2;3;4;5;6;7}),"L","M","M","J","V","S","D")</f>
        <v>S</v>
      </c>
      <c r="T32" s="107" t="s">
        <v>72</v>
      </c>
      <c r="U32" s="95" t="str">
        <f>IF(OR(AND(R32&gt;=Vacances!$C$9,R32&lt;=Vacances!$D$9),AND(R32&gt;=Vacances!$C$10,R32&lt;=Vacances!$D$10),AND(R32&gt;=Vacances!$C$11,R32&lt;=Vacances!$D$11),AND(R32&gt;=Vacances!$C$12,R32&lt;=Vacances!$D$12),AND(R32&gt;=Vacances!$C$13,R32&lt;=Vacances!$D$13))," ","")</f>
        <v/>
      </c>
      <c r="V32" s="95" t="str">
        <f>IF(OR(AND(R32&gt;=Vacances!$E$9,R32&lt;=Vacances!$F$9),AND(R32&gt;=Vacances!$E$10,R32&lt;=Vacances!$F$10),AND(R32&gt;=Vacances!$E$11,R32&lt;=Vacances!$F$11),AND(R32&gt;=Vacances!$E$12,R32&lt;=Vacances!$F$12),AND(R32&gt;=Vacances!$E$13,R32&lt;=Vacances!$F$13))," ","")</f>
        <v/>
      </c>
      <c r="W32" s="96" t="str">
        <f>IF(OR(AND(R32&gt;=Vacances!$G$9,R32&lt;=Vacances!$H$9),AND(R32&gt;=Vacances!$G$10,R32&lt;=Vacances!$H$10),AND(R32&gt;=Vacances!$G$11,R32&lt;=Vacances!$H$11),AND(R32&gt;=Vacances!$G$12,R32&lt;=Vacances!$H$12),AND(R32&gt;=Vacances!$G$13,R32&lt;=Vacances!$H$13))," ","")</f>
        <v/>
      </c>
      <c r="X32" s="94"/>
      <c r="Y32" s="184">
        <f t="shared" si="3"/>
        <v>17</v>
      </c>
      <c r="Z32" s="87">
        <f t="shared" si="36"/>
        <v>41388</v>
      </c>
      <c r="AA32" s="91" t="str">
        <f>CHOOSE(MATCH(WEEKDAY(Z32,2),{1;2;3;4;5;6;7}),"L","M","M","J","V","S","D")</f>
        <v>M</v>
      </c>
      <c r="AB32" s="107" t="s">
        <v>72</v>
      </c>
      <c r="AC32" s="95" t="str">
        <f>IF(OR(AND(Z32&gt;=Vacances!$C$9,Z32&lt;=Vacances!$D$9),AND(Z32&gt;=Vacances!$C$10,Z32&lt;=Vacances!$D$10),AND(Z32&gt;=Vacances!$C$11,Z32&lt;=Vacances!$D$11),AND(Z32&gt;=Vacances!$C$12,Z32&lt;=Vacances!$D$12),AND(Z32&gt;=Vacances!$C$13,Z32&lt;=Vacances!$D$13))," ","")</f>
        <v xml:space="preserve"> </v>
      </c>
      <c r="AD32" s="95" t="str">
        <f>IF(OR(AND(Z32&gt;=Vacances!$E$9,Z32&lt;=Vacances!$F$9),AND(Z32&gt;=Vacances!$E$10,Z32&lt;=Vacances!$F$10),AND(Z32&gt;=Vacances!$E$11,Z32&lt;=Vacances!$F$11),AND(Z32&gt;=Vacances!$E$12,Z32&lt;=Vacances!$F$12),AND(Z32&gt;=Vacances!$E$13,Z32&lt;=Vacances!$F$13))," ","")</f>
        <v/>
      </c>
      <c r="AE32" s="96" t="str">
        <f>IF(OR(AND(Z32&gt;=Vacances!$G$9,Z32&lt;=Vacances!$H$9),AND(Z32&gt;=Vacances!$G$10,Z32&lt;=Vacances!$H$10),AND(Z32&gt;=Vacances!$G$11,Z32&lt;=Vacances!$H$11),AND(Z32&gt;=Vacances!$G$12,Z32&lt;=Vacances!$H$12),AND(Z32&gt;=Vacances!$G$13,Z32&lt;=Vacances!$H$13))," ","")</f>
        <v/>
      </c>
      <c r="AF32" s="93"/>
      <c r="AG32" s="184">
        <f t="shared" si="4"/>
        <v>21</v>
      </c>
      <c r="AH32" s="87">
        <f t="shared" si="27"/>
        <v>41418</v>
      </c>
      <c r="AI32" s="88" t="str">
        <f>CHOOSE(MATCH(WEEKDAY(AH32,2),{1;2;3;4;5;6;7}),"L","M","M","J","V","S","D")</f>
        <v>J</v>
      </c>
      <c r="AJ32" s="107"/>
      <c r="AK32" s="95" t="str">
        <f>IF(OR(AND(AH32&gt;=Vacances!$C$9,AH32&lt;=Vacances!$D$9),AND(AH32&gt;=Vacances!$C$10,AH32&lt;=Vacances!$D$10),AND(AH32&gt;=Vacances!$C$11,AH32&lt;=Vacances!$D$11),AND(AH32&gt;=Vacances!$C$12,AH32&lt;=Vacances!$D$12),AND(AH32&gt;=Vacances!$C$13,AH32&lt;=Vacances!$D$13))," ","")</f>
        <v xml:space="preserve"> </v>
      </c>
      <c r="AL32" s="95" t="str">
        <f>IF(OR(AND(AH32&gt;=Vacances!$E$9,AH32&lt;=Vacances!$F$9),AND(AH32&gt;=Vacances!$E$10,AH32&lt;=Vacances!$F$10),AND(AH32&gt;=Vacances!$E$11,AH32&lt;=Vacances!$F$11),AND(AH32&gt;=Vacances!$E$12,AH32&lt;=Vacances!$F$12),AND(AH32&gt;=Vacances!$E$13,AH32&lt;=Vacances!$F$13))," ","")</f>
        <v xml:space="preserve"> </v>
      </c>
      <c r="AM32" s="96" t="str">
        <f>IF(OR(AND(AH32&gt;=Vacances!$G$9,AH32&lt;=Vacances!$H$9),AND(AH32&gt;=Vacances!$G$10,AH32&lt;=Vacances!$H$10),AND(AH32&gt;=Vacances!$G$11,AH32&lt;=Vacances!$H$11),AND(AH32&gt;=Vacances!$G$12,AH32&lt;=Vacances!$H$12),AND(AH32&gt;=Vacances!$G$13,AH32&lt;=Vacances!$H$13))," ","")</f>
        <v xml:space="preserve"> </v>
      </c>
      <c r="AN32" s="94"/>
      <c r="AO32" s="184">
        <f t="shared" si="5"/>
        <v>25</v>
      </c>
      <c r="AP32" s="87">
        <f t="shared" si="28"/>
        <v>41449</v>
      </c>
      <c r="AQ32" s="91" t="str">
        <f>CHOOSE(MATCH(WEEKDAY(AP32,2),{1;2;3;4;5;6;7}),"L","M","M","J","V","S","D")</f>
        <v>D</v>
      </c>
      <c r="AR32" s="110"/>
      <c r="AS32" s="95" t="str">
        <f>IF(OR(AND(AP32&gt;=Vacances!$C$9,AP32&lt;=Vacances!$D$9),AND(AP32&gt;=Vacances!$C$10,AP32&lt;=Vacances!$D$10),AND(AP32&gt;=Vacances!$C$11,AP32&lt;=Vacances!$D$11),AND(AP32&gt;=Vacances!$C$12,AP32&lt;=Vacances!$D$12),AND(AP32&gt;=Vacances!$C$13,AP32&lt;=Vacances!$D$13))," ","")</f>
        <v/>
      </c>
      <c r="AT32" s="95" t="str">
        <f>IF(OR(AND(AP32&gt;=Vacances!$E$9,AP32&lt;=Vacances!$F$9),AND(AP32&gt;=Vacances!$E$10,AP32&lt;=Vacances!$F$10),AND(AP32&gt;=Vacances!$E$11,AP32&lt;=Vacances!$F$11),AND(AP32&gt;=Vacances!$E$12,AP32&lt;=Vacances!$F$12),AND(AP32&gt;=Vacances!$E$13,AP32&lt;=Vacances!$F$13))," ","")</f>
        <v/>
      </c>
      <c r="AU32" s="96" t="str">
        <f>IF(OR(AND(AP32&gt;=Vacances!$G$9,AP32&lt;=Vacances!$H$9),AND(AP32&gt;=Vacances!$G$10,AP32&lt;=Vacances!$H$10),AND(AP32&gt;=Vacances!$G$11,AP32&lt;=Vacances!$H$11),AND(AP32&gt;=Vacances!$G$12,AP32&lt;=Vacances!$H$12),AND(AP32&gt;=Vacances!$G$13,AP32&lt;=Vacances!$H$13))," ","")</f>
        <v/>
      </c>
      <c r="AV32" s="94"/>
      <c r="AW32" s="184">
        <f t="shared" si="6"/>
        <v>30</v>
      </c>
      <c r="AX32" s="87">
        <f t="shared" si="29"/>
        <v>41479</v>
      </c>
      <c r="AY32" s="88" t="str">
        <f>CHOOSE(MATCH(WEEKDAY(AX32,2),{1;2;3;4;5;6;7}),"L","M","M","J","V","S","D")</f>
        <v>M</v>
      </c>
      <c r="AZ32" s="112" t="s">
        <v>23</v>
      </c>
      <c r="BA32" s="95" t="str">
        <f>IF(OR(AND(AX32&gt;=Vacances!$C$9,AX32&lt;=Vacances!$D$9),AND(AX32&gt;=Vacances!$C$10,AX32&lt;=Vacances!$D$10),AND(AX32&gt;=Vacances!$C$11,AX32&lt;=Vacances!$D$11),AND(AX32&gt;=Vacances!$C$12,AX32&lt;=Vacances!$D$12),AND(AX32&gt;=Vacances!$C$13,AX32&lt;=Vacances!$D$13))," ","")</f>
        <v xml:space="preserve"> </v>
      </c>
      <c r="BB32" s="95" t="str">
        <f>IF(OR(AND(AX32&gt;=Vacances!$E$9,AX32&lt;=Vacances!$F$9),AND(AX32&gt;=Vacances!$E$10,AX32&lt;=Vacances!$F$10),AND(AX32&gt;=Vacances!$E$11,AX32&lt;=Vacances!$F$11),AND(AX32&gt;=Vacances!$E$12,AX32&lt;=Vacances!$F$12),AND(AX32&gt;=Vacances!$E$13,AX32&lt;=Vacances!$F$13))," ","")</f>
        <v xml:space="preserve"> </v>
      </c>
      <c r="BC32" s="96" t="str">
        <f>IF(OR(AND(AX32&gt;=Vacances!$G$9,AX32&lt;=Vacances!$H$9),AND(AX32&gt;=Vacances!$G$10,AX32&lt;=Vacances!$H$10),AND(AX32&gt;=Vacances!$G$11,AX32&lt;=Vacances!$H$11),AND(AX32&gt;=Vacances!$G$12,AX32&lt;=Vacances!$H$12),AND(AX32&gt;=Vacances!$G$13,AX32&lt;=Vacances!$H$13))," ","")</f>
        <v xml:space="preserve"> </v>
      </c>
      <c r="BD32" s="97"/>
      <c r="BE32" s="184">
        <f t="shared" si="7"/>
        <v>34</v>
      </c>
      <c r="BF32" s="87">
        <f t="shared" si="30"/>
        <v>41510</v>
      </c>
      <c r="BG32" s="88" t="str">
        <f>CHOOSE(MATCH(WEEKDAY(BF32,2),{1;2;3;4;5;6;7}),"L","M","M","J","V","S","D")</f>
        <v>V</v>
      </c>
      <c r="BH32" s="111"/>
      <c r="BI32" s="95" t="str">
        <f>IF(OR(AND(BF32&gt;=Vacances!$C$9,BF32&lt;=Vacances!$D$9),AND(BF32&gt;=Vacances!$C$10,BF32&lt;=Vacances!$D$10),AND(BF32&gt;=Vacances!$C$11,BF32&lt;=Vacances!$D$11),AND(BF32&gt;=Vacances!$C$12,BF32&lt;=Vacances!$D$12),AND(BF32&gt;=Vacances!$C$13,BF32&lt;=Vacances!$D$13))," ","")</f>
        <v xml:space="preserve"> </v>
      </c>
      <c r="BJ32" s="95" t="str">
        <f>IF(OR(AND(BF32&gt;=Vacances!$E$9,BF32&lt;=Vacances!$F$9),AND(BF32&gt;=Vacances!$E$10,BF32&lt;=Vacances!$F$10),AND(BF32&gt;=Vacances!$E$11,BF32&lt;=Vacances!$F$11),AND(BF32&gt;=Vacances!$E$12,BF32&lt;=Vacances!$F$12),AND(BF32&gt;=Vacances!$E$13,BF32&lt;=Vacances!$F$13))," ","")</f>
        <v xml:space="preserve"> </v>
      </c>
      <c r="BK32" s="96" t="str">
        <f>IF(OR(AND(BF32&gt;=Vacances!$G$9,BF32&lt;=Vacances!$H$9),AND(BF32&gt;=Vacances!$G$10,BF32&lt;=Vacances!$H$10),AND(BF32&gt;=Vacances!$G$11,BF32&lt;=Vacances!$H$11),AND(BF32&gt;=Vacances!$G$12,BF32&lt;=Vacances!$H$12),AND(BF32&gt;=Vacances!$G$13,BF32&lt;=Vacances!$H$13))," ","")</f>
        <v xml:space="preserve"> </v>
      </c>
      <c r="BL32" s="94"/>
      <c r="BM32" s="184">
        <f t="shared" si="8"/>
        <v>39</v>
      </c>
      <c r="BN32" s="87">
        <f t="shared" si="31"/>
        <v>41541</v>
      </c>
      <c r="BO32" s="91" t="str">
        <f>CHOOSE(MATCH(WEEKDAY(BN32,2),{1;2;3;4;5;6;7}),"L","M","M","J","V","S","D")</f>
        <v>L</v>
      </c>
      <c r="BP32" s="110"/>
      <c r="BQ32" s="95" t="str">
        <f>IF(OR(AND(BN32&gt;=Vacances!$C$9,BN32&lt;=Vacances!$D$9),AND(BN32&gt;=Vacances!$C$10,BN32&lt;=Vacances!$D$10),AND(BN32&gt;=Vacances!$C$11,BN32&lt;=Vacances!$D$11),AND(BN32&gt;=Vacances!$C$12,BN32&lt;=Vacances!$D$12),AND(BN32&gt;=Vacances!$C$13,BN32&lt;=Vacances!$D$13))," ","")</f>
        <v/>
      </c>
      <c r="BR32" s="95" t="str">
        <f>IF(OR(AND(BN32&gt;=Vacances!$E$9,BN32&lt;=Vacances!$F$9),AND(BN32&gt;=Vacances!$E$10,BN32&lt;=Vacances!$F$10),AND(BN32&gt;=Vacances!$E$11,BN32&lt;=Vacances!$F$11),AND(BN32&gt;=Vacances!$E$12,BN32&lt;=Vacances!$F$12),AND(BN32&gt;=Vacances!$E$13,BN32&lt;=Vacances!$F$13))," ","")</f>
        <v/>
      </c>
      <c r="BS32" s="96" t="str">
        <f>IF(OR(AND(BN32&gt;=Vacances!$G$9,BN32&lt;=Vacances!$H$9),AND(BN32&gt;=Vacances!$G$10,BN32&lt;=Vacances!$H$10),AND(BN32&gt;=Vacances!$G$11,BN32&lt;=Vacances!$H$11),AND(BN32&gt;=Vacances!$G$12,BN32&lt;=Vacances!$H$12),AND(BN32&gt;=Vacances!$G$13,BN32&lt;=Vacances!$H$13))," ","")</f>
        <v/>
      </c>
      <c r="BT32" s="94"/>
      <c r="BU32" s="184">
        <f t="shared" si="9"/>
        <v>43</v>
      </c>
      <c r="BV32" s="87">
        <f t="shared" si="32"/>
        <v>41571</v>
      </c>
      <c r="BW32" s="88" t="str">
        <f>CHOOSE(MATCH(WEEKDAY(BV32,2),{1;2;3;4;5;6;7}),"L","M","M","J","V","S","D")</f>
        <v>M</v>
      </c>
      <c r="BX32" s="110"/>
      <c r="BY32" s="95" t="str">
        <f>IF(OR(AND(BV32&gt;=Vacances!$C$9,BV32&lt;=Vacances!$D$9),AND(BV32&gt;=Vacances!$C$10,BV32&lt;=Vacances!$D$10),AND(BV32&gt;=Vacances!$C$11,BV32&lt;=Vacances!$D$11),AND(BV32&gt;=Vacances!$C$12,BV32&lt;=Vacances!$D$12),AND(BV32&gt;=Vacances!$C$13,BV32&lt;=Vacances!$D$13))," ","")</f>
        <v/>
      </c>
      <c r="BZ32" s="95" t="str">
        <f>IF(OR(AND(BV32&gt;=Vacances!$E$9,BV32&lt;=Vacances!$F$9),AND(BV32&gt;=Vacances!$E$10,BV32&lt;=Vacances!$F$10),AND(BV32&gt;=Vacances!$E$11,BV32&lt;=Vacances!$F$11),AND(BV32&gt;=Vacances!$E$12,BV32&lt;=Vacances!$F$12),AND(BV32&gt;=Vacances!$E$13,BV32&lt;=Vacances!$F$13))," ","")</f>
        <v/>
      </c>
      <c r="CA32" s="96" t="str">
        <f>IF(OR(AND(BV32&gt;=Vacances!$G$9,BV32&lt;=Vacances!$H$9),AND(BV32&gt;=Vacances!$G$10,BV32&lt;=Vacances!$H$10),AND(BV32&gt;=Vacances!$G$11,BV32&lt;=Vacances!$H$11),AND(BV32&gt;=Vacances!$G$12,BV32&lt;=Vacances!$H$12),AND(BV32&gt;=Vacances!$G$13,BV32&lt;=Vacances!$H$13))," ","")</f>
        <v/>
      </c>
      <c r="CB32" s="94"/>
      <c r="CC32" s="184">
        <f t="shared" si="10"/>
        <v>47</v>
      </c>
      <c r="CD32" s="87">
        <f t="shared" si="33"/>
        <v>41602</v>
      </c>
      <c r="CE32" s="91" t="str">
        <f>CHOOSE(MATCH(WEEKDAY(CD32,2),{1;2;3;4;5;6;7}),"L","M","M","J","V","S","D")</f>
        <v>S</v>
      </c>
      <c r="CF32" s="110"/>
      <c r="CG32" s="95"/>
      <c r="CH32" s="95"/>
      <c r="CI32" s="96"/>
      <c r="CJ32" s="94"/>
      <c r="CK32" s="184">
        <f t="shared" si="11"/>
        <v>52</v>
      </c>
      <c r="CL32" s="87">
        <f t="shared" si="34"/>
        <v>41632</v>
      </c>
      <c r="CM32" s="88" t="str">
        <f>CHOOSE(MATCH(WEEKDAY(CL32,2),{1;2;3;4;5;6;7}),"L","M","M","J","V","S","D")</f>
        <v>L</v>
      </c>
      <c r="CN32" s="110"/>
      <c r="CO32" s="95"/>
      <c r="CP32" s="95"/>
      <c r="CQ32" s="96"/>
      <c r="CS32" s="126" t="s">
        <v>43</v>
      </c>
      <c r="CT32" s="127">
        <f>VLOOKUP(CS32,Données!$M$2:$N$17,2,0)</f>
        <v>41588</v>
      </c>
    </row>
    <row r="33" spans="1:98" ht="15" customHeight="1" thickBot="1">
      <c r="A33" s="184">
        <f t="shared" si="23"/>
        <v>4</v>
      </c>
      <c r="B33" s="87">
        <f t="shared" si="24"/>
        <v>41299</v>
      </c>
      <c r="C33" s="88" t="str">
        <f>CHOOSE(MATCH(WEEKDAY(B33,2),{1;2;3;4;5;6;7}),"L","M","M","J","V","S","D")</f>
        <v>J</v>
      </c>
      <c r="D33" s="107"/>
      <c r="E33" s="95" t="str">
        <f>IF(OR(AND(B33&gt;=Vacances!$C$9,B33&lt;=Vacances!$D$9),AND(B33&gt;=Vacances!$C$10,B33&lt;=Vacances!$D$10),AND(B33&gt;=Vacances!$C$11,B33&lt;=Vacances!$D$11),AND(B33&gt;=Vacances!$C$12,B33&lt;=Vacances!$D$12),AND(B33&gt;=Vacances!$C$13,B33&lt;=Vacances!$D$13))," ","")</f>
        <v/>
      </c>
      <c r="F33" s="95" t="str">
        <f>IF(OR(AND(B33&gt;=Vacances!$E$9,B33&lt;=Vacances!$F$9),AND(B33&gt;=Vacances!$E$10,B33&lt;=Vacances!$F$10),AND(B33&gt;=Vacances!$E$11,B33&lt;=Vacances!$F$11),AND(B33&gt;=Vacances!$E$12,B33&lt;=Vacances!$F$12),AND(B33&gt;=Vacances!$E$13,B33&lt;=Vacances!$F$13))," ","")</f>
        <v/>
      </c>
      <c r="G33" s="96" t="str">
        <f>IF(OR(AND(B33&gt;=Vacances!$G$9,B33&lt;=Vacances!$H$9),AND(B33&gt;=Vacances!$G$10,B33&lt;=Vacances!$H$10),AND(B33&gt;=Vacances!$G$11,B33&lt;=Vacances!$H$11),AND(B33&gt;=Vacances!$G$12,B33&lt;=Vacances!$H$12),AND(B33&gt;=Vacances!$G$13,B33&lt;=Vacances!$H$13))," ","")</f>
        <v/>
      </c>
      <c r="H33" s="93"/>
      <c r="I33" s="184">
        <f t="shared" si="1"/>
        <v>8</v>
      </c>
      <c r="J33" s="90">
        <f t="shared" si="25"/>
        <v>41330</v>
      </c>
      <c r="K33" s="91" t="str">
        <f>CHOOSE(MATCH(WEEKDAY(J33,2),{1;2;3;4;5;6;7}),"L","M","M","J","V","S","D")</f>
        <v>D</v>
      </c>
      <c r="L33" s="110"/>
      <c r="M33" s="95" t="str">
        <f>IF(OR(AND(J33&gt;=Vacances!$C$9,J33&lt;=Vacances!$D$9),AND(J33&gt;=Vacances!$C$10,J33&lt;=Vacances!$D$10),AND(J33&gt;=Vacances!$C$11,J33&lt;=Vacances!$D$11),AND(J33&gt;=Vacances!$C$12,J33&lt;=Vacances!$D$12),AND(J33&gt;=Vacances!$C$13,J33&lt;=Vacances!$D$13))," ","")</f>
        <v xml:space="preserve"> </v>
      </c>
      <c r="N33" s="95" t="str">
        <f>IF(OR(AND(J33&gt;=Vacances!$E$9,J33&lt;=Vacances!$F$9),AND(J33&gt;=Vacances!$E$10,J33&lt;=Vacances!$F$10),AND(J33&gt;=Vacances!$E$11,J33&lt;=Vacances!$F$11),AND(J33&gt;=Vacances!$E$12,J33&lt;=Vacances!$F$12),AND(J33&gt;=Vacances!$E$13,J33&lt;=Vacances!$F$13))," ","")</f>
        <v xml:space="preserve"> </v>
      </c>
      <c r="O33" s="96" t="str">
        <f>IF(OR(AND(J33&gt;=Vacances!$G$9,J33&lt;=Vacances!$H$9),AND(J33&gt;=Vacances!$G$10,J33&lt;=Vacances!$H$10),AND(J33&gt;=Vacances!$G$11,J33&lt;=Vacances!$H$11),AND(J33&gt;=Vacances!$G$12,J33&lt;=Vacances!$H$12),AND(J33&gt;=Vacances!$G$13,J33&lt;=Vacances!$H$13))," ","")</f>
        <v/>
      </c>
      <c r="P33" s="94"/>
      <c r="Q33" s="184">
        <f t="shared" si="2"/>
        <v>12</v>
      </c>
      <c r="R33" s="87">
        <f t="shared" si="35"/>
        <v>41358</v>
      </c>
      <c r="S33" s="91" t="str">
        <f>CHOOSE(MATCH(WEEKDAY(R33,2),{1;2;3;4;5;6;7}),"L","M","M","J","V","S","D")</f>
        <v>D</v>
      </c>
      <c r="T33" s="110"/>
      <c r="U33" s="95" t="str">
        <f>IF(OR(AND(R33&gt;=Vacances!$C$9,R33&lt;=Vacances!$D$9),AND(R33&gt;=Vacances!$C$10,R33&lt;=Vacances!$D$10),AND(R33&gt;=Vacances!$C$11,R33&lt;=Vacances!$D$11),AND(R33&gt;=Vacances!$C$12,R33&lt;=Vacances!$D$12),AND(R33&gt;=Vacances!$C$13,R33&lt;=Vacances!$D$13))," ","")</f>
        <v/>
      </c>
      <c r="V33" s="95" t="str">
        <f>IF(OR(AND(R33&gt;=Vacances!$E$9,R33&lt;=Vacances!$F$9),AND(R33&gt;=Vacances!$E$10,R33&lt;=Vacances!$F$10),AND(R33&gt;=Vacances!$E$11,R33&lt;=Vacances!$F$11),AND(R33&gt;=Vacances!$E$12,R33&lt;=Vacances!$F$12),AND(R33&gt;=Vacances!$E$13,R33&lt;=Vacances!$F$13))," ","")</f>
        <v/>
      </c>
      <c r="W33" s="96" t="str">
        <f>IF(OR(AND(R33&gt;=Vacances!$G$9,R33&lt;=Vacances!$H$9),AND(R33&gt;=Vacances!$G$10,R33&lt;=Vacances!$H$10),AND(R33&gt;=Vacances!$G$11,R33&lt;=Vacances!$H$11),AND(R33&gt;=Vacances!$G$12,R33&lt;=Vacances!$H$12),AND(R33&gt;=Vacances!$G$13,R33&lt;=Vacances!$H$13))," ","")</f>
        <v/>
      </c>
      <c r="X33" s="94"/>
      <c r="Y33" s="184">
        <f t="shared" si="3"/>
        <v>17</v>
      </c>
      <c r="Z33" s="87">
        <f t="shared" si="36"/>
        <v>41389</v>
      </c>
      <c r="AA33" s="91" t="str">
        <f>CHOOSE(MATCH(WEEKDAY(Z33,2),{1;2;3;4;5;6;7}),"L","M","M","J","V","S","D")</f>
        <v>M</v>
      </c>
      <c r="AB33" s="107"/>
      <c r="AC33" s="95" t="str">
        <f>IF(OR(AND(Z33&gt;=Vacances!$C$9,Z33&lt;=Vacances!$D$9),AND(Z33&gt;=Vacances!$C$10,Z33&lt;=Vacances!$D$10),AND(Z33&gt;=Vacances!$C$11,Z33&lt;=Vacances!$D$11),AND(Z33&gt;=Vacances!$C$12,Z33&lt;=Vacances!$D$12),AND(Z33&gt;=Vacances!$C$13,Z33&lt;=Vacances!$D$13))," ","")</f>
        <v xml:space="preserve"> </v>
      </c>
      <c r="AD33" s="95" t="str">
        <f>IF(OR(AND(Z33&gt;=Vacances!$E$9,Z33&lt;=Vacances!$F$9),AND(Z33&gt;=Vacances!$E$10,Z33&lt;=Vacances!$F$10),AND(Z33&gt;=Vacances!$E$11,Z33&lt;=Vacances!$F$11),AND(Z33&gt;=Vacances!$E$12,Z33&lt;=Vacances!$F$12),AND(Z33&gt;=Vacances!$E$13,Z33&lt;=Vacances!$F$13))," ","")</f>
        <v/>
      </c>
      <c r="AE33" s="96" t="str">
        <f>IF(OR(AND(Z33&gt;=Vacances!$G$9,Z33&lt;=Vacances!$H$9),AND(Z33&gt;=Vacances!$G$10,Z33&lt;=Vacances!$H$10),AND(Z33&gt;=Vacances!$G$11,Z33&lt;=Vacances!$H$11),AND(Z33&gt;=Vacances!$G$12,Z33&lt;=Vacances!$H$12),AND(Z33&gt;=Vacances!$G$13,Z33&lt;=Vacances!$H$13))," ","")</f>
        <v/>
      </c>
      <c r="AF33" s="93"/>
      <c r="AG33" s="184">
        <f t="shared" si="4"/>
        <v>21</v>
      </c>
      <c r="AH33" s="87">
        <f t="shared" si="27"/>
        <v>41419</v>
      </c>
      <c r="AI33" s="88" t="str">
        <f>CHOOSE(MATCH(WEEKDAY(AH33,2),{1;2;3;4;5;6;7}),"L","M","M","J","V","S","D")</f>
        <v>V</v>
      </c>
      <c r="AJ33" s="107"/>
      <c r="AK33" s="95" t="str">
        <f>IF(OR(AND(AH33&gt;=Vacances!$C$9,AH33&lt;=Vacances!$D$9),AND(AH33&gt;=Vacances!$C$10,AH33&lt;=Vacances!$D$10),AND(AH33&gt;=Vacances!$C$11,AH33&lt;=Vacances!$D$11),AND(AH33&gt;=Vacances!$C$12,AH33&lt;=Vacances!$D$12),AND(AH33&gt;=Vacances!$C$13,AH33&lt;=Vacances!$D$13))," ","")</f>
        <v xml:space="preserve"> </v>
      </c>
      <c r="AL33" s="95" t="str">
        <f>IF(OR(AND(AH33&gt;=Vacances!$E$9,AH33&lt;=Vacances!$F$9),AND(AH33&gt;=Vacances!$E$10,AH33&lt;=Vacances!$F$10),AND(AH33&gt;=Vacances!$E$11,AH33&lt;=Vacances!$F$11),AND(AH33&gt;=Vacances!$E$12,AH33&lt;=Vacances!$F$12),AND(AH33&gt;=Vacances!$E$13,AH33&lt;=Vacances!$F$13))," ","")</f>
        <v xml:space="preserve"> </v>
      </c>
      <c r="AM33" s="96" t="str">
        <f>IF(OR(AND(AH33&gt;=Vacances!$G$9,AH33&lt;=Vacances!$H$9),AND(AH33&gt;=Vacances!$G$10,AH33&lt;=Vacances!$H$10),AND(AH33&gt;=Vacances!$G$11,AH33&lt;=Vacances!$H$11),AND(AH33&gt;=Vacances!$G$12,AH33&lt;=Vacances!$H$12),AND(AH33&gt;=Vacances!$G$13,AH33&lt;=Vacances!$H$13))," ","")</f>
        <v xml:space="preserve"> </v>
      </c>
      <c r="AN33" s="94"/>
      <c r="AO33" s="184">
        <f t="shared" si="5"/>
        <v>26</v>
      </c>
      <c r="AP33" s="87">
        <f t="shared" si="28"/>
        <v>41450</v>
      </c>
      <c r="AQ33" s="91" t="str">
        <f>CHOOSE(MATCH(WEEKDAY(AP33,2),{1;2;3;4;5;6;7}),"L","M","M","J","V","S","D")</f>
        <v>L</v>
      </c>
      <c r="AR33" s="110"/>
      <c r="AS33" s="95" t="str">
        <f>IF(OR(AND(AP33&gt;=Vacances!$C$9,AP33&lt;=Vacances!$D$9),AND(AP33&gt;=Vacances!$C$10,AP33&lt;=Vacances!$D$10),AND(AP33&gt;=Vacances!$C$11,AP33&lt;=Vacances!$D$11),AND(AP33&gt;=Vacances!$C$12,AP33&lt;=Vacances!$D$12),AND(AP33&gt;=Vacances!$C$13,AP33&lt;=Vacances!$D$13))," ","")</f>
        <v/>
      </c>
      <c r="AT33" s="95" t="str">
        <f>IF(OR(AND(AP33&gt;=Vacances!$E$9,AP33&lt;=Vacances!$F$9),AND(AP33&gt;=Vacances!$E$10,AP33&lt;=Vacances!$F$10),AND(AP33&gt;=Vacances!$E$11,AP33&lt;=Vacances!$F$11),AND(AP33&gt;=Vacances!$E$12,AP33&lt;=Vacances!$F$12),AND(AP33&gt;=Vacances!$E$13,AP33&lt;=Vacances!$F$13))," ","")</f>
        <v/>
      </c>
      <c r="AU33" s="96" t="str">
        <f>IF(OR(AND(AP33&gt;=Vacances!$G$9,AP33&lt;=Vacances!$H$9),AND(AP33&gt;=Vacances!$G$10,AP33&lt;=Vacances!$H$10),AND(AP33&gt;=Vacances!$G$11,AP33&lt;=Vacances!$H$11),AND(AP33&gt;=Vacances!$G$12,AP33&lt;=Vacances!$H$12),AND(AP33&gt;=Vacances!$G$13,AP33&lt;=Vacances!$H$13))," ","")</f>
        <v/>
      </c>
      <c r="AV33" s="94"/>
      <c r="AW33" s="184">
        <f t="shared" si="6"/>
        <v>30</v>
      </c>
      <c r="AX33" s="87">
        <f t="shared" si="29"/>
        <v>41480</v>
      </c>
      <c r="AY33" s="88" t="str">
        <f>CHOOSE(MATCH(WEEKDAY(AX33,2),{1;2;3;4;5;6;7}),"L","M","M","J","V","S","D")</f>
        <v>M</v>
      </c>
      <c r="AZ33" s="112" t="s">
        <v>23</v>
      </c>
      <c r="BA33" s="95" t="str">
        <f>IF(OR(AND(AX33&gt;=Vacances!$C$9,AX33&lt;=Vacances!$D$9),AND(AX33&gt;=Vacances!$C$10,AX33&lt;=Vacances!$D$10),AND(AX33&gt;=Vacances!$C$11,AX33&lt;=Vacances!$D$11),AND(AX33&gt;=Vacances!$C$12,AX33&lt;=Vacances!$D$12),AND(AX33&gt;=Vacances!$C$13,AX33&lt;=Vacances!$D$13))," ","")</f>
        <v xml:space="preserve"> </v>
      </c>
      <c r="BB33" s="95" t="str">
        <f>IF(OR(AND(AX33&gt;=Vacances!$E$9,AX33&lt;=Vacances!$F$9),AND(AX33&gt;=Vacances!$E$10,AX33&lt;=Vacances!$F$10),AND(AX33&gt;=Vacances!$E$11,AX33&lt;=Vacances!$F$11),AND(AX33&gt;=Vacances!$E$12,AX33&lt;=Vacances!$F$12),AND(AX33&gt;=Vacances!$E$13,AX33&lt;=Vacances!$F$13))," ","")</f>
        <v xml:space="preserve"> </v>
      </c>
      <c r="BC33" s="96" t="str">
        <f>IF(OR(AND(AX33&gt;=Vacances!$G$9,AX33&lt;=Vacances!$H$9),AND(AX33&gt;=Vacances!$G$10,AX33&lt;=Vacances!$H$10),AND(AX33&gt;=Vacances!$G$11,AX33&lt;=Vacances!$H$11),AND(AX33&gt;=Vacances!$G$12,AX33&lt;=Vacances!$H$12),AND(AX33&gt;=Vacances!$G$13,AX33&lt;=Vacances!$H$13))," ","")</f>
        <v xml:space="preserve"> </v>
      </c>
      <c r="BD33" s="94"/>
      <c r="BE33" s="184">
        <f t="shared" si="7"/>
        <v>34</v>
      </c>
      <c r="BF33" s="87">
        <f t="shared" si="30"/>
        <v>41511</v>
      </c>
      <c r="BG33" s="88" t="str">
        <f>CHOOSE(MATCH(WEEKDAY(BF33,2),{1;2;3;4;5;6;7}),"L","M","M","J","V","S","D")</f>
        <v>S</v>
      </c>
      <c r="BH33" s="110"/>
      <c r="BI33" s="95" t="str">
        <f>IF(OR(AND(BF33&gt;=Vacances!$C$9,BF33&lt;=Vacances!$D$9),AND(BF33&gt;=Vacances!$C$10,BF33&lt;=Vacances!$D$10),AND(BF33&gt;=Vacances!$C$11,BF33&lt;=Vacances!$D$11),AND(BF33&gt;=Vacances!$C$12,BF33&lt;=Vacances!$D$12),AND(BF33&gt;=Vacances!$C$13,BF33&lt;=Vacances!$D$13))," ","")</f>
        <v xml:space="preserve"> </v>
      </c>
      <c r="BJ33" s="95" t="str">
        <f>IF(OR(AND(BF33&gt;=Vacances!$E$9,BF33&lt;=Vacances!$F$9),AND(BF33&gt;=Vacances!$E$10,BF33&lt;=Vacances!$F$10),AND(BF33&gt;=Vacances!$E$11,BF33&lt;=Vacances!$F$11),AND(BF33&gt;=Vacances!$E$12,BF33&lt;=Vacances!$F$12),AND(BF33&gt;=Vacances!$E$13,BF33&lt;=Vacances!$F$13))," ","")</f>
        <v xml:space="preserve"> </v>
      </c>
      <c r="BK33" s="96" t="str">
        <f>IF(OR(AND(BF33&gt;=Vacances!$G$9,BF33&lt;=Vacances!$H$9),AND(BF33&gt;=Vacances!$G$10,BF33&lt;=Vacances!$H$10),AND(BF33&gt;=Vacances!$G$11,BF33&lt;=Vacances!$H$11),AND(BF33&gt;=Vacances!$G$12,BF33&lt;=Vacances!$H$12),AND(BF33&gt;=Vacances!$G$13,BF33&lt;=Vacances!$H$13))," ","")</f>
        <v xml:space="preserve"> </v>
      </c>
      <c r="BL33" s="94"/>
      <c r="BM33" s="184">
        <f t="shared" si="8"/>
        <v>39</v>
      </c>
      <c r="BN33" s="87">
        <f t="shared" si="31"/>
        <v>41542</v>
      </c>
      <c r="BO33" s="91" t="str">
        <f>CHOOSE(MATCH(WEEKDAY(BN33,2),{1;2;3;4;5;6;7}),"L","M","M","J","V","S","D")</f>
        <v>M</v>
      </c>
      <c r="BP33" s="110"/>
      <c r="BQ33" s="95" t="str">
        <f>IF(OR(AND(BN33&gt;=Vacances!$C$9,BN33&lt;=Vacances!$D$9),AND(BN33&gt;=Vacances!$C$10,BN33&lt;=Vacances!$D$10),AND(BN33&gt;=Vacances!$C$11,BN33&lt;=Vacances!$D$11),AND(BN33&gt;=Vacances!$C$12,BN33&lt;=Vacances!$D$12),AND(BN33&gt;=Vacances!$C$13,BN33&lt;=Vacances!$D$13))," ","")</f>
        <v/>
      </c>
      <c r="BR33" s="95" t="str">
        <f>IF(OR(AND(BN33&gt;=Vacances!$E$9,BN33&lt;=Vacances!$F$9),AND(BN33&gt;=Vacances!$E$10,BN33&lt;=Vacances!$F$10),AND(BN33&gt;=Vacances!$E$11,BN33&lt;=Vacances!$F$11),AND(BN33&gt;=Vacances!$E$12,BN33&lt;=Vacances!$F$12),AND(BN33&gt;=Vacances!$E$13,BN33&lt;=Vacances!$F$13))," ","")</f>
        <v/>
      </c>
      <c r="BS33" s="96" t="str">
        <f>IF(OR(AND(BN33&gt;=Vacances!$G$9,BN33&lt;=Vacances!$H$9),AND(BN33&gt;=Vacances!$G$10,BN33&lt;=Vacances!$H$10),AND(BN33&gt;=Vacances!$G$11,BN33&lt;=Vacances!$H$11),AND(BN33&gt;=Vacances!$G$12,BN33&lt;=Vacances!$H$12),AND(BN33&gt;=Vacances!$G$13,BN33&lt;=Vacances!$H$13))," ","")</f>
        <v/>
      </c>
      <c r="BT33" s="94"/>
      <c r="BU33" s="184">
        <f t="shared" si="9"/>
        <v>43</v>
      </c>
      <c r="BV33" s="87">
        <f t="shared" si="32"/>
        <v>41572</v>
      </c>
      <c r="BW33" s="88" t="str">
        <f>CHOOSE(MATCH(WEEKDAY(BV33,2),{1;2;3;4;5;6;7}),"L","M","M","J","V","S","D")</f>
        <v>J</v>
      </c>
      <c r="BX33" s="110"/>
      <c r="BY33" s="95" t="str">
        <f>IF(OR(AND(BV33&gt;=Vacances!$C$9,BV33&lt;=Vacances!$D$9),AND(BV33&gt;=Vacances!$C$10,BV33&lt;=Vacances!$D$10),AND(BV33&gt;=Vacances!$C$11,BV33&lt;=Vacances!$D$11),AND(BV33&gt;=Vacances!$C$12,BV33&lt;=Vacances!$D$12),AND(BV33&gt;=Vacances!$C$13,BV33&lt;=Vacances!$D$13))," ","")</f>
        <v/>
      </c>
      <c r="BZ33" s="95" t="str">
        <f>IF(OR(AND(BV33&gt;=Vacances!$E$9,BV33&lt;=Vacances!$F$9),AND(BV33&gt;=Vacances!$E$10,BV33&lt;=Vacances!$F$10),AND(BV33&gt;=Vacances!$E$11,BV33&lt;=Vacances!$F$11),AND(BV33&gt;=Vacances!$E$12,BV33&lt;=Vacances!$F$12),AND(BV33&gt;=Vacances!$E$13,BV33&lt;=Vacances!$F$13))," ","")</f>
        <v/>
      </c>
      <c r="CA33" s="96" t="str">
        <f>IF(OR(AND(BV33&gt;=Vacances!$G$9,BV33&lt;=Vacances!$H$9),AND(BV33&gt;=Vacances!$G$10,BV33&lt;=Vacances!$H$10),AND(BV33&gt;=Vacances!$G$11,BV33&lt;=Vacances!$H$11),AND(BV33&gt;=Vacances!$G$12,BV33&lt;=Vacances!$H$12),AND(BV33&gt;=Vacances!$G$13,BV33&lt;=Vacances!$H$13))," ","")</f>
        <v/>
      </c>
      <c r="CB33" s="94"/>
      <c r="CC33" s="184">
        <f t="shared" si="10"/>
        <v>47</v>
      </c>
      <c r="CD33" s="87">
        <f t="shared" si="33"/>
        <v>41603</v>
      </c>
      <c r="CE33" s="91" t="str">
        <f>CHOOSE(MATCH(WEEKDAY(CD33,2),{1;2;3;4;5;6;7}),"L","M","M","J","V","S","D")</f>
        <v>D</v>
      </c>
      <c r="CF33" s="110"/>
      <c r="CG33" s="95"/>
      <c r="CH33" s="95"/>
      <c r="CI33" s="96"/>
      <c r="CJ33" s="94"/>
      <c r="CK33" s="184">
        <f t="shared" si="11"/>
        <v>52</v>
      </c>
      <c r="CL33" s="87">
        <f t="shared" si="34"/>
        <v>41633</v>
      </c>
      <c r="CM33" s="88" t="str">
        <f>CHOOSE(MATCH(WEEKDAY(CL33,2),{1;2;3;4;5;6;7}),"L","M","M","J","V","S","D")</f>
        <v>M</v>
      </c>
      <c r="CN33" s="110"/>
      <c r="CO33" s="95"/>
      <c r="CP33" s="95"/>
      <c r="CQ33" s="96"/>
      <c r="CS33" s="128" t="s">
        <v>45</v>
      </c>
      <c r="CT33" s="129">
        <f>VLOOKUP(CS33,Données!$M$2:$N$17,2,0)</f>
        <v>41632</v>
      </c>
    </row>
    <row r="34" spans="1:98" ht="15" customHeight="1">
      <c r="A34" s="184">
        <f t="shared" si="23"/>
        <v>4</v>
      </c>
      <c r="B34" s="87">
        <f t="shared" si="24"/>
        <v>41300</v>
      </c>
      <c r="C34" s="88" t="str">
        <f>CHOOSE(MATCH(WEEKDAY(B34,2),{1;2;3;4;5;6;7}),"L","M","M","J","V","S","D")</f>
        <v>V</v>
      </c>
      <c r="D34" s="107"/>
      <c r="E34" s="95" t="str">
        <f>IF(OR(AND(B34&gt;=Vacances!$C$9,B34&lt;=Vacances!$D$9),AND(B34&gt;=Vacances!$C$10,B34&lt;=Vacances!$D$10),AND(B34&gt;=Vacances!$C$11,B34&lt;=Vacances!$D$11),AND(B34&gt;=Vacances!$C$12,B34&lt;=Vacances!$D$12),AND(B34&gt;=Vacances!$C$13,B34&lt;=Vacances!$D$13))," ","")</f>
        <v/>
      </c>
      <c r="F34" s="95" t="str">
        <f>IF(OR(AND(B34&gt;=Vacances!$E$9,B34&lt;=Vacances!$F$9),AND(B34&gt;=Vacances!$E$10,B34&lt;=Vacances!$F$10),AND(B34&gt;=Vacances!$E$11,B34&lt;=Vacances!$F$11),AND(B34&gt;=Vacances!$E$12,B34&lt;=Vacances!$F$12),AND(B34&gt;=Vacances!$E$13,B34&lt;=Vacances!$F$13))," ","")</f>
        <v/>
      </c>
      <c r="G34" s="96" t="str">
        <f>IF(OR(AND(B34&gt;=Vacances!$G$9,B34&lt;=Vacances!$H$9),AND(B34&gt;=Vacances!$G$10,B34&lt;=Vacances!$H$10),AND(B34&gt;=Vacances!$G$11,B34&lt;=Vacances!$H$11),AND(B34&gt;=Vacances!$G$12,B34&lt;=Vacances!$H$12),AND(B34&gt;=Vacances!$G$13,B34&lt;=Vacances!$H$13))," ","")</f>
        <v/>
      </c>
      <c r="H34" s="89"/>
      <c r="I34" s="184">
        <f t="shared" si="1"/>
        <v>9</v>
      </c>
      <c r="J34" s="90">
        <f t="shared" si="25"/>
        <v>41331</v>
      </c>
      <c r="K34" s="91" t="str">
        <f>CHOOSE(MATCH(WEEKDAY(J34,2),{1;2;3;4;5;6;7}),"L","M","M","J","V","S","D")</f>
        <v>L</v>
      </c>
      <c r="L34" s="107" t="s">
        <v>13</v>
      </c>
      <c r="M34" s="95" t="str">
        <f>IF(OR(AND(J34&gt;=Vacances!$C$9,J34&lt;=Vacances!$D$9),AND(J34&gt;=Vacances!$C$10,J34&lt;=Vacances!$D$10),AND(J34&gt;=Vacances!$C$11,J34&lt;=Vacances!$D$11),AND(J34&gt;=Vacances!$C$12,J34&lt;=Vacances!$D$12),AND(J34&gt;=Vacances!$C$13,J34&lt;=Vacances!$D$13))," ","")</f>
        <v xml:space="preserve"> </v>
      </c>
      <c r="N34" s="95" t="str">
        <f>IF(OR(AND(J34&gt;=Vacances!$E$9,J34&lt;=Vacances!$F$9),AND(J34&gt;=Vacances!$E$10,J34&lt;=Vacances!$F$10),AND(J34&gt;=Vacances!$E$11,J34&lt;=Vacances!$F$11),AND(J34&gt;=Vacances!$E$12,J34&lt;=Vacances!$F$12),AND(J34&gt;=Vacances!$E$13,J34&lt;=Vacances!$F$13))," ","")</f>
        <v xml:space="preserve"> </v>
      </c>
      <c r="O34" s="96" t="str">
        <f>IF(OR(AND(J34&gt;=Vacances!$G$9,J34&lt;=Vacances!$H$9),AND(J34&gt;=Vacances!$G$10,J34&lt;=Vacances!$H$10),AND(J34&gt;=Vacances!$G$11,J34&lt;=Vacances!$H$11),AND(J34&gt;=Vacances!$G$12,J34&lt;=Vacances!$H$12),AND(J34&gt;=Vacances!$G$13,J34&lt;=Vacances!$H$13))," ","")</f>
        <v/>
      </c>
      <c r="P34" s="92"/>
      <c r="Q34" s="184">
        <f t="shared" si="2"/>
        <v>13</v>
      </c>
      <c r="R34" s="87">
        <f t="shared" si="35"/>
        <v>41359</v>
      </c>
      <c r="S34" s="91" t="str">
        <f>CHOOSE(MATCH(WEEKDAY(R34,2),{1;2;3;4;5;6;7}),"L","M","M","J","V","S","D")</f>
        <v>L</v>
      </c>
      <c r="T34" s="110"/>
      <c r="U34" s="95" t="str">
        <f>IF(OR(AND(R34&gt;=Vacances!$C$9,R34&lt;=Vacances!$D$9),AND(R34&gt;=Vacances!$C$10,R34&lt;=Vacances!$D$10),AND(R34&gt;=Vacances!$C$11,R34&lt;=Vacances!$D$11),AND(R34&gt;=Vacances!$C$12,R34&lt;=Vacances!$D$12),AND(R34&gt;=Vacances!$C$13,R34&lt;=Vacances!$D$13))," ","")</f>
        <v/>
      </c>
      <c r="V34" s="95" t="str">
        <f>IF(OR(AND(R34&gt;=Vacances!$E$9,R34&lt;=Vacances!$F$9),AND(R34&gt;=Vacances!$E$10,R34&lt;=Vacances!$F$10),AND(R34&gt;=Vacances!$E$11,R34&lt;=Vacances!$F$11),AND(R34&gt;=Vacances!$E$12,R34&lt;=Vacances!$F$12),AND(R34&gt;=Vacances!$E$13,R34&lt;=Vacances!$F$13))," ","")</f>
        <v/>
      </c>
      <c r="W34" s="96" t="str">
        <f>IF(OR(AND(R34&gt;=Vacances!$G$9,R34&lt;=Vacances!$H$9),AND(R34&gt;=Vacances!$G$10,R34&lt;=Vacances!$H$10),AND(R34&gt;=Vacances!$G$11,R34&lt;=Vacances!$H$11),AND(R34&gt;=Vacances!$G$12,R34&lt;=Vacances!$H$12),AND(R34&gt;=Vacances!$G$13,R34&lt;=Vacances!$H$13))," ","")</f>
        <v/>
      </c>
      <c r="X34" s="92"/>
      <c r="Y34" s="184">
        <f t="shared" si="3"/>
        <v>17</v>
      </c>
      <c r="Z34" s="87">
        <f t="shared" si="36"/>
        <v>41390</v>
      </c>
      <c r="AA34" s="91" t="str">
        <f>CHOOSE(MATCH(WEEKDAY(Z34,2),{1;2;3;4;5;6;7}),"L","M","M","J","V","S","D")</f>
        <v>J</v>
      </c>
      <c r="AB34" s="107"/>
      <c r="AC34" s="95" t="str">
        <f>IF(OR(AND(Z34&gt;=Vacances!$C$9,Z34&lt;=Vacances!$D$9),AND(Z34&gt;=Vacances!$C$10,Z34&lt;=Vacances!$D$10),AND(Z34&gt;=Vacances!$C$11,Z34&lt;=Vacances!$D$11),AND(Z34&gt;=Vacances!$C$12,Z34&lt;=Vacances!$D$12),AND(Z34&gt;=Vacances!$C$13,Z34&lt;=Vacances!$D$13))," ","")</f>
        <v xml:space="preserve"> </v>
      </c>
      <c r="AD34" s="95" t="str">
        <f>IF(OR(AND(Z34&gt;=Vacances!$E$9,Z34&lt;=Vacances!$F$9),AND(Z34&gt;=Vacances!$E$10,Z34&lt;=Vacances!$F$10),AND(Z34&gt;=Vacances!$E$11,Z34&lt;=Vacances!$F$11),AND(Z34&gt;=Vacances!$E$12,Z34&lt;=Vacances!$F$12),AND(Z34&gt;=Vacances!$E$13,Z34&lt;=Vacances!$F$13))," ","")</f>
        <v/>
      </c>
      <c r="AE34" s="96" t="str">
        <f>IF(OR(AND(Z34&gt;=Vacances!$G$9,Z34&lt;=Vacances!$H$9),AND(Z34&gt;=Vacances!$G$10,Z34&lt;=Vacances!$H$10),AND(Z34&gt;=Vacances!$G$11,Z34&lt;=Vacances!$H$11),AND(Z34&gt;=Vacances!$G$12,Z34&lt;=Vacances!$H$12),AND(Z34&gt;=Vacances!$G$13,Z34&lt;=Vacances!$H$13))," ","")</f>
        <v/>
      </c>
      <c r="AF34" s="89"/>
      <c r="AG34" s="184">
        <f t="shared" si="4"/>
        <v>21</v>
      </c>
      <c r="AH34" s="87">
        <f t="shared" si="27"/>
        <v>41420</v>
      </c>
      <c r="AI34" s="88" t="str">
        <f>CHOOSE(MATCH(WEEKDAY(AH34,2),{1;2;3;4;5;6;7}),"L","M","M","J","V","S","D")</f>
        <v>S</v>
      </c>
      <c r="AJ34" s="107"/>
      <c r="AK34" s="95" t="str">
        <f>IF(OR(AND(AH34&gt;=Vacances!$C$9,AH34&lt;=Vacances!$D$9),AND(AH34&gt;=Vacances!$C$10,AH34&lt;=Vacances!$D$10),AND(AH34&gt;=Vacances!$C$11,AH34&lt;=Vacances!$D$11),AND(AH34&gt;=Vacances!$C$12,AH34&lt;=Vacances!$D$12),AND(AH34&gt;=Vacances!$C$13,AH34&lt;=Vacances!$D$13))," ","")</f>
        <v xml:space="preserve"> </v>
      </c>
      <c r="AL34" s="95" t="str">
        <f>IF(OR(AND(AH34&gt;=Vacances!$E$9,AH34&lt;=Vacances!$F$9),AND(AH34&gt;=Vacances!$E$10,AH34&lt;=Vacances!$F$10),AND(AH34&gt;=Vacances!$E$11,AH34&lt;=Vacances!$F$11),AND(AH34&gt;=Vacances!$E$12,AH34&lt;=Vacances!$F$12),AND(AH34&gt;=Vacances!$E$13,AH34&lt;=Vacances!$F$13))," ","")</f>
        <v xml:space="preserve"> </v>
      </c>
      <c r="AM34" s="96" t="str">
        <f>IF(OR(AND(AH34&gt;=Vacances!$G$9,AH34&lt;=Vacances!$H$9),AND(AH34&gt;=Vacances!$G$10,AH34&lt;=Vacances!$H$10),AND(AH34&gt;=Vacances!$G$11,AH34&lt;=Vacances!$H$11),AND(AH34&gt;=Vacances!$G$12,AH34&lt;=Vacances!$H$12),AND(AH34&gt;=Vacances!$G$13,AH34&lt;=Vacances!$H$13))," ","")</f>
        <v xml:space="preserve"> </v>
      </c>
      <c r="AN34" s="92"/>
      <c r="AO34" s="184">
        <f t="shared" si="5"/>
        <v>26</v>
      </c>
      <c r="AP34" s="87">
        <f t="shared" si="28"/>
        <v>41451</v>
      </c>
      <c r="AQ34" s="91" t="str">
        <f>CHOOSE(MATCH(WEEKDAY(AP34,2),{1;2;3;4;5;6;7}),"L","M","M","J","V","S","D")</f>
        <v>M</v>
      </c>
      <c r="AR34" s="157"/>
      <c r="AS34" s="95" t="str">
        <f>IF(OR(AND(AP34&gt;=Vacances!$C$9,AP34&lt;=Vacances!$D$9),AND(AP34&gt;=Vacances!$C$10,AP34&lt;=Vacances!$D$10),AND(AP34&gt;=Vacances!$C$11,AP34&lt;=Vacances!$D$11),AND(AP34&gt;=Vacances!$C$12,AP34&lt;=Vacances!$D$12),AND(AP34&gt;=Vacances!$C$13,AP34&lt;=Vacances!$D$13))," ","")</f>
        <v/>
      </c>
      <c r="AT34" s="95" t="str">
        <f>IF(OR(AND(AP34&gt;=Vacances!$E$9,AP34&lt;=Vacances!$F$9),AND(AP34&gt;=Vacances!$E$10,AP34&lt;=Vacances!$F$10),AND(AP34&gt;=Vacances!$E$11,AP34&lt;=Vacances!$F$11),AND(AP34&gt;=Vacances!$E$12,AP34&lt;=Vacances!$F$12),AND(AP34&gt;=Vacances!$E$13,AP34&lt;=Vacances!$F$13))," ","")</f>
        <v/>
      </c>
      <c r="AU34" s="96" t="str">
        <f>IF(OR(AND(AP34&gt;=Vacances!$G$9,AP34&lt;=Vacances!$H$9),AND(AP34&gt;=Vacances!$G$10,AP34&lt;=Vacances!$H$10),AND(AP34&gt;=Vacances!$G$11,AP34&lt;=Vacances!$H$11),AND(AP34&gt;=Vacances!$G$12,AP34&lt;=Vacances!$H$12),AND(AP34&gt;=Vacances!$G$13,AP34&lt;=Vacances!$H$13))," ","")</f>
        <v/>
      </c>
      <c r="AV34" s="92"/>
      <c r="AW34" s="184">
        <f t="shared" si="6"/>
        <v>30</v>
      </c>
      <c r="AX34" s="87">
        <f t="shared" si="29"/>
        <v>41481</v>
      </c>
      <c r="AY34" s="88" t="str">
        <f>CHOOSE(MATCH(WEEKDAY(AX34,2),{1;2;3;4;5;6;7}),"L","M","M","J","V","S","D")</f>
        <v>J</v>
      </c>
      <c r="AZ34" s="112" t="s">
        <v>23</v>
      </c>
      <c r="BA34" s="95" t="str">
        <f>IF(OR(AND(AX34&gt;=Vacances!$C$9,AX34&lt;=Vacances!$D$9),AND(AX34&gt;=Vacances!$C$10,AX34&lt;=Vacances!$D$10),AND(AX34&gt;=Vacances!$C$11,AX34&lt;=Vacances!$D$11),AND(AX34&gt;=Vacances!$C$12,AX34&lt;=Vacances!$D$12),AND(AX34&gt;=Vacances!$C$13,AX34&lt;=Vacances!$D$13))," ","")</f>
        <v xml:space="preserve"> </v>
      </c>
      <c r="BB34" s="95" t="str">
        <f>IF(OR(AND(AX34&gt;=Vacances!$E$9,AX34&lt;=Vacances!$F$9),AND(AX34&gt;=Vacances!$E$10,AX34&lt;=Vacances!$F$10),AND(AX34&gt;=Vacances!$E$11,AX34&lt;=Vacances!$F$11),AND(AX34&gt;=Vacances!$E$12,AX34&lt;=Vacances!$F$12),AND(AX34&gt;=Vacances!$E$13,AX34&lt;=Vacances!$F$13))," ","")</f>
        <v xml:space="preserve"> </v>
      </c>
      <c r="BC34" s="96" t="str">
        <f>IF(OR(AND(AX34&gt;=Vacances!$G$9,AX34&lt;=Vacances!$H$9),AND(AX34&gt;=Vacances!$G$10,AX34&lt;=Vacances!$H$10),AND(AX34&gt;=Vacances!$G$11,AX34&lt;=Vacances!$H$11),AND(AX34&gt;=Vacances!$G$12,AX34&lt;=Vacances!$H$12),AND(AX34&gt;=Vacances!$G$13,AX34&lt;=Vacances!$H$13))," ","")</f>
        <v xml:space="preserve"> </v>
      </c>
      <c r="BD34" s="92"/>
      <c r="BE34" s="184">
        <f t="shared" si="7"/>
        <v>34</v>
      </c>
      <c r="BF34" s="87">
        <f t="shared" si="30"/>
        <v>41512</v>
      </c>
      <c r="BG34" s="88" t="str">
        <f>CHOOSE(MATCH(WEEKDAY(BF34,2),{1;2;3;4;5;6;7}),"L","M","M","J","V","S","D")</f>
        <v>D</v>
      </c>
      <c r="BH34" s="110"/>
      <c r="BI34" s="95" t="str">
        <f>IF(OR(AND(BF34&gt;=Vacances!$C$9,BF34&lt;=Vacances!$D$9),AND(BF34&gt;=Vacances!$C$10,BF34&lt;=Vacances!$D$10),AND(BF34&gt;=Vacances!$C$11,BF34&lt;=Vacances!$D$11),AND(BF34&gt;=Vacances!$C$12,BF34&lt;=Vacances!$D$12),AND(BF34&gt;=Vacances!$C$13,BF34&lt;=Vacances!$D$13))," ","")</f>
        <v xml:space="preserve"> </v>
      </c>
      <c r="BJ34" s="95" t="str">
        <f>IF(OR(AND(BF34&gt;=Vacances!$E$9,BF34&lt;=Vacances!$F$9),AND(BF34&gt;=Vacances!$E$10,BF34&lt;=Vacances!$F$10),AND(BF34&gt;=Vacances!$E$11,BF34&lt;=Vacances!$F$11),AND(BF34&gt;=Vacances!$E$12,BF34&lt;=Vacances!$F$12),AND(BF34&gt;=Vacances!$E$13,BF34&lt;=Vacances!$F$13))," ","")</f>
        <v xml:space="preserve"> </v>
      </c>
      <c r="BK34" s="96" t="str">
        <f>IF(OR(AND(BF34&gt;=Vacances!$G$9,BF34&lt;=Vacances!$H$9),AND(BF34&gt;=Vacances!$G$10,BF34&lt;=Vacances!$H$10),AND(BF34&gt;=Vacances!$G$11,BF34&lt;=Vacances!$H$11),AND(BF34&gt;=Vacances!$G$12,BF34&lt;=Vacances!$H$12),AND(BF34&gt;=Vacances!$G$13,BF34&lt;=Vacances!$H$13))," ","")</f>
        <v xml:space="preserve"> </v>
      </c>
      <c r="BL34" s="92"/>
      <c r="BM34" s="184">
        <f t="shared" si="8"/>
        <v>39</v>
      </c>
      <c r="BN34" s="87">
        <f t="shared" si="31"/>
        <v>41543</v>
      </c>
      <c r="BO34" s="91" t="str">
        <f>CHOOSE(MATCH(WEEKDAY(BN34,2),{1;2;3;4;5;6;7}),"L","M","M","J","V","S","D")</f>
        <v>M</v>
      </c>
      <c r="BP34" s="110"/>
      <c r="BQ34" s="95" t="str">
        <f>IF(OR(AND(BN34&gt;=Vacances!$C$9,BN34&lt;=Vacances!$D$9),AND(BN34&gt;=Vacances!$C$10,BN34&lt;=Vacances!$D$10),AND(BN34&gt;=Vacances!$C$11,BN34&lt;=Vacances!$D$11),AND(BN34&gt;=Vacances!$C$12,BN34&lt;=Vacances!$D$12),AND(BN34&gt;=Vacances!$C$13,BN34&lt;=Vacances!$D$13))," ","")</f>
        <v/>
      </c>
      <c r="BR34" s="95" t="str">
        <f>IF(OR(AND(BN34&gt;=Vacances!$E$9,BN34&lt;=Vacances!$F$9),AND(BN34&gt;=Vacances!$E$10,BN34&lt;=Vacances!$F$10),AND(BN34&gt;=Vacances!$E$11,BN34&lt;=Vacances!$F$11),AND(BN34&gt;=Vacances!$E$12,BN34&lt;=Vacances!$F$12),AND(BN34&gt;=Vacances!$E$13,BN34&lt;=Vacances!$F$13))," ","")</f>
        <v/>
      </c>
      <c r="BS34" s="96" t="str">
        <f>IF(OR(AND(BN34&gt;=Vacances!$G$9,BN34&lt;=Vacances!$H$9),AND(BN34&gt;=Vacances!$G$10,BN34&lt;=Vacances!$H$10),AND(BN34&gt;=Vacances!$G$11,BN34&lt;=Vacances!$H$11),AND(BN34&gt;=Vacances!$G$12,BN34&lt;=Vacances!$H$12),AND(BN34&gt;=Vacances!$G$13,BN34&lt;=Vacances!$H$13))," ","")</f>
        <v/>
      </c>
      <c r="BT34" s="92"/>
      <c r="BU34" s="184">
        <f t="shared" si="9"/>
        <v>43</v>
      </c>
      <c r="BV34" s="87">
        <f t="shared" si="32"/>
        <v>41573</v>
      </c>
      <c r="BW34" s="88" t="str">
        <f>CHOOSE(MATCH(WEEKDAY(BV34,2),{1;2;3;4;5;6;7}),"L","M","M","J","V","S","D")</f>
        <v>V</v>
      </c>
      <c r="BX34" s="111"/>
      <c r="BY34" s="95" t="str">
        <f>IF(OR(AND(BV34&gt;=Vacances!$C$9,BV34&lt;=Vacances!$D$9),AND(BV34&gt;=Vacances!$C$10,BV34&lt;=Vacances!$D$10),AND(BV34&gt;=Vacances!$C$11,BV34&lt;=Vacances!$D$11),AND(BV34&gt;=Vacances!$C$12,BV34&lt;=Vacances!$D$12),AND(BV34&gt;=Vacances!$C$13,BV34&lt;=Vacances!$D$13))," ","")</f>
        <v/>
      </c>
      <c r="BZ34" s="95" t="str">
        <f>IF(OR(AND(BV34&gt;=Vacances!$E$9,BV34&lt;=Vacances!$F$9),AND(BV34&gt;=Vacances!$E$10,BV34&lt;=Vacances!$F$10),AND(BV34&gt;=Vacances!$E$11,BV34&lt;=Vacances!$F$11),AND(BV34&gt;=Vacances!$E$12,BV34&lt;=Vacances!$F$12),AND(BV34&gt;=Vacances!$E$13,BV34&lt;=Vacances!$F$13))," ","")</f>
        <v/>
      </c>
      <c r="CA34" s="96" t="str">
        <f>IF(OR(AND(BV34&gt;=Vacances!$G$9,BV34&lt;=Vacances!$H$9),AND(BV34&gt;=Vacances!$G$10,BV34&lt;=Vacances!$H$10),AND(BV34&gt;=Vacances!$G$11,BV34&lt;=Vacances!$H$11),AND(BV34&gt;=Vacances!$G$12,BV34&lt;=Vacances!$H$12),AND(BV34&gt;=Vacances!$G$13,BV34&lt;=Vacances!$H$13))," ","")</f>
        <v/>
      </c>
      <c r="CB34" s="92"/>
      <c r="CC34" s="184">
        <f t="shared" si="10"/>
        <v>48</v>
      </c>
      <c r="CD34" s="87">
        <f t="shared" si="33"/>
        <v>41604</v>
      </c>
      <c r="CE34" s="91" t="str">
        <f>CHOOSE(MATCH(WEEKDAY(CD34,2),{1;2;3;4;5;6;7}),"L","M","M","J","V","S","D")</f>
        <v>L</v>
      </c>
      <c r="CF34" s="110"/>
      <c r="CG34" s="95"/>
      <c r="CH34" s="95"/>
      <c r="CI34" s="96"/>
      <c r="CJ34" s="92"/>
      <c r="CK34" s="184">
        <f t="shared" si="11"/>
        <v>52</v>
      </c>
      <c r="CL34" s="87">
        <f t="shared" si="34"/>
        <v>41634</v>
      </c>
      <c r="CM34" s="88" t="str">
        <f>CHOOSE(MATCH(WEEKDAY(CL34,2),{1;2;3;4;5;6;7}),"L","M","M","J","V","S","D")</f>
        <v>M</v>
      </c>
      <c r="CN34" s="110"/>
      <c r="CO34" s="95"/>
      <c r="CP34" s="95"/>
      <c r="CQ34" s="96"/>
      <c r="CS34" s="124" t="s">
        <v>47</v>
      </c>
      <c r="CT34" s="125"/>
    </row>
    <row r="35" spans="1:98" ht="15" customHeight="1">
      <c r="A35" s="184">
        <f t="shared" si="23"/>
        <v>4</v>
      </c>
      <c r="B35" s="87">
        <f t="shared" si="24"/>
        <v>41301</v>
      </c>
      <c r="C35" s="88" t="str">
        <f>CHOOSE(MATCH(WEEKDAY(B35,2),{1;2;3;4;5;6;7}),"L","M","M","J","V","S","D")</f>
        <v>S</v>
      </c>
      <c r="D35" s="107" t="s">
        <v>13</v>
      </c>
      <c r="E35" s="95" t="str">
        <f>IF(OR(AND(B35&gt;=Vacances!$C$9,B35&lt;=Vacances!$D$9),AND(B35&gt;=Vacances!$C$10,B35&lt;=Vacances!$D$10),AND(B35&gt;=Vacances!$C$11,B35&lt;=Vacances!$D$11),AND(B35&gt;=Vacances!$C$12,B35&lt;=Vacances!$D$12),AND(B35&gt;=Vacances!$C$13,B35&lt;=Vacances!$D$13))," ","")</f>
        <v/>
      </c>
      <c r="F35" s="95" t="str">
        <f>IF(OR(AND(B35&gt;=Vacances!$E$9,B35&lt;=Vacances!$F$9),AND(B35&gt;=Vacances!$E$10,B35&lt;=Vacances!$F$10),AND(B35&gt;=Vacances!$E$11,B35&lt;=Vacances!$F$11),AND(B35&gt;=Vacances!$E$12,B35&lt;=Vacances!$F$12),AND(B35&gt;=Vacances!$E$13,B35&lt;=Vacances!$F$13))," ","")</f>
        <v/>
      </c>
      <c r="G35" s="96" t="str">
        <f>IF(OR(AND(B35&gt;=Vacances!$G$9,B35&lt;=Vacances!$H$9),AND(B35&gt;=Vacances!$G$10,B35&lt;=Vacances!$H$10),AND(B35&gt;=Vacances!$G$11,B35&lt;=Vacances!$H$11),AND(B35&gt;=Vacances!$G$12,B35&lt;=Vacances!$H$12),AND(B35&gt;=Vacances!$G$13,B35&lt;=Vacances!$H$13))," ","")</f>
        <v/>
      </c>
      <c r="H35" s="93"/>
      <c r="I35" s="184">
        <f t="shared" si="1"/>
        <v>9</v>
      </c>
      <c r="J35" s="90">
        <f t="shared" si="25"/>
        <v>41332</v>
      </c>
      <c r="K35" s="91" t="str">
        <f>CHOOSE(MATCH(WEEKDAY(J35,2),{1;2;3;4;5;6;7}),"L","M","M","J","V","S","D")</f>
        <v>M</v>
      </c>
      <c r="L35" s="107" t="s">
        <v>13</v>
      </c>
      <c r="M35" s="95" t="str">
        <f>IF(OR(AND(J35&gt;=Vacances!$C$9,J35&lt;=Vacances!$D$9),AND(J35&gt;=Vacances!$C$10,J35&lt;=Vacances!$D$10),AND(J35&gt;=Vacances!$C$11,J35&lt;=Vacances!$D$11),AND(J35&gt;=Vacances!$C$12,J35&lt;=Vacances!$D$12),AND(J35&gt;=Vacances!$C$13,J35&lt;=Vacances!$D$13))," ","")</f>
        <v xml:space="preserve"> </v>
      </c>
      <c r="N35" s="95" t="str">
        <f>IF(OR(AND(J35&gt;=Vacances!$E$9,J35&lt;=Vacances!$F$9),AND(J35&gt;=Vacances!$E$10,J35&lt;=Vacances!$F$10),AND(J35&gt;=Vacances!$E$11,J35&lt;=Vacances!$F$11),AND(J35&gt;=Vacances!$E$12,J35&lt;=Vacances!$F$12),AND(J35&gt;=Vacances!$E$13,J35&lt;=Vacances!$F$13))," ","")</f>
        <v/>
      </c>
      <c r="O35" s="96" t="str">
        <f>IF(OR(AND(J35&gt;=Vacances!$G$9,J35&lt;=Vacances!$H$9),AND(J35&gt;=Vacances!$G$10,J35&lt;=Vacances!$H$10),AND(J35&gt;=Vacances!$G$11,J35&lt;=Vacances!$H$11),AND(J35&gt;=Vacances!$G$12,J35&lt;=Vacances!$H$12),AND(J35&gt;=Vacances!$G$13,J35&lt;=Vacances!$H$13))," ","")</f>
        <v/>
      </c>
      <c r="P35" s="94"/>
      <c r="Q35" s="184">
        <f t="shared" si="2"/>
        <v>13</v>
      </c>
      <c r="R35" s="87">
        <f t="shared" si="35"/>
        <v>41360</v>
      </c>
      <c r="S35" s="91" t="str">
        <f>CHOOSE(MATCH(WEEKDAY(R35,2),{1;2;3;4;5;6;7}),"L","M","M","J","V","S","D")</f>
        <v>M</v>
      </c>
      <c r="T35" s="107" t="s">
        <v>13</v>
      </c>
      <c r="U35" s="95" t="str">
        <f>IF(OR(AND(R35&gt;=Vacances!$C$9,R35&lt;=Vacances!$D$9),AND(R35&gt;=Vacances!$C$10,R35&lt;=Vacances!$D$10),AND(R35&gt;=Vacances!$C$11,R35&lt;=Vacances!$D$11),AND(R35&gt;=Vacances!$C$12,R35&lt;=Vacances!$D$12),AND(R35&gt;=Vacances!$C$13,R35&lt;=Vacances!$D$13))," ","")</f>
        <v/>
      </c>
      <c r="V35" s="95" t="str">
        <f>IF(OR(AND(R35&gt;=Vacances!$E$9,R35&lt;=Vacances!$F$9),AND(R35&gt;=Vacances!$E$10,R35&lt;=Vacances!$F$10),AND(R35&gt;=Vacances!$E$11,R35&lt;=Vacances!$F$11),AND(R35&gt;=Vacances!$E$12,R35&lt;=Vacances!$F$12),AND(R35&gt;=Vacances!$E$13,R35&lt;=Vacances!$F$13))," ","")</f>
        <v/>
      </c>
      <c r="W35" s="96" t="str">
        <f>IF(OR(AND(R35&gt;=Vacances!$G$9,R35&lt;=Vacances!$H$9),AND(R35&gt;=Vacances!$G$10,R35&lt;=Vacances!$H$10),AND(R35&gt;=Vacances!$G$11,R35&lt;=Vacances!$H$11),AND(R35&gt;=Vacances!$G$12,R35&lt;=Vacances!$H$12),AND(R35&gt;=Vacances!$G$13,R35&lt;=Vacances!$H$13))," ","")</f>
        <v/>
      </c>
      <c r="X35" s="94"/>
      <c r="Y35" s="184">
        <f t="shared" si="3"/>
        <v>17</v>
      </c>
      <c r="Z35" s="87">
        <f t="shared" si="36"/>
        <v>41391</v>
      </c>
      <c r="AA35" s="91" t="str">
        <f>CHOOSE(MATCH(WEEKDAY(Z35,2),{1;2;3;4;5;6;7}),"L","M","M","J","V","S","D")</f>
        <v>V</v>
      </c>
      <c r="AB35" s="107" t="s">
        <v>13</v>
      </c>
      <c r="AC35" s="95" t="str">
        <f>IF(OR(AND(Z35&gt;=Vacances!$C$9,Z35&lt;=Vacances!$D$9),AND(Z35&gt;=Vacances!$C$10,Z35&lt;=Vacances!$D$10),AND(Z35&gt;=Vacances!$C$11,Z35&lt;=Vacances!$D$11),AND(Z35&gt;=Vacances!$C$12,Z35&lt;=Vacances!$D$12),AND(Z35&gt;=Vacances!$C$13,Z35&lt;=Vacances!$D$13))," ","")</f>
        <v xml:space="preserve"> </v>
      </c>
      <c r="AD35" s="95" t="str">
        <f>IF(OR(AND(Z35&gt;=Vacances!$E$9,Z35&lt;=Vacances!$F$9),AND(Z35&gt;=Vacances!$E$10,Z35&lt;=Vacances!$F$10),AND(Z35&gt;=Vacances!$E$11,Z35&lt;=Vacances!$F$11),AND(Z35&gt;=Vacances!$E$12,Z35&lt;=Vacances!$F$12),AND(Z35&gt;=Vacances!$E$13,Z35&lt;=Vacances!$F$13))," ","")</f>
        <v/>
      </c>
      <c r="AE35" s="96" t="str">
        <f>IF(OR(AND(Z35&gt;=Vacances!$G$9,Z35&lt;=Vacances!$H$9),AND(Z35&gt;=Vacances!$G$10,Z35&lt;=Vacances!$H$10),AND(Z35&gt;=Vacances!$G$11,Z35&lt;=Vacances!$H$11),AND(Z35&gt;=Vacances!$G$12,Z35&lt;=Vacances!$H$12),AND(Z35&gt;=Vacances!$G$13,Z35&lt;=Vacances!$H$13))," ","")</f>
        <v/>
      </c>
      <c r="AF35" s="93"/>
      <c r="AG35" s="184">
        <f t="shared" si="4"/>
        <v>21</v>
      </c>
      <c r="AH35" s="87">
        <f t="shared" si="27"/>
        <v>41421</v>
      </c>
      <c r="AI35" s="88" t="str">
        <f>CHOOSE(MATCH(WEEKDAY(AH35,2),{1;2;3;4;5;6;7}),"L","M","M","J","V","S","D")</f>
        <v>D</v>
      </c>
      <c r="AJ35" s="107"/>
      <c r="AK35" s="95" t="str">
        <f>IF(OR(AND(AH35&gt;=Vacances!$C$9,AH35&lt;=Vacances!$D$9),AND(AH35&gt;=Vacances!$C$10,AH35&lt;=Vacances!$D$10),AND(AH35&gt;=Vacances!$C$11,AH35&lt;=Vacances!$D$11),AND(AH35&gt;=Vacances!$C$12,AH35&lt;=Vacances!$D$12),AND(AH35&gt;=Vacances!$C$13,AH35&lt;=Vacances!$D$13))," ","")</f>
        <v/>
      </c>
      <c r="AL35" s="95" t="str">
        <f>IF(OR(AND(AH35&gt;=Vacances!$E$9,AH35&lt;=Vacances!$F$9),AND(AH35&gt;=Vacances!$E$10,AH35&lt;=Vacances!$F$10),AND(AH35&gt;=Vacances!$E$11,AH35&lt;=Vacances!$F$11),AND(AH35&gt;=Vacances!$E$12,AH35&lt;=Vacances!$F$12),AND(AH35&gt;=Vacances!$E$13,AH35&lt;=Vacances!$F$13))," ","")</f>
        <v/>
      </c>
      <c r="AM35" s="96" t="str">
        <f>IF(OR(AND(AH35&gt;=Vacances!$G$9,AH35&lt;=Vacances!$H$9),AND(AH35&gt;=Vacances!$G$10,AH35&lt;=Vacances!$H$10),AND(AH35&gt;=Vacances!$G$11,AH35&lt;=Vacances!$H$11),AND(AH35&gt;=Vacances!$G$12,AH35&lt;=Vacances!$H$12),AND(AH35&gt;=Vacances!$G$13,AH35&lt;=Vacances!$H$13))," ","")</f>
        <v/>
      </c>
      <c r="AN35" s="94"/>
      <c r="AO35" s="184">
        <f t="shared" si="5"/>
        <v>26</v>
      </c>
      <c r="AP35" s="87">
        <f t="shared" si="28"/>
        <v>41452</v>
      </c>
      <c r="AQ35" s="91" t="str">
        <f>CHOOSE(MATCH(WEEKDAY(AP35,2),{1;2;3;4;5;6;7}),"L","M","M","J","V","S","D")</f>
        <v>M</v>
      </c>
      <c r="AR35" s="110"/>
      <c r="AS35" s="95" t="str">
        <f>IF(OR(AND(AP35&gt;=Vacances!$C$9,AP35&lt;=Vacances!$D$9),AND(AP35&gt;=Vacances!$C$10,AP35&lt;=Vacances!$D$10),AND(AP35&gt;=Vacances!$C$11,AP35&lt;=Vacances!$D$11),AND(AP35&gt;=Vacances!$C$12,AP35&lt;=Vacances!$D$12),AND(AP35&gt;=Vacances!$C$13,AP35&lt;=Vacances!$D$13))," ","")</f>
        <v/>
      </c>
      <c r="AT35" s="95" t="str">
        <f>IF(OR(AND(AP35&gt;=Vacances!$E$9,AP35&lt;=Vacances!$F$9),AND(AP35&gt;=Vacances!$E$10,AP35&lt;=Vacances!$F$10),AND(AP35&gt;=Vacances!$E$11,AP35&lt;=Vacances!$F$11),AND(AP35&gt;=Vacances!$E$12,AP35&lt;=Vacances!$F$12),AND(AP35&gt;=Vacances!$E$13,AP35&lt;=Vacances!$F$13))," ","")</f>
        <v/>
      </c>
      <c r="AU35" s="96" t="str">
        <f>IF(OR(AND(AP35&gt;=Vacances!$G$9,AP35&lt;=Vacances!$H$9),AND(AP35&gt;=Vacances!$G$10,AP35&lt;=Vacances!$H$10),AND(AP35&gt;=Vacances!$G$11,AP35&lt;=Vacances!$H$11),AND(AP35&gt;=Vacances!$G$12,AP35&lt;=Vacances!$H$12),AND(AP35&gt;=Vacances!$G$13,AP35&lt;=Vacances!$H$13))," ","")</f>
        <v/>
      </c>
      <c r="AV35" s="94"/>
      <c r="AW35" s="184">
        <f t="shared" si="6"/>
        <v>30</v>
      </c>
      <c r="AX35" s="87">
        <f t="shared" si="29"/>
        <v>41482</v>
      </c>
      <c r="AY35" s="88" t="str">
        <f>CHOOSE(MATCH(WEEKDAY(AX35,2),{1;2;3;4;5;6;7}),"L","M","M","J","V","S","D")</f>
        <v>V</v>
      </c>
      <c r="AZ35" s="112" t="s">
        <v>23</v>
      </c>
      <c r="BA35" s="95" t="str">
        <f>IF(OR(AND(AX35&gt;=Vacances!$C$9,AX35&lt;=Vacances!$D$9),AND(AX35&gt;=Vacances!$C$10,AX35&lt;=Vacances!$D$10),AND(AX35&gt;=Vacances!$C$11,AX35&lt;=Vacances!$D$11),AND(AX35&gt;=Vacances!$C$12,AX35&lt;=Vacances!$D$12),AND(AX35&gt;=Vacances!$C$13,AX35&lt;=Vacances!$D$13))," ","")</f>
        <v xml:space="preserve"> </v>
      </c>
      <c r="BB35" s="95" t="str">
        <f>IF(OR(AND(AX35&gt;=Vacances!$E$9,AX35&lt;=Vacances!$F$9),AND(AX35&gt;=Vacances!$E$10,AX35&lt;=Vacances!$F$10),AND(AX35&gt;=Vacances!$E$11,AX35&lt;=Vacances!$F$11),AND(AX35&gt;=Vacances!$E$12,AX35&lt;=Vacances!$F$12),AND(AX35&gt;=Vacances!$E$13,AX35&lt;=Vacances!$F$13))," ","")</f>
        <v xml:space="preserve"> </v>
      </c>
      <c r="BC35" s="96" t="str">
        <f>IF(OR(AND(AX35&gt;=Vacances!$G$9,AX35&lt;=Vacances!$H$9),AND(AX35&gt;=Vacances!$G$10,AX35&lt;=Vacances!$H$10),AND(AX35&gt;=Vacances!$G$11,AX35&lt;=Vacances!$H$11),AND(AX35&gt;=Vacances!$G$12,AX35&lt;=Vacances!$H$12),AND(AX35&gt;=Vacances!$G$13,AX35&lt;=Vacances!$H$13))," ","")</f>
        <v xml:space="preserve"> </v>
      </c>
      <c r="BD35" s="97"/>
      <c r="BE35" s="184">
        <f t="shared" si="7"/>
        <v>35</v>
      </c>
      <c r="BF35" s="87">
        <f t="shared" si="30"/>
        <v>41513</v>
      </c>
      <c r="BG35" s="88" t="str">
        <f>CHOOSE(MATCH(WEEKDAY(BF35,2),{1;2;3;4;5;6;7}),"L","M","M","J","V","S","D")</f>
        <v>L</v>
      </c>
      <c r="BH35" s="110"/>
      <c r="BI35" s="95" t="str">
        <f>IF(OR(AND(BF35&gt;=Vacances!$C$9,BF35&lt;=Vacances!$D$9),AND(BF35&gt;=Vacances!$C$10,BF35&lt;=Vacances!$D$10),AND(BF35&gt;=Vacances!$C$11,BF35&lt;=Vacances!$D$11),AND(BF35&gt;=Vacances!$C$12,BF35&lt;=Vacances!$D$12),AND(BF35&gt;=Vacances!$C$13,BF35&lt;=Vacances!$D$13))," ","")</f>
        <v xml:space="preserve"> </v>
      </c>
      <c r="BJ35" s="95" t="str">
        <f>IF(OR(AND(BF35&gt;=Vacances!$E$9,BF35&lt;=Vacances!$F$9),AND(BF35&gt;=Vacances!$E$10,BF35&lt;=Vacances!$F$10),AND(BF35&gt;=Vacances!$E$11,BF35&lt;=Vacances!$F$11),AND(BF35&gt;=Vacances!$E$12,BF35&lt;=Vacances!$F$12),AND(BF35&gt;=Vacances!$E$13,BF35&lt;=Vacances!$F$13))," ","")</f>
        <v xml:space="preserve"> </v>
      </c>
      <c r="BK35" s="96" t="str">
        <f>IF(OR(AND(BF35&gt;=Vacances!$G$9,BF35&lt;=Vacances!$H$9),AND(BF35&gt;=Vacances!$G$10,BF35&lt;=Vacances!$H$10),AND(BF35&gt;=Vacances!$G$11,BF35&lt;=Vacances!$H$11),AND(BF35&gt;=Vacances!$G$12,BF35&lt;=Vacances!$H$12),AND(BF35&gt;=Vacances!$G$13,BF35&lt;=Vacances!$H$13))," ","")</f>
        <v xml:space="preserve"> </v>
      </c>
      <c r="BL35" s="94"/>
      <c r="BM35" s="184">
        <f t="shared" si="8"/>
        <v>39</v>
      </c>
      <c r="BN35" s="87">
        <f t="shared" si="31"/>
        <v>41544</v>
      </c>
      <c r="BO35" s="91" t="str">
        <f>CHOOSE(MATCH(WEEKDAY(BN35,2),{1;2;3;4;5;6;7}),"L","M","M","J","V","S","D")</f>
        <v>J</v>
      </c>
      <c r="BP35" s="110"/>
      <c r="BQ35" s="95" t="str">
        <f>IF(OR(AND(BN35&gt;=Vacances!$C$9,BN35&lt;=Vacances!$D$9),AND(BN35&gt;=Vacances!$C$10,BN35&lt;=Vacances!$D$10),AND(BN35&gt;=Vacances!$C$11,BN35&lt;=Vacances!$D$11),AND(BN35&gt;=Vacances!$C$12,BN35&lt;=Vacances!$D$12),AND(BN35&gt;=Vacances!$C$13,BN35&lt;=Vacances!$D$13))," ","")</f>
        <v/>
      </c>
      <c r="BR35" s="95" t="str">
        <f>IF(OR(AND(BN35&gt;=Vacances!$E$9,BN35&lt;=Vacances!$F$9),AND(BN35&gt;=Vacances!$E$10,BN35&lt;=Vacances!$F$10),AND(BN35&gt;=Vacances!$E$11,BN35&lt;=Vacances!$F$11),AND(BN35&gt;=Vacances!$E$12,BN35&lt;=Vacances!$F$12),AND(BN35&gt;=Vacances!$E$13,BN35&lt;=Vacances!$F$13))," ","")</f>
        <v/>
      </c>
      <c r="BS35" s="96" t="str">
        <f>IF(OR(AND(BN35&gt;=Vacances!$G$9,BN35&lt;=Vacances!$H$9),AND(BN35&gt;=Vacances!$G$10,BN35&lt;=Vacances!$H$10),AND(BN35&gt;=Vacances!$G$11,BN35&lt;=Vacances!$H$11),AND(BN35&gt;=Vacances!$G$12,BN35&lt;=Vacances!$H$12),AND(BN35&gt;=Vacances!$G$13,BN35&lt;=Vacances!$H$13))," ","")</f>
        <v/>
      </c>
      <c r="BT35" s="94"/>
      <c r="BU35" s="184">
        <f t="shared" si="9"/>
        <v>43</v>
      </c>
      <c r="BV35" s="87">
        <f t="shared" si="32"/>
        <v>41574</v>
      </c>
      <c r="BW35" s="88" t="str">
        <f>CHOOSE(MATCH(WEEKDAY(BV35,2),{1;2;3;4;5;6;7}),"L","M","M","J","V","S","D")</f>
        <v>S</v>
      </c>
      <c r="BX35" s="110"/>
      <c r="BY35" s="95" t="str">
        <f>IF(OR(AND(BV35&gt;=Vacances!$C$9,BV35&lt;=Vacances!$D$9),AND(BV35&gt;=Vacances!$C$10,BV35&lt;=Vacances!$D$10),AND(BV35&gt;=Vacances!$C$11,BV35&lt;=Vacances!$D$11),AND(BV35&gt;=Vacances!$C$12,BV35&lt;=Vacances!$D$12),AND(BV35&gt;=Vacances!$C$13,BV35&lt;=Vacances!$D$13))," ","")</f>
        <v/>
      </c>
      <c r="BZ35" s="95" t="str">
        <f>IF(OR(AND(BV35&gt;=Vacances!$E$9,BV35&lt;=Vacances!$F$9),AND(BV35&gt;=Vacances!$E$10,BV35&lt;=Vacances!$F$10),AND(BV35&gt;=Vacances!$E$11,BV35&lt;=Vacances!$F$11),AND(BV35&gt;=Vacances!$E$12,BV35&lt;=Vacances!$F$12),AND(BV35&gt;=Vacances!$E$13,BV35&lt;=Vacances!$F$13))," ","")</f>
        <v/>
      </c>
      <c r="CA35" s="96" t="str">
        <f>IF(OR(AND(BV35&gt;=Vacances!$G$9,BV35&lt;=Vacances!$H$9),AND(BV35&gt;=Vacances!$G$10,BV35&lt;=Vacances!$H$10),AND(BV35&gt;=Vacances!$G$11,BV35&lt;=Vacances!$H$11),AND(BV35&gt;=Vacances!$G$12,BV35&lt;=Vacances!$H$12),AND(BV35&gt;=Vacances!$G$13,BV35&lt;=Vacances!$H$13))," ","")</f>
        <v/>
      </c>
      <c r="CB35" s="94"/>
      <c r="CC35" s="184">
        <f t="shared" si="10"/>
        <v>48</v>
      </c>
      <c r="CD35" s="87">
        <f t="shared" si="33"/>
        <v>41605</v>
      </c>
      <c r="CE35" s="91" t="str">
        <f>CHOOSE(MATCH(WEEKDAY(CD35,2),{1;2;3;4;5;6;7}),"L","M","M","J","V","S","D")</f>
        <v>M</v>
      </c>
      <c r="CF35" s="157"/>
      <c r="CG35" s="158"/>
      <c r="CH35" s="158"/>
      <c r="CI35" s="159"/>
      <c r="CJ35" s="94"/>
      <c r="CK35" s="184">
        <f t="shared" si="11"/>
        <v>52</v>
      </c>
      <c r="CL35" s="87">
        <f t="shared" si="34"/>
        <v>41635</v>
      </c>
      <c r="CM35" s="88" t="str">
        <f>CHOOSE(MATCH(WEEKDAY(CL35,2),{1;2;3;4;5;6;7}),"L","M","M","J","V","S","D")</f>
        <v>J</v>
      </c>
      <c r="CN35" s="110"/>
      <c r="CO35" s="95"/>
      <c r="CP35" s="95"/>
      <c r="CQ35" s="96"/>
      <c r="CS35" s="126" t="s">
        <v>48</v>
      </c>
      <c r="CT35" s="127"/>
    </row>
    <row r="36" spans="1:98" ht="15" customHeight="1" thickBot="1">
      <c r="A36" s="184">
        <f t="shared" si="23"/>
        <v>4</v>
      </c>
      <c r="B36" s="87">
        <f t="shared" si="24"/>
        <v>41302</v>
      </c>
      <c r="C36" s="88" t="str">
        <f>CHOOSE(MATCH(WEEKDAY(B36,2),{1;2;3;4;5;6;7}),"L","M","M","J","V","S","D")</f>
        <v>D</v>
      </c>
      <c r="D36" s="107" t="s">
        <v>13</v>
      </c>
      <c r="E36" s="95" t="str">
        <f>IF(OR(AND(B36&gt;=Vacances!$C$9,B36&lt;=Vacances!$D$9),AND(B36&gt;=Vacances!$C$10,B36&lt;=Vacances!$D$10),AND(B36&gt;=Vacances!$C$11,B36&lt;=Vacances!$D$11),AND(B36&gt;=Vacances!$C$12,B36&lt;=Vacances!$D$12),AND(B36&gt;=Vacances!$C$13,B36&lt;=Vacances!$D$13))," ","")</f>
        <v/>
      </c>
      <c r="F36" s="95" t="str">
        <f>IF(OR(AND(B36&gt;=Vacances!$E$9,B36&lt;=Vacances!$F$9),AND(B36&gt;=Vacances!$E$10,B36&lt;=Vacances!$F$10),AND(B36&gt;=Vacances!$E$11,B36&lt;=Vacances!$F$11),AND(B36&gt;=Vacances!$E$12,B36&lt;=Vacances!$F$12),AND(B36&gt;=Vacances!$E$13,B36&lt;=Vacances!$F$13))," ","")</f>
        <v/>
      </c>
      <c r="G36" s="96" t="str">
        <f>IF(OR(AND(B36&gt;=Vacances!$G$9,B36&lt;=Vacances!$H$9),AND(B36&gt;=Vacances!$G$10,B36&lt;=Vacances!$H$10),AND(B36&gt;=Vacances!$G$11,B36&lt;=Vacances!$H$11),AND(B36&gt;=Vacances!$G$12,B36&lt;=Vacances!$H$12),AND(B36&gt;=Vacances!$G$13,B36&lt;=Vacances!$H$13))," ","")</f>
        <v/>
      </c>
      <c r="H36" s="94"/>
      <c r="I36" s="184" t="str">
        <f>IF(J36&lt;&gt;"",_xlfn.ISOWEEKNUM(J36),"")</f>
        <v/>
      </c>
      <c r="J36" s="113" t="str">
        <f>IF(J35+1&gt;EOMONTH(B8,1),"",J35+1)</f>
        <v/>
      </c>
      <c r="K36" s="114" t="str">
        <f>IF(J36&lt;&gt;"",CHOOSE(MATCH(WEEKDAY(J36,2),{1;2;3;4;5;6;7}),"L","M","M","J","V","S","D"),"")</f>
        <v/>
      </c>
      <c r="L36" s="114"/>
      <c r="M36" s="114" t="str">
        <f>IF(OR(AND(J36&gt;=Vacances!$C$9,J36&lt;=Vacances!$D$9),AND(J36&gt;=Vacances!$C$10,J36&lt;=Vacances!$D$10),AND(J36&gt;=Vacances!$C$11,J36&lt;=Vacances!$D$11),AND(J36&gt;=Vacances!$C$12,J36&lt;=Vacances!$D$12),AND(J36&gt;=Vacances!$C$13,J36&lt;=Vacances!$D$13))," ","")</f>
        <v/>
      </c>
      <c r="N36" s="114" t="str">
        <f>IF(OR(AND(J36&gt;=Vacances!$E$9,J36&lt;=Vacances!$F$9),AND(J36&gt;=Vacances!$E$10,J36&lt;=Vacances!$F$10),AND(J36&gt;=Vacances!$E$11,J36&lt;=Vacances!$F$11),AND(J36&gt;=Vacances!$E$12,J36&lt;=Vacances!$F$12),AND(J36&gt;=Vacances!$E$13,J36&lt;=Vacances!$F$13))," ","")</f>
        <v/>
      </c>
      <c r="O36" s="163" t="str">
        <f>IF(OR(AND(J36&gt;=Vacances!$G$9,J36&lt;=Vacances!$H$9),AND(J36&gt;=Vacances!$G$10,J36&lt;=Vacances!$H$10),AND(J36&gt;=Vacances!$G$11,J36&lt;=Vacances!$H$11),AND(J36&gt;=Vacances!$G$12,J36&lt;=Vacances!$H$12),AND(J36&gt;=Vacances!$G$13,J36&lt;=Vacances!$H$13))," ","")</f>
        <v/>
      </c>
      <c r="P36" s="94"/>
      <c r="Q36" s="184">
        <f t="shared" si="2"/>
        <v>13</v>
      </c>
      <c r="R36" s="87">
        <f t="shared" si="35"/>
        <v>41361</v>
      </c>
      <c r="S36" s="91" t="str">
        <f>CHOOSE(MATCH(WEEKDAY(R36,2),{1;2;3;4;5;6;7}),"L","M","M","J","V","S","D")</f>
        <v>M</v>
      </c>
      <c r="T36" s="107" t="s">
        <v>13</v>
      </c>
      <c r="U36" s="95" t="str">
        <f>IF(OR(AND(R36&gt;=Vacances!$C$9,R36&lt;=Vacances!$D$9),AND(R36&gt;=Vacances!$C$10,R36&lt;=Vacances!$D$10),AND(R36&gt;=Vacances!$C$11,R36&lt;=Vacances!$D$11),AND(R36&gt;=Vacances!$C$12,R36&lt;=Vacances!$D$12),AND(R36&gt;=Vacances!$C$13,R36&lt;=Vacances!$D$13))," ","")</f>
        <v/>
      </c>
      <c r="V36" s="95" t="str">
        <f>IF(OR(AND(R36&gt;=Vacances!$E$9,R36&lt;=Vacances!$F$9),AND(R36&gt;=Vacances!$E$10,R36&lt;=Vacances!$F$10),AND(R36&gt;=Vacances!$E$11,R36&lt;=Vacances!$F$11),AND(R36&gt;=Vacances!$E$12,R36&lt;=Vacances!$F$12),AND(R36&gt;=Vacances!$E$13,R36&lt;=Vacances!$F$13))," ","")</f>
        <v/>
      </c>
      <c r="W36" s="96" t="str">
        <f>IF(OR(AND(R36&gt;=Vacances!$G$9,R36&lt;=Vacances!$H$9),AND(R36&gt;=Vacances!$G$10,R36&lt;=Vacances!$H$10),AND(R36&gt;=Vacances!$G$11,R36&lt;=Vacances!$H$11),AND(R36&gt;=Vacances!$G$12,R36&lt;=Vacances!$H$12),AND(R36&gt;=Vacances!$G$13,R36&lt;=Vacances!$H$13))," ","")</f>
        <v/>
      </c>
      <c r="X36" s="94"/>
      <c r="Y36" s="184">
        <f t="shared" si="3"/>
        <v>17</v>
      </c>
      <c r="Z36" s="87">
        <f t="shared" si="36"/>
        <v>41392</v>
      </c>
      <c r="AA36" s="91" t="str">
        <f>CHOOSE(MATCH(WEEKDAY(Z36,2),{1;2;3;4;5;6;7}),"L","M","M","J","V","S","D")</f>
        <v>S</v>
      </c>
      <c r="AB36" s="107" t="s">
        <v>13</v>
      </c>
      <c r="AC36" s="95" t="str">
        <f>IF(OR(AND(Z36&gt;=Vacances!$C$9,Z36&lt;=Vacances!$D$9),AND(Z36&gt;=Vacances!$C$10,Z36&lt;=Vacances!$D$10),AND(Z36&gt;=Vacances!$C$11,Z36&lt;=Vacances!$D$11),AND(Z36&gt;=Vacances!$C$12,Z36&lt;=Vacances!$D$12),AND(Z36&gt;=Vacances!$C$13,Z36&lt;=Vacances!$D$13))," ","")</f>
        <v xml:space="preserve"> </v>
      </c>
      <c r="AD36" s="95" t="str">
        <f>IF(OR(AND(Z36&gt;=Vacances!$E$9,Z36&lt;=Vacances!$F$9),AND(Z36&gt;=Vacances!$E$10,Z36&lt;=Vacances!$F$10),AND(Z36&gt;=Vacances!$E$11,Z36&lt;=Vacances!$F$11),AND(Z36&gt;=Vacances!$E$12,Z36&lt;=Vacances!$F$12),AND(Z36&gt;=Vacances!$E$13,Z36&lt;=Vacances!$F$13))," ","")</f>
        <v/>
      </c>
      <c r="AE36" s="96" t="str">
        <f>IF(OR(AND(Z36&gt;=Vacances!$G$9,Z36&lt;=Vacances!$H$9),AND(Z36&gt;=Vacances!$G$10,Z36&lt;=Vacances!$H$10),AND(Z36&gt;=Vacances!$G$11,Z36&lt;=Vacances!$H$11),AND(Z36&gt;=Vacances!$G$12,Z36&lt;=Vacances!$H$12),AND(Z36&gt;=Vacances!$G$13,Z36&lt;=Vacances!$H$13))," ","")</f>
        <v/>
      </c>
      <c r="AF36" s="93"/>
      <c r="AG36" s="184">
        <f t="shared" si="4"/>
        <v>22</v>
      </c>
      <c r="AH36" s="87">
        <f t="shared" si="27"/>
        <v>41422</v>
      </c>
      <c r="AI36" s="88" t="str">
        <f>CHOOSE(MATCH(WEEKDAY(AH36,2),{1;2;3;4;5;6;7}),"L","M","M","J","V","S","D")</f>
        <v>L</v>
      </c>
      <c r="AJ36" s="107"/>
      <c r="AK36" s="95" t="str">
        <f>IF(OR(AND(AH36&gt;=Vacances!$C$9,AH36&lt;=Vacances!$D$9),AND(AH36&gt;=Vacances!$C$10,AH36&lt;=Vacances!$D$10),AND(AH36&gt;=Vacances!$C$11,AH36&lt;=Vacances!$D$11),AND(AH36&gt;=Vacances!$C$12,AH36&lt;=Vacances!$D$12),AND(AH36&gt;=Vacances!$C$13,AH36&lt;=Vacances!$D$13))," ","")</f>
        <v/>
      </c>
      <c r="AL36" s="95" t="str">
        <f>IF(OR(AND(AH36&gt;=Vacances!$E$9,AH36&lt;=Vacances!$F$9),AND(AH36&gt;=Vacances!$E$10,AH36&lt;=Vacances!$F$10),AND(AH36&gt;=Vacances!$E$11,AH36&lt;=Vacances!$F$11),AND(AH36&gt;=Vacances!$E$12,AH36&lt;=Vacances!$F$12),AND(AH36&gt;=Vacances!$E$13,AH36&lt;=Vacances!$F$13))," ","")</f>
        <v/>
      </c>
      <c r="AM36" s="96" t="str">
        <f>IF(OR(AND(AH36&gt;=Vacances!$G$9,AH36&lt;=Vacances!$H$9),AND(AH36&gt;=Vacances!$G$10,AH36&lt;=Vacances!$H$10),AND(AH36&gt;=Vacances!$G$11,AH36&lt;=Vacances!$H$11),AND(AH36&gt;=Vacances!$G$12,AH36&lt;=Vacances!$H$12),AND(AH36&gt;=Vacances!$G$13,AH36&lt;=Vacances!$H$13))," ","")</f>
        <v/>
      </c>
      <c r="AN36" s="94"/>
      <c r="AO36" s="184">
        <f t="shared" si="5"/>
        <v>26</v>
      </c>
      <c r="AP36" s="87">
        <f t="shared" si="28"/>
        <v>41453</v>
      </c>
      <c r="AQ36" s="91" t="str">
        <f>CHOOSE(MATCH(WEEKDAY(AP36,2),{1;2;3;4;5;6;7}),"L","M","M","J","V","S","D")</f>
        <v>J</v>
      </c>
      <c r="AR36" s="110"/>
      <c r="AS36" s="95" t="str">
        <f>IF(OR(AND(AP36&gt;=Vacances!$C$9,AP36&lt;=Vacances!$D$9),AND(AP36&gt;=Vacances!$C$10,AP36&lt;=Vacances!$D$10),AND(AP36&gt;=Vacances!$C$11,AP36&lt;=Vacances!$D$11),AND(AP36&gt;=Vacances!$C$12,AP36&lt;=Vacances!$D$12),AND(AP36&gt;=Vacances!$C$13,AP36&lt;=Vacances!$D$13))," ","")</f>
        <v/>
      </c>
      <c r="AT36" s="95" t="str">
        <f>IF(OR(AND(AP36&gt;=Vacances!$E$9,AP36&lt;=Vacances!$F$9),AND(AP36&gt;=Vacances!$E$10,AP36&lt;=Vacances!$F$10),AND(AP36&gt;=Vacances!$E$11,AP36&lt;=Vacances!$F$11),AND(AP36&gt;=Vacances!$E$12,AP36&lt;=Vacances!$F$12),AND(AP36&gt;=Vacances!$E$13,AP36&lt;=Vacances!$F$13))," ","")</f>
        <v/>
      </c>
      <c r="AU36" s="96" t="str">
        <f>IF(OR(AND(AP36&gt;=Vacances!$G$9,AP36&lt;=Vacances!$H$9),AND(AP36&gt;=Vacances!$G$10,AP36&lt;=Vacances!$H$10),AND(AP36&gt;=Vacances!$G$11,AP36&lt;=Vacances!$H$11),AND(AP36&gt;=Vacances!$G$12,AP36&lt;=Vacances!$H$12),AND(AP36&gt;=Vacances!$G$13,AP36&lt;=Vacances!$H$13))," ","")</f>
        <v/>
      </c>
      <c r="AV36" s="94"/>
      <c r="AW36" s="184">
        <f t="shared" si="6"/>
        <v>30</v>
      </c>
      <c r="AX36" s="87">
        <f t="shared" si="29"/>
        <v>41483</v>
      </c>
      <c r="AY36" s="88" t="str">
        <f>CHOOSE(MATCH(WEEKDAY(AX36,2),{1;2;3;4;5;6;7}),"L","M","M","J","V","S","D")</f>
        <v>S</v>
      </c>
      <c r="AZ36" s="112" t="s">
        <v>23</v>
      </c>
      <c r="BA36" s="95" t="str">
        <f>IF(OR(AND(AX36&gt;=Vacances!$C$9,AX36&lt;=Vacances!$D$9),AND(AX36&gt;=Vacances!$C$10,AX36&lt;=Vacances!$D$10),AND(AX36&gt;=Vacances!$C$11,AX36&lt;=Vacances!$D$11),AND(AX36&gt;=Vacances!$C$12,AX36&lt;=Vacances!$D$12),AND(AX36&gt;=Vacances!$C$13,AX36&lt;=Vacances!$D$13))," ","")</f>
        <v xml:space="preserve"> </v>
      </c>
      <c r="BB36" s="95" t="str">
        <f>IF(OR(AND(AX36&gt;=Vacances!$E$9,AX36&lt;=Vacances!$F$9),AND(AX36&gt;=Vacances!$E$10,AX36&lt;=Vacances!$F$10),AND(AX36&gt;=Vacances!$E$11,AX36&lt;=Vacances!$F$11),AND(AX36&gt;=Vacances!$E$12,AX36&lt;=Vacances!$F$12),AND(AX36&gt;=Vacances!$E$13,AX36&lt;=Vacances!$F$13))," ","")</f>
        <v xml:space="preserve"> </v>
      </c>
      <c r="BC36" s="96" t="str">
        <f>IF(OR(AND(AX36&gt;=Vacances!$G$9,AX36&lt;=Vacances!$H$9),AND(AX36&gt;=Vacances!$G$10,AX36&lt;=Vacances!$H$10),AND(AX36&gt;=Vacances!$G$11,AX36&lt;=Vacances!$H$11),AND(AX36&gt;=Vacances!$G$12,AX36&lt;=Vacances!$H$12),AND(AX36&gt;=Vacances!$G$13,AX36&lt;=Vacances!$H$13))," ","")</f>
        <v xml:space="preserve"> </v>
      </c>
      <c r="BD36" s="94"/>
      <c r="BE36" s="184">
        <f t="shared" si="7"/>
        <v>35</v>
      </c>
      <c r="BF36" s="87">
        <f t="shared" si="30"/>
        <v>41514</v>
      </c>
      <c r="BG36" s="88" t="str">
        <f>CHOOSE(MATCH(WEEKDAY(BF36,2),{1;2;3;4;5;6;7}),"L","M","M","J","V","S","D")</f>
        <v>M</v>
      </c>
      <c r="BH36" s="157"/>
      <c r="BI36" s="95" t="str">
        <f>IF(OR(AND(BF36&gt;=Vacances!$C$9,BF36&lt;=Vacances!$D$9),AND(BF36&gt;=Vacances!$C$10,BF36&lt;=Vacances!$D$10),AND(BF36&gt;=Vacances!$C$11,BF36&lt;=Vacances!$D$11),AND(BF36&gt;=Vacances!$C$12,BF36&lt;=Vacances!$D$12),AND(BF36&gt;=Vacances!$C$13,BF36&lt;=Vacances!$D$13))," ","")</f>
        <v xml:space="preserve"> </v>
      </c>
      <c r="BJ36" s="95" t="str">
        <f>IF(OR(AND(BF36&gt;=Vacances!$E$9,BF36&lt;=Vacances!$F$9),AND(BF36&gt;=Vacances!$E$10,BF36&lt;=Vacances!$F$10),AND(BF36&gt;=Vacances!$E$11,BF36&lt;=Vacances!$F$11),AND(BF36&gt;=Vacances!$E$12,BF36&lt;=Vacances!$F$12),AND(BF36&gt;=Vacances!$E$13,BF36&lt;=Vacances!$F$13))," ","")</f>
        <v xml:space="preserve"> </v>
      </c>
      <c r="BK36" s="96" t="str">
        <f>IF(OR(AND(BF36&gt;=Vacances!$G$9,BF36&lt;=Vacances!$H$9),AND(BF36&gt;=Vacances!$G$10,BF36&lt;=Vacances!$H$10),AND(BF36&gt;=Vacances!$G$11,BF36&lt;=Vacances!$H$11),AND(BF36&gt;=Vacances!$G$12,BF36&lt;=Vacances!$H$12),AND(BF36&gt;=Vacances!$G$13,BF36&lt;=Vacances!$H$13))," ","")</f>
        <v xml:space="preserve"> </v>
      </c>
      <c r="BL36" s="94"/>
      <c r="BM36" s="184">
        <f t="shared" si="8"/>
        <v>39</v>
      </c>
      <c r="BN36" s="87">
        <f t="shared" si="31"/>
        <v>41545</v>
      </c>
      <c r="BO36" s="91" t="str">
        <f>CHOOSE(MATCH(WEEKDAY(BN36,2),{1;2;3;4;5;6;7}),"L","M","M","J","V","S","D")</f>
        <v>V</v>
      </c>
      <c r="BP36" s="110"/>
      <c r="BQ36" s="95" t="str">
        <f>IF(OR(AND(BN36&gt;=Vacances!$C$9,BN36&lt;=Vacances!$D$9),AND(BN36&gt;=Vacances!$C$10,BN36&lt;=Vacances!$D$10),AND(BN36&gt;=Vacances!$C$11,BN36&lt;=Vacances!$D$11),AND(BN36&gt;=Vacances!$C$12,BN36&lt;=Vacances!$D$12),AND(BN36&gt;=Vacances!$C$13,BN36&lt;=Vacances!$D$13))," ","")</f>
        <v/>
      </c>
      <c r="BR36" s="95" t="str">
        <f>IF(OR(AND(BN36&gt;=Vacances!$E$9,BN36&lt;=Vacances!$F$9),AND(BN36&gt;=Vacances!$E$10,BN36&lt;=Vacances!$F$10),AND(BN36&gt;=Vacances!$E$11,BN36&lt;=Vacances!$F$11),AND(BN36&gt;=Vacances!$E$12,BN36&lt;=Vacances!$F$12),AND(BN36&gt;=Vacances!$E$13,BN36&lt;=Vacances!$F$13))," ","")</f>
        <v/>
      </c>
      <c r="BS36" s="96" t="str">
        <f>IF(OR(AND(BN36&gt;=Vacances!$G$9,BN36&lt;=Vacances!$H$9),AND(BN36&gt;=Vacances!$G$10,BN36&lt;=Vacances!$H$10),AND(BN36&gt;=Vacances!$G$11,BN36&lt;=Vacances!$H$11),AND(BN36&gt;=Vacances!$G$12,BN36&lt;=Vacances!$H$12),AND(BN36&gt;=Vacances!$G$13,BN36&lt;=Vacances!$H$13))," ","")</f>
        <v/>
      </c>
      <c r="BT36" s="94"/>
      <c r="BU36" s="184">
        <f t="shared" si="9"/>
        <v>43</v>
      </c>
      <c r="BV36" s="87">
        <f t="shared" si="32"/>
        <v>41575</v>
      </c>
      <c r="BW36" s="88" t="str">
        <f>CHOOSE(MATCH(WEEKDAY(BV36,2),{1;2;3;4;5;6;7}),"L","M","M","J","V","S","D")</f>
        <v>D</v>
      </c>
      <c r="BX36" s="110"/>
      <c r="BY36" s="95" t="str">
        <f>IF(OR(AND(BV36&gt;=Vacances!$C$9,BV36&lt;=Vacances!$D$9),AND(BV36&gt;=Vacances!$C$10,BV36&lt;=Vacances!$D$10),AND(BV36&gt;=Vacances!$C$11,BV36&lt;=Vacances!$D$11),AND(BV36&gt;=Vacances!$C$12,BV36&lt;=Vacances!$D$12),AND(BV36&gt;=Vacances!$C$13,BV36&lt;=Vacances!$D$13))," ","")</f>
        <v/>
      </c>
      <c r="BZ36" s="95" t="str">
        <f>IF(OR(AND(BV36&gt;=Vacances!$E$9,BV36&lt;=Vacances!$F$9),AND(BV36&gt;=Vacances!$E$10,BV36&lt;=Vacances!$F$10),AND(BV36&gt;=Vacances!$E$11,BV36&lt;=Vacances!$F$11),AND(BV36&gt;=Vacances!$E$12,BV36&lt;=Vacances!$F$12),AND(BV36&gt;=Vacances!$E$13,BV36&lt;=Vacances!$F$13))," ","")</f>
        <v/>
      </c>
      <c r="CA36" s="96" t="str">
        <f>IF(OR(AND(BV36&gt;=Vacances!$G$9,BV36&lt;=Vacances!$H$9),AND(BV36&gt;=Vacances!$G$10,BV36&lt;=Vacances!$H$10),AND(BV36&gt;=Vacances!$G$11,BV36&lt;=Vacances!$H$11),AND(BV36&gt;=Vacances!$G$12,BV36&lt;=Vacances!$H$12),AND(BV36&gt;=Vacances!$G$13,BV36&lt;=Vacances!$H$13))," ","")</f>
        <v/>
      </c>
      <c r="CB36" s="94"/>
      <c r="CC36" s="184">
        <f t="shared" si="10"/>
        <v>48</v>
      </c>
      <c r="CD36" s="87">
        <f t="shared" si="33"/>
        <v>41606</v>
      </c>
      <c r="CE36" s="91" t="str">
        <f>CHOOSE(MATCH(WEEKDAY(CD36,2),{1;2;3;4;5;6;7}),"L","M","M","J","V","S","D")</f>
        <v>M</v>
      </c>
      <c r="CF36" s="110"/>
      <c r="CG36" s="95"/>
      <c r="CH36" s="95"/>
      <c r="CI36" s="96"/>
      <c r="CJ36" s="94"/>
      <c r="CK36" s="184">
        <f t="shared" si="11"/>
        <v>52</v>
      </c>
      <c r="CL36" s="87">
        <f t="shared" si="34"/>
        <v>41636</v>
      </c>
      <c r="CM36" s="88" t="str">
        <f>CHOOSE(MATCH(WEEKDAY(CL36,2),{1;2;3;4;5;6;7}),"L","M","M","J","V","S","D")</f>
        <v>V</v>
      </c>
      <c r="CN36" s="111"/>
      <c r="CO36" s="98"/>
      <c r="CP36" s="98"/>
      <c r="CQ36" s="99"/>
      <c r="CS36" s="128" t="s">
        <v>49</v>
      </c>
      <c r="CT36" s="129"/>
    </row>
    <row r="37" spans="1:98" ht="15" customHeight="1">
      <c r="A37" s="184">
        <f t="shared" si="23"/>
        <v>5</v>
      </c>
      <c r="B37" s="87">
        <f t="shared" si="24"/>
        <v>41303</v>
      </c>
      <c r="C37" s="88" t="str">
        <f>CHOOSE(MATCH(WEEKDAY(B37,2),{1;2;3;4;5;6;7}),"L","M","M","J","V","S","D")</f>
        <v>L</v>
      </c>
      <c r="D37" s="107" t="s">
        <v>72</v>
      </c>
      <c r="E37" s="95" t="str">
        <f>IF(OR(AND(B37&gt;=Vacances!$C$9,B37&lt;=Vacances!$D$9),AND(B37&gt;=Vacances!$C$10,B37&lt;=Vacances!$D$10),AND(B37&gt;=Vacances!$C$11,B37&lt;=Vacances!$D$11),AND(B37&gt;=Vacances!$C$12,B37&lt;=Vacances!$D$12),AND(B37&gt;=Vacances!$C$13,B37&lt;=Vacances!$D$13))," ","")</f>
        <v/>
      </c>
      <c r="F37" s="95" t="str">
        <f>IF(OR(AND(B37&gt;=Vacances!$E$9,B37&lt;=Vacances!$F$9),AND(B37&gt;=Vacances!$E$10,B37&lt;=Vacances!$F$10),AND(B37&gt;=Vacances!$E$11,B37&lt;=Vacances!$F$11),AND(B37&gt;=Vacances!$E$12,B37&lt;=Vacances!$F$12),AND(B37&gt;=Vacances!$E$13,B37&lt;=Vacances!$F$13))," ","")</f>
        <v/>
      </c>
      <c r="G37" s="96" t="str">
        <f>IF(OR(AND(B37&gt;=Vacances!$G$9,B37&lt;=Vacances!$H$9),AND(B37&gt;=Vacances!$G$10,B37&lt;=Vacances!$H$10),AND(B37&gt;=Vacances!$G$11,B37&lt;=Vacances!$H$11),AND(B37&gt;=Vacances!$G$12,B37&lt;=Vacances!$H$12),AND(B37&gt;=Vacances!$G$13,B37&lt;=Vacances!$H$13))," ","")</f>
        <v/>
      </c>
      <c r="H37" s="93"/>
      <c r="I37" s="184"/>
      <c r="J37" s="100"/>
      <c r="K37" s="100"/>
      <c r="L37" s="100"/>
      <c r="M37" s="100"/>
      <c r="N37" s="100"/>
      <c r="O37" s="101"/>
      <c r="P37" s="94"/>
      <c r="Q37" s="184">
        <f t="shared" si="2"/>
        <v>13</v>
      </c>
      <c r="R37" s="87">
        <f t="shared" si="35"/>
        <v>41362</v>
      </c>
      <c r="S37" s="91" t="str">
        <f>CHOOSE(MATCH(WEEKDAY(R37,2),{1;2;3;4;5;6;7}),"L","M","M","J","V","S","D")</f>
        <v>J</v>
      </c>
      <c r="T37" s="107" t="s">
        <v>72</v>
      </c>
      <c r="U37" s="95" t="str">
        <f>IF(OR(AND(R37&gt;=Vacances!$C$9,R37&lt;=Vacances!$D$9),AND(R37&gt;=Vacances!$C$10,R37&lt;=Vacances!$D$10),AND(R37&gt;=Vacances!$C$11,R37&lt;=Vacances!$D$11),AND(R37&gt;=Vacances!$C$12,R37&lt;=Vacances!$D$12),AND(R37&gt;=Vacances!$C$13,R37&lt;=Vacances!$D$13))," ","")</f>
        <v/>
      </c>
      <c r="V37" s="95" t="str">
        <f>IF(OR(AND(R37&gt;=Vacances!$E$9,R37&lt;=Vacances!$F$9),AND(R37&gt;=Vacances!$E$10,R37&lt;=Vacances!$F$10),AND(R37&gt;=Vacances!$E$11,R37&lt;=Vacances!$F$11),AND(R37&gt;=Vacances!$E$12,R37&lt;=Vacances!$F$12),AND(R37&gt;=Vacances!$E$13,R37&lt;=Vacances!$F$13))," ","")</f>
        <v/>
      </c>
      <c r="W37" s="96" t="str">
        <f>IF(OR(AND(R37&gt;=Vacances!$G$9,R37&lt;=Vacances!$H$9),AND(R37&gt;=Vacances!$G$10,R37&lt;=Vacances!$H$10),AND(R37&gt;=Vacances!$G$11,R37&lt;=Vacances!$H$11),AND(R37&gt;=Vacances!$G$12,R37&lt;=Vacances!$H$12),AND(R37&gt;=Vacances!$G$13,R37&lt;=Vacances!$H$13))," ","")</f>
        <v/>
      </c>
      <c r="X37" s="94"/>
      <c r="Y37" s="184">
        <f t="shared" si="3"/>
        <v>17</v>
      </c>
      <c r="Z37" s="87">
        <f t="shared" si="36"/>
        <v>41393</v>
      </c>
      <c r="AA37" s="91" t="str">
        <f>CHOOSE(MATCH(WEEKDAY(Z37,2),{1;2;3;4;5;6;7}),"L","M","M","J","V","S","D")</f>
        <v>D</v>
      </c>
      <c r="AB37" s="107" t="s">
        <v>72</v>
      </c>
      <c r="AC37" s="95" t="str">
        <f>IF(OR(AND(Z37&gt;=Vacances!$C$9,Z37&lt;=Vacances!$D$9),AND(Z37&gt;=Vacances!$C$10,Z37&lt;=Vacances!$D$10),AND(Z37&gt;=Vacances!$C$11,Z37&lt;=Vacances!$D$11),AND(Z37&gt;=Vacances!$C$12,Z37&lt;=Vacances!$D$12),AND(Z37&gt;=Vacances!$C$13,Z37&lt;=Vacances!$D$13))," ","")</f>
        <v xml:space="preserve"> </v>
      </c>
      <c r="AD37" s="95" t="str">
        <f>IF(OR(AND(Z37&gt;=Vacances!$E$9,Z37&lt;=Vacances!$F$9),AND(Z37&gt;=Vacances!$E$10,Z37&lt;=Vacances!$F$10),AND(Z37&gt;=Vacances!$E$11,Z37&lt;=Vacances!$F$11),AND(Z37&gt;=Vacances!$E$12,Z37&lt;=Vacances!$F$12),AND(Z37&gt;=Vacances!$E$13,Z37&lt;=Vacances!$F$13))," ","")</f>
        <v/>
      </c>
      <c r="AE37" s="96" t="str">
        <f>IF(OR(AND(Z37&gt;=Vacances!$G$9,Z37&lt;=Vacances!$H$9),AND(Z37&gt;=Vacances!$G$10,Z37&lt;=Vacances!$H$10),AND(Z37&gt;=Vacances!$G$11,Z37&lt;=Vacances!$H$11),AND(Z37&gt;=Vacances!$G$12,Z37&lt;=Vacances!$H$12),AND(Z37&gt;=Vacances!$G$13,Z37&lt;=Vacances!$H$13))," ","")</f>
        <v/>
      </c>
      <c r="AF37" s="93"/>
      <c r="AG37" s="184">
        <f t="shared" si="4"/>
        <v>22</v>
      </c>
      <c r="AH37" s="87">
        <f t="shared" si="27"/>
        <v>41423</v>
      </c>
      <c r="AI37" s="88" t="str">
        <f>CHOOSE(MATCH(WEEKDAY(AH37,2),{1;2;3;4;5;6;7}),"L","M","M","J","V","S","D")</f>
        <v>M</v>
      </c>
      <c r="AJ37" s="162"/>
      <c r="AK37" s="95" t="str">
        <f>IF(OR(AND(AH37&gt;=Vacances!$C$9,AH37&lt;=Vacances!$D$9),AND(AH37&gt;=Vacances!$C$10,AH37&lt;=Vacances!$D$10),AND(AH37&gt;=Vacances!$C$11,AH37&lt;=Vacances!$D$11),AND(AH37&gt;=Vacances!$C$12,AH37&lt;=Vacances!$D$12),AND(AH37&gt;=Vacances!$C$13,AH37&lt;=Vacances!$D$13))," ","")</f>
        <v/>
      </c>
      <c r="AL37" s="95" t="str">
        <f>IF(OR(AND(AH37&gt;=Vacances!$E$9,AH37&lt;=Vacances!$F$9),AND(AH37&gt;=Vacances!$E$10,AH37&lt;=Vacances!$F$10),AND(AH37&gt;=Vacances!$E$11,AH37&lt;=Vacances!$F$11),AND(AH37&gt;=Vacances!$E$12,AH37&lt;=Vacances!$F$12),AND(AH37&gt;=Vacances!$E$13,AH37&lt;=Vacances!$F$13))," ","")</f>
        <v/>
      </c>
      <c r="AM37" s="96" t="str">
        <f>IF(OR(AND(AH37&gt;=Vacances!$G$9,AH37&lt;=Vacances!$H$9),AND(AH37&gt;=Vacances!$G$10,AH37&lt;=Vacances!$H$10),AND(AH37&gt;=Vacances!$G$11,AH37&lt;=Vacances!$H$11),AND(AH37&gt;=Vacances!$G$12,AH37&lt;=Vacances!$H$12),AND(AH37&gt;=Vacances!$G$13,AH37&lt;=Vacances!$H$13))," ","")</f>
        <v/>
      </c>
      <c r="AN37" s="94"/>
      <c r="AO37" s="184">
        <f t="shared" si="5"/>
        <v>26</v>
      </c>
      <c r="AP37" s="87">
        <f t="shared" si="28"/>
        <v>41454</v>
      </c>
      <c r="AQ37" s="91" t="str">
        <f>CHOOSE(MATCH(WEEKDAY(AP37,2),{1;2;3;4;5;6;7}),"L","M","M","J","V","S","D")</f>
        <v>V</v>
      </c>
      <c r="AR37" s="111"/>
      <c r="AS37" s="95" t="str">
        <f>IF(OR(AND(AP37&gt;=Vacances!$C$9,AP37&lt;=Vacances!$D$9),AND(AP37&gt;=Vacances!$C$10,AP37&lt;=Vacances!$D$10),AND(AP37&gt;=Vacances!$C$11,AP37&lt;=Vacances!$D$11),AND(AP37&gt;=Vacances!$C$12,AP37&lt;=Vacances!$D$12),AND(AP37&gt;=Vacances!$C$13,AP37&lt;=Vacances!$D$13))," ","")</f>
        <v/>
      </c>
      <c r="AT37" s="95" t="str">
        <f>IF(OR(AND(AP37&gt;=Vacances!$E$9,AP37&lt;=Vacances!$F$9),AND(AP37&gt;=Vacances!$E$10,AP37&lt;=Vacances!$F$10),AND(AP37&gt;=Vacances!$E$11,AP37&lt;=Vacances!$F$11),AND(AP37&gt;=Vacances!$E$12,AP37&lt;=Vacances!$F$12),AND(AP37&gt;=Vacances!$E$13,AP37&lt;=Vacances!$F$13))," ","")</f>
        <v/>
      </c>
      <c r="AU37" s="96" t="str">
        <f>IF(OR(AND(AP37&gt;=Vacances!$G$9,AP37&lt;=Vacances!$H$9),AND(AP37&gt;=Vacances!$G$10,AP37&lt;=Vacances!$H$10),AND(AP37&gt;=Vacances!$G$11,AP37&lt;=Vacances!$H$11),AND(AP37&gt;=Vacances!$G$12,AP37&lt;=Vacances!$H$12),AND(AP37&gt;=Vacances!$G$13,AP37&lt;=Vacances!$H$13))," ","")</f>
        <v/>
      </c>
      <c r="AV37" s="94"/>
      <c r="AW37" s="184">
        <f t="shared" si="6"/>
        <v>30</v>
      </c>
      <c r="AX37" s="87">
        <f t="shared" si="29"/>
        <v>41484</v>
      </c>
      <c r="AY37" s="88" t="str">
        <f>CHOOSE(MATCH(WEEKDAY(AX37,2),{1;2;3;4;5;6;7}),"L","M","M","J","V","S","D")</f>
        <v>D</v>
      </c>
      <c r="AZ37" s="112" t="s">
        <v>23</v>
      </c>
      <c r="BA37" s="95" t="str">
        <f>IF(OR(AND(AX37&gt;=Vacances!$C$9,AX37&lt;=Vacances!$D$9),AND(AX37&gt;=Vacances!$C$10,AX37&lt;=Vacances!$D$10),AND(AX37&gt;=Vacances!$C$11,AX37&lt;=Vacances!$D$11),AND(AX37&gt;=Vacances!$C$12,AX37&lt;=Vacances!$D$12),AND(AX37&gt;=Vacances!$C$13,AX37&lt;=Vacances!$D$13))," ","")</f>
        <v xml:space="preserve"> </v>
      </c>
      <c r="BB37" s="95" t="str">
        <f>IF(OR(AND(AX37&gt;=Vacances!$E$9,AX37&lt;=Vacances!$F$9),AND(AX37&gt;=Vacances!$E$10,AX37&lt;=Vacances!$F$10),AND(AX37&gt;=Vacances!$E$11,AX37&lt;=Vacances!$F$11),AND(AX37&gt;=Vacances!$E$12,AX37&lt;=Vacances!$F$12),AND(AX37&gt;=Vacances!$E$13,AX37&lt;=Vacances!$F$13))," ","")</f>
        <v xml:space="preserve"> </v>
      </c>
      <c r="BC37" s="96" t="str">
        <f>IF(OR(AND(AX37&gt;=Vacances!$G$9,AX37&lt;=Vacances!$H$9),AND(AX37&gt;=Vacances!$G$10,AX37&lt;=Vacances!$H$10),AND(AX37&gt;=Vacances!$G$11,AX37&lt;=Vacances!$H$11),AND(AX37&gt;=Vacances!$G$12,AX37&lt;=Vacances!$H$12),AND(AX37&gt;=Vacances!$G$13,AX37&lt;=Vacances!$H$13))," ","")</f>
        <v xml:space="preserve"> </v>
      </c>
      <c r="BD37" s="97"/>
      <c r="BE37" s="184">
        <f t="shared" si="7"/>
        <v>35</v>
      </c>
      <c r="BF37" s="87">
        <f t="shared" si="30"/>
        <v>41515</v>
      </c>
      <c r="BG37" s="88" t="str">
        <f>CHOOSE(MATCH(WEEKDAY(BF37,2),{1;2;3;4;5;6;7}),"L","M","M","J","V","S","D")</f>
        <v>M</v>
      </c>
      <c r="BH37" s="110"/>
      <c r="BI37" s="95" t="str">
        <f>IF(OR(AND(BF37&gt;=Vacances!$C$9,BF37&lt;=Vacances!$D$9),AND(BF37&gt;=Vacances!$C$10,BF37&lt;=Vacances!$D$10),AND(BF37&gt;=Vacances!$C$11,BF37&lt;=Vacances!$D$11),AND(BF37&gt;=Vacances!$C$12,BF37&lt;=Vacances!$D$12),AND(BF37&gt;=Vacances!$C$13,BF37&lt;=Vacances!$D$13))," ","")</f>
        <v xml:space="preserve"> </v>
      </c>
      <c r="BJ37" s="95" t="str">
        <f>IF(OR(AND(BF37&gt;=Vacances!$E$9,BF37&lt;=Vacances!$F$9),AND(BF37&gt;=Vacances!$E$10,BF37&lt;=Vacances!$F$10),AND(BF37&gt;=Vacances!$E$11,BF37&lt;=Vacances!$F$11),AND(BF37&gt;=Vacances!$E$12,BF37&lt;=Vacances!$F$12),AND(BF37&gt;=Vacances!$E$13,BF37&lt;=Vacances!$F$13))," ","")</f>
        <v xml:space="preserve"> </v>
      </c>
      <c r="BK37" s="96" t="str">
        <f>IF(OR(AND(BF37&gt;=Vacances!$G$9,BF37&lt;=Vacances!$H$9),AND(BF37&gt;=Vacances!$G$10,BF37&lt;=Vacances!$H$10),AND(BF37&gt;=Vacances!$G$11,BF37&lt;=Vacances!$H$11),AND(BF37&gt;=Vacances!$G$12,BF37&lt;=Vacances!$H$12),AND(BF37&gt;=Vacances!$G$13,BF37&lt;=Vacances!$H$13))," ","")</f>
        <v xml:space="preserve"> </v>
      </c>
      <c r="BL37" s="94"/>
      <c r="BM37" s="184">
        <f t="shared" si="8"/>
        <v>39</v>
      </c>
      <c r="BN37" s="87">
        <f t="shared" si="31"/>
        <v>41546</v>
      </c>
      <c r="BO37" s="91" t="str">
        <f>CHOOSE(MATCH(WEEKDAY(BN37,2),{1;2;3;4;5;6;7}),"L","M","M","J","V","S","D")</f>
        <v>S</v>
      </c>
      <c r="BP37" s="110"/>
      <c r="BQ37" s="95" t="str">
        <f>IF(OR(AND(BN37&gt;=Vacances!$C$9,BN37&lt;=Vacances!$D$9),AND(BN37&gt;=Vacances!$C$10,BN37&lt;=Vacances!$D$10),AND(BN37&gt;=Vacances!$C$11,BN37&lt;=Vacances!$D$11),AND(BN37&gt;=Vacances!$C$12,BN37&lt;=Vacances!$D$12),AND(BN37&gt;=Vacances!$C$13,BN37&lt;=Vacances!$D$13))," ","")</f>
        <v/>
      </c>
      <c r="BR37" s="95" t="str">
        <f>IF(OR(AND(BN37&gt;=Vacances!$E$9,BN37&lt;=Vacances!$F$9),AND(BN37&gt;=Vacances!$E$10,BN37&lt;=Vacances!$F$10),AND(BN37&gt;=Vacances!$E$11,BN37&lt;=Vacances!$F$11),AND(BN37&gt;=Vacances!$E$12,BN37&lt;=Vacances!$F$12),AND(BN37&gt;=Vacances!$E$13,BN37&lt;=Vacances!$F$13))," ","")</f>
        <v/>
      </c>
      <c r="BS37" s="96" t="str">
        <f>IF(OR(AND(BN37&gt;=Vacances!$G$9,BN37&lt;=Vacances!$H$9),AND(BN37&gt;=Vacances!$G$10,BN37&lt;=Vacances!$H$10),AND(BN37&gt;=Vacances!$G$11,BN37&lt;=Vacances!$H$11),AND(BN37&gt;=Vacances!$G$12,BN37&lt;=Vacances!$H$12),AND(BN37&gt;=Vacances!$G$13,BN37&lt;=Vacances!$H$13))," ","")</f>
        <v/>
      </c>
      <c r="BT37" s="94"/>
      <c r="BU37" s="184">
        <f t="shared" si="9"/>
        <v>44</v>
      </c>
      <c r="BV37" s="87">
        <f t="shared" si="32"/>
        <v>41576</v>
      </c>
      <c r="BW37" s="88" t="str">
        <f>CHOOSE(MATCH(WEEKDAY(BV37,2),{1;2;3;4;5;6;7}),"L","M","M","J","V","S","D")</f>
        <v>L</v>
      </c>
      <c r="BX37" s="110"/>
      <c r="BY37" s="95" t="str">
        <f>IF(OR(AND(BV37&gt;=Vacances!$C$9,BV37&lt;=Vacances!$D$9),AND(BV37&gt;=Vacances!$C$10,BV37&lt;=Vacances!$D$10),AND(BV37&gt;=Vacances!$C$11,BV37&lt;=Vacances!$D$11),AND(BV37&gt;=Vacances!$C$12,BV37&lt;=Vacances!$D$12),AND(BV37&gt;=Vacances!$C$13,BV37&lt;=Vacances!$D$13))," ","")</f>
        <v/>
      </c>
      <c r="BZ37" s="95" t="str">
        <f>IF(OR(AND(BV37&gt;=Vacances!$E$9,BV37&lt;=Vacances!$F$9),AND(BV37&gt;=Vacances!$E$10,BV37&lt;=Vacances!$F$10),AND(BV37&gt;=Vacances!$E$11,BV37&lt;=Vacances!$F$11),AND(BV37&gt;=Vacances!$E$12,BV37&lt;=Vacances!$F$12),AND(BV37&gt;=Vacances!$E$13,BV37&lt;=Vacances!$F$13))," ","")</f>
        <v/>
      </c>
      <c r="CA37" s="96" t="str">
        <f>IF(OR(AND(BV37&gt;=Vacances!$G$9,BV37&lt;=Vacances!$H$9),AND(BV37&gt;=Vacances!$G$10,BV37&lt;=Vacances!$H$10),AND(BV37&gt;=Vacances!$G$11,BV37&lt;=Vacances!$H$11),AND(BV37&gt;=Vacances!$G$12,BV37&lt;=Vacances!$H$12),AND(BV37&gt;=Vacances!$G$13,BV37&lt;=Vacances!$H$13))," ","")</f>
        <v/>
      </c>
      <c r="CB37" s="94"/>
      <c r="CC37" s="184">
        <f t="shared" si="10"/>
        <v>48</v>
      </c>
      <c r="CD37" s="87">
        <f t="shared" si="33"/>
        <v>41607</v>
      </c>
      <c r="CE37" s="91" t="str">
        <f>CHOOSE(MATCH(WEEKDAY(CD37,2),{1;2;3;4;5;6;7}),"L","M","M","J","V","S","D")</f>
        <v>J</v>
      </c>
      <c r="CF37" s="110"/>
      <c r="CG37" s="95"/>
      <c r="CH37" s="95"/>
      <c r="CI37" s="96"/>
      <c r="CJ37" s="97"/>
      <c r="CK37" s="184">
        <f t="shared" si="11"/>
        <v>52</v>
      </c>
      <c r="CL37" s="87">
        <f t="shared" si="34"/>
        <v>41637</v>
      </c>
      <c r="CM37" s="88" t="str">
        <f>CHOOSE(MATCH(WEEKDAY(CL37,2),{1;2;3;4;5;6;7}),"L","M","M","J","V","S","D")</f>
        <v>S</v>
      </c>
      <c r="CN37" s="110"/>
      <c r="CO37" s="95"/>
      <c r="CP37" s="95"/>
      <c r="CQ37" s="96"/>
    </row>
    <row r="38" spans="1:98" ht="15" customHeight="1">
      <c r="A38" s="184">
        <f t="shared" si="23"/>
        <v>5</v>
      </c>
      <c r="B38" s="87">
        <f t="shared" si="24"/>
        <v>41304</v>
      </c>
      <c r="C38" s="88" t="str">
        <f>CHOOSE(MATCH(WEEKDAY(B38,2),{1;2;3;4;5;6;7}),"L","M","M","J","V","S","D")</f>
        <v>M</v>
      </c>
      <c r="D38" s="107" t="s">
        <v>72</v>
      </c>
      <c r="E38" s="95" t="str">
        <f>IF(OR(AND(B38&gt;=Vacances!$C$9,B38&lt;=Vacances!$D$9),AND(B38&gt;=Vacances!$C$10,B38&lt;=Vacances!$D$10),AND(B38&gt;=Vacances!$C$11,B38&lt;=Vacances!$D$11),AND(B38&gt;=Vacances!$C$12,B38&lt;=Vacances!$D$12),AND(B38&gt;=Vacances!$C$13,B38&lt;=Vacances!$D$13))," ","")</f>
        <v/>
      </c>
      <c r="F38" s="95" t="str">
        <f>IF(OR(AND(B38&gt;=Vacances!$E$9,B38&lt;=Vacances!$F$9),AND(B38&gt;=Vacances!$E$10,B38&lt;=Vacances!$F$10),AND(B38&gt;=Vacances!$E$11,B38&lt;=Vacances!$F$11),AND(B38&gt;=Vacances!$E$12,B38&lt;=Vacances!$F$12),AND(B38&gt;=Vacances!$E$13,B38&lt;=Vacances!$F$13))," ","")</f>
        <v/>
      </c>
      <c r="G38" s="96" t="str">
        <f>IF(OR(AND(B38&gt;=Vacances!$G$9,B38&lt;=Vacances!$H$9),AND(B38&gt;=Vacances!$G$10,B38&lt;=Vacances!$H$10),AND(B38&gt;=Vacances!$G$11,B38&lt;=Vacances!$H$11),AND(B38&gt;=Vacances!$G$12,B38&lt;=Vacances!$H$12),AND(B38&gt;=Vacances!$G$13,B38&lt;=Vacances!$H$13))," ","")</f>
        <v/>
      </c>
      <c r="H38" s="93"/>
      <c r="I38" s="184"/>
      <c r="J38" s="102"/>
      <c r="K38" s="102"/>
      <c r="L38" s="102"/>
      <c r="M38" s="102"/>
      <c r="N38" s="102"/>
      <c r="O38" s="103"/>
      <c r="P38" s="94"/>
      <c r="Q38" s="184">
        <f t="shared" si="2"/>
        <v>13</v>
      </c>
      <c r="R38" s="87">
        <f t="shared" si="35"/>
        <v>41363</v>
      </c>
      <c r="S38" s="91" t="str">
        <f>CHOOSE(MATCH(WEEKDAY(R38,2),{1;2;3;4;5;6;7}),"L","M","M","J","V","S","D")</f>
        <v>V</v>
      </c>
      <c r="T38" s="107" t="s">
        <v>72</v>
      </c>
      <c r="U38" s="95" t="str">
        <f>IF(OR(AND(R38&gt;=Vacances!$C$9,R38&lt;=Vacances!$D$9),AND(R38&gt;=Vacances!$C$10,R38&lt;=Vacances!$D$10),AND(R38&gt;=Vacances!$C$11,R38&lt;=Vacances!$D$11),AND(R38&gt;=Vacances!$C$12,R38&lt;=Vacances!$D$12),AND(R38&gt;=Vacances!$C$13,R38&lt;=Vacances!$D$13))," ","")</f>
        <v/>
      </c>
      <c r="V38" s="95" t="str">
        <f>IF(OR(AND(R38&gt;=Vacances!$E$9,R38&lt;=Vacances!$F$9),AND(R38&gt;=Vacances!$E$10,R38&lt;=Vacances!$F$10),AND(R38&gt;=Vacances!$E$11,R38&lt;=Vacances!$F$11),AND(R38&gt;=Vacances!$E$12,R38&lt;=Vacances!$F$12),AND(R38&gt;=Vacances!$E$13,R38&lt;=Vacances!$F$13))," ","")</f>
        <v/>
      </c>
      <c r="W38" s="96" t="str">
        <f>IF(OR(AND(R38&gt;=Vacances!$G$9,R38&lt;=Vacances!$H$9),AND(R38&gt;=Vacances!$G$10,R38&lt;=Vacances!$H$10),AND(R38&gt;=Vacances!$G$11,R38&lt;=Vacances!$H$11),AND(R38&gt;=Vacances!$G$12,R38&lt;=Vacances!$H$12),AND(R38&gt;=Vacances!$G$13,R38&lt;=Vacances!$H$13))," ","")</f>
        <v/>
      </c>
      <c r="X38" s="94"/>
      <c r="Y38" s="104"/>
      <c r="Z38" s="105"/>
      <c r="AA38" s="105"/>
      <c r="AB38" s="105"/>
      <c r="AC38" s="105"/>
      <c r="AD38" s="105"/>
      <c r="AE38" s="106"/>
      <c r="AF38" s="93"/>
      <c r="AG38" s="184">
        <f t="shared" si="4"/>
        <v>22</v>
      </c>
      <c r="AH38" s="87">
        <f t="shared" si="27"/>
        <v>41424</v>
      </c>
      <c r="AI38" s="88" t="str">
        <f>CHOOSE(MATCH(WEEKDAY(AH38,2),{1;2;3;4;5;6;7}),"L","M","M","J","V","S","D")</f>
        <v>M</v>
      </c>
      <c r="AJ38" s="107"/>
      <c r="AK38" s="95" t="str">
        <f>IF(OR(AND(AH38&gt;=Vacances!$C$9,AH38&lt;=Vacances!$D$9),AND(AH38&gt;=Vacances!$C$10,AH38&lt;=Vacances!$D$10),AND(AH38&gt;=Vacances!$C$11,AH38&lt;=Vacances!$D$11),AND(AH38&gt;=Vacances!$C$12,AH38&lt;=Vacances!$D$12),AND(AH38&gt;=Vacances!$C$13,AH38&lt;=Vacances!$D$13))," ","")</f>
        <v/>
      </c>
      <c r="AL38" s="95" t="str">
        <f>IF(OR(AND(AH38&gt;=Vacances!$E$9,AH38&lt;=Vacances!$F$9),AND(AH38&gt;=Vacances!$E$10,AH38&lt;=Vacances!$F$10),AND(AH38&gt;=Vacances!$E$11,AH38&lt;=Vacances!$F$11),AND(AH38&gt;=Vacances!$E$12,AH38&lt;=Vacances!$F$12),AND(AH38&gt;=Vacances!$E$13,AH38&lt;=Vacances!$F$13))," ","")</f>
        <v/>
      </c>
      <c r="AM38" s="96" t="str">
        <f>IF(OR(AND(AH38&gt;=Vacances!$G$9,AH38&lt;=Vacances!$H$9),AND(AH38&gt;=Vacances!$G$10,AH38&lt;=Vacances!$H$10),AND(AH38&gt;=Vacances!$G$11,AH38&lt;=Vacances!$H$11),AND(AH38&gt;=Vacances!$G$12,AH38&lt;=Vacances!$H$12),AND(AH38&gt;=Vacances!$G$13,AH38&lt;=Vacances!$H$13))," ","")</f>
        <v/>
      </c>
      <c r="AN38" s="94"/>
      <c r="AO38" s="104"/>
      <c r="AP38" s="105"/>
      <c r="AQ38" s="105"/>
      <c r="AR38" s="105"/>
      <c r="AS38" s="105"/>
      <c r="AT38" s="105"/>
      <c r="AU38" s="106"/>
      <c r="AV38" s="94"/>
      <c r="AW38" s="184">
        <f t="shared" si="6"/>
        <v>31</v>
      </c>
      <c r="AX38" s="87">
        <f t="shared" si="29"/>
        <v>41485</v>
      </c>
      <c r="AY38" s="88" t="str">
        <f>CHOOSE(MATCH(WEEKDAY(AX38,2),{1;2;3;4;5;6;7}),"L","M","M","J","V","S","D")</f>
        <v>L</v>
      </c>
      <c r="AZ38" s="110"/>
      <c r="BA38" s="95" t="str">
        <f>IF(OR(AND(AX38&gt;=Vacances!$C$9,AX38&lt;=Vacances!$D$9),AND(AX38&gt;=Vacances!$C$10,AX38&lt;=Vacances!$D$10),AND(AX38&gt;=Vacances!$C$11,AX38&lt;=Vacances!$D$11),AND(AX38&gt;=Vacances!$C$12,AX38&lt;=Vacances!$D$12),AND(AX38&gt;=Vacances!$C$13,AX38&lt;=Vacances!$D$13))," ","")</f>
        <v xml:space="preserve"> </v>
      </c>
      <c r="BB38" s="95" t="str">
        <f>IF(OR(AND(AX38&gt;=Vacances!$E$9,AX38&lt;=Vacances!$F$9),AND(AX38&gt;=Vacances!$E$10,AX38&lt;=Vacances!$F$10),AND(AX38&gt;=Vacances!$E$11,AX38&lt;=Vacances!$F$11),AND(AX38&gt;=Vacances!$E$12,AX38&lt;=Vacances!$F$12),AND(AX38&gt;=Vacances!$E$13,AX38&lt;=Vacances!$F$13))," ","")</f>
        <v xml:space="preserve"> </v>
      </c>
      <c r="BC38" s="96" t="str">
        <f>IF(OR(AND(AX38&gt;=Vacances!$G$9,AX38&lt;=Vacances!$H$9),AND(AX38&gt;=Vacances!$G$10,AX38&lt;=Vacances!$H$10),AND(AX38&gt;=Vacances!$G$11,AX38&lt;=Vacances!$H$11),AND(AX38&gt;=Vacances!$G$12,AX38&lt;=Vacances!$H$12),AND(AX38&gt;=Vacances!$G$13,AX38&lt;=Vacances!$H$13))," ","")</f>
        <v xml:space="preserve"> </v>
      </c>
      <c r="BD38" s="94"/>
      <c r="BE38" s="184">
        <f t="shared" si="7"/>
        <v>35</v>
      </c>
      <c r="BF38" s="87">
        <f t="shared" si="30"/>
        <v>41516</v>
      </c>
      <c r="BG38" s="88" t="str">
        <f>CHOOSE(MATCH(WEEKDAY(BF38,2),{1;2;3;4;5;6;7}),"L","M","M","J","V","S","D")</f>
        <v>J</v>
      </c>
      <c r="BH38" s="110"/>
      <c r="BI38" s="95" t="str">
        <f>IF(OR(AND(BF38&gt;=Vacances!$C$9,BF38&lt;=Vacances!$D$9),AND(BF38&gt;=Vacances!$C$10,BF38&lt;=Vacances!$D$10),AND(BF38&gt;=Vacances!$C$11,BF38&lt;=Vacances!$D$11),AND(BF38&gt;=Vacances!$C$12,BF38&lt;=Vacances!$D$12),AND(BF38&gt;=Vacances!$C$13,BF38&lt;=Vacances!$D$13))," ","")</f>
        <v xml:space="preserve"> </v>
      </c>
      <c r="BJ38" s="95" t="str">
        <f>IF(OR(AND(BF38&gt;=Vacances!$E$9,BF38&lt;=Vacances!$F$9),AND(BF38&gt;=Vacances!$E$10,BF38&lt;=Vacances!$F$10),AND(BF38&gt;=Vacances!$E$11,BF38&lt;=Vacances!$F$11),AND(BF38&gt;=Vacances!$E$12,BF38&lt;=Vacances!$F$12),AND(BF38&gt;=Vacances!$E$13,BF38&lt;=Vacances!$F$13))," ","")</f>
        <v xml:space="preserve"> </v>
      </c>
      <c r="BK38" s="96" t="str">
        <f>IF(OR(AND(BF38&gt;=Vacances!$G$9,BF38&lt;=Vacances!$H$9),AND(BF38&gt;=Vacances!$G$10,BF38&lt;=Vacances!$H$10),AND(BF38&gt;=Vacances!$G$11,BF38&lt;=Vacances!$H$11),AND(BF38&gt;=Vacances!$G$12,BF38&lt;=Vacances!$H$12),AND(BF38&gt;=Vacances!$G$13,BF38&lt;=Vacances!$H$13))," ","")</f>
        <v xml:space="preserve"> </v>
      </c>
      <c r="BL38" s="94"/>
      <c r="BM38" s="104"/>
      <c r="BN38" s="105"/>
      <c r="BO38" s="105"/>
      <c r="BP38" s="105"/>
      <c r="BQ38" s="105"/>
      <c r="BR38" s="105"/>
      <c r="BS38" s="106"/>
      <c r="BT38" s="94"/>
      <c r="BU38" s="184">
        <f t="shared" si="9"/>
        <v>44</v>
      </c>
      <c r="BV38" s="87">
        <f t="shared" si="32"/>
        <v>41577</v>
      </c>
      <c r="BW38" s="88" t="str">
        <f>CHOOSE(MATCH(WEEKDAY(BV38,2),{1;2;3;4;5;6;7}),"L","M","M","J","V","S","D")</f>
        <v>M</v>
      </c>
      <c r="BX38" s="110"/>
      <c r="BY38" s="95" t="str">
        <f>IF(OR(AND(BV38&gt;=Vacances!$C$9,BV38&lt;=Vacances!$D$9),AND(BV38&gt;=Vacances!$C$10,BV38&lt;=Vacances!$D$10),AND(BV38&gt;=Vacances!$C$11,BV38&lt;=Vacances!$D$11),AND(BV38&gt;=Vacances!$C$12,BV38&lt;=Vacances!$D$12),AND(BV38&gt;=Vacances!$C$13,BV38&lt;=Vacances!$D$13))," ","")</f>
        <v/>
      </c>
      <c r="BZ38" s="95" t="str">
        <f>IF(OR(AND(BV38&gt;=Vacances!$E$9,BV38&lt;=Vacances!$F$9),AND(BV38&gt;=Vacances!$E$10,BV38&lt;=Vacances!$F$10),AND(BV38&gt;=Vacances!$E$11,BV38&lt;=Vacances!$F$11),AND(BV38&gt;=Vacances!$E$12,BV38&lt;=Vacances!$F$12),AND(BV38&gt;=Vacances!$E$13,BV38&lt;=Vacances!$F$13))," ","")</f>
        <v/>
      </c>
      <c r="CA38" s="96" t="str">
        <f>IF(OR(AND(BV38&gt;=Vacances!$G$9,BV38&lt;=Vacances!$H$9),AND(BV38&gt;=Vacances!$G$10,BV38&lt;=Vacances!$H$10),AND(BV38&gt;=Vacances!$G$11,BV38&lt;=Vacances!$H$11),AND(BV38&gt;=Vacances!$G$12,BV38&lt;=Vacances!$H$12),AND(BV38&gt;=Vacances!$G$13,BV38&lt;=Vacances!$H$13))," ","")</f>
        <v/>
      </c>
      <c r="CB38" s="94"/>
      <c r="CC38" s="104"/>
      <c r="CD38" s="105"/>
      <c r="CE38" s="105"/>
      <c r="CF38" s="105"/>
      <c r="CG38" s="105"/>
      <c r="CH38" s="105"/>
      <c r="CI38" s="106"/>
      <c r="CJ38" s="94"/>
      <c r="CK38" s="184">
        <f t="shared" si="11"/>
        <v>52</v>
      </c>
      <c r="CL38" s="87">
        <f t="shared" si="34"/>
        <v>41638</v>
      </c>
      <c r="CM38" s="88" t="str">
        <f>CHOOSE(MATCH(WEEKDAY(CL38,2),{1;2;3;4;5;6;7}),"L","M","M","J","V","S","D")</f>
        <v>D</v>
      </c>
      <c r="CN38" s="110"/>
      <c r="CO38" s="95"/>
      <c r="CP38" s="95"/>
      <c r="CQ38" s="96"/>
    </row>
    <row r="39" spans="1:98" ht="3.75" customHeight="1">
      <c r="E39" s="154"/>
      <c r="F39" s="154"/>
      <c r="G39" s="154"/>
      <c r="H39" s="154"/>
      <c r="O39" s="164"/>
      <c r="U39" s="154"/>
      <c r="V39" s="154"/>
      <c r="W39" s="154"/>
      <c r="AK39" s="154"/>
      <c r="AL39" s="154"/>
      <c r="AM39" s="154"/>
      <c r="AN39" s="154"/>
      <c r="AO39" s="166"/>
      <c r="AS39" s="167"/>
      <c r="AT39" s="167"/>
      <c r="AU39" s="167"/>
      <c r="BA39" s="167"/>
      <c r="BB39" s="167"/>
      <c r="BC39" s="167"/>
      <c r="BD39" s="154"/>
      <c r="BE39" s="119"/>
      <c r="BH39" s="154"/>
      <c r="BI39" s="167"/>
      <c r="BJ39" s="167"/>
      <c r="BK39" s="167"/>
      <c r="BY39" s="167"/>
      <c r="BZ39" s="167"/>
      <c r="CA39" s="167"/>
      <c r="CG39" s="167"/>
      <c r="CH39" s="167"/>
      <c r="CI39" s="167"/>
    </row>
    <row r="40" spans="1:98" ht="13.5" customHeight="1">
      <c r="H40" s="168"/>
      <c r="I40" s="117"/>
      <c r="P40" s="117"/>
      <c r="Q40" s="63"/>
      <c r="X40" s="117"/>
      <c r="Y40" s="63"/>
      <c r="AF40" s="168"/>
      <c r="AG40" s="169"/>
      <c r="AN40" s="118"/>
      <c r="AO40" s="119"/>
      <c r="AV40" s="117"/>
      <c r="AW40" s="169"/>
      <c r="BD40" s="117"/>
      <c r="BE40" s="119"/>
      <c r="BL40" s="170"/>
      <c r="BM40" s="169"/>
      <c r="BT40" s="118"/>
      <c r="BU40" s="119"/>
    </row>
    <row r="41" spans="1:98" ht="13.5" customHeight="1">
      <c r="H41" s="171"/>
      <c r="I41" s="120"/>
      <c r="P41" s="117"/>
      <c r="Q41" s="63"/>
      <c r="X41" s="117"/>
      <c r="Y41" s="63"/>
      <c r="AF41" s="168"/>
      <c r="AG41" s="169"/>
      <c r="AN41" s="118"/>
      <c r="AO41" s="119"/>
      <c r="AV41" s="117"/>
      <c r="AW41" s="169"/>
      <c r="BD41" s="118"/>
      <c r="BE41" s="119"/>
      <c r="BL41" s="170"/>
      <c r="BM41" s="169"/>
      <c r="BN41" s="170"/>
      <c r="BO41" s="170"/>
      <c r="BP41" s="170"/>
      <c r="BQ41" s="170"/>
      <c r="BR41" s="170"/>
      <c r="BS41" s="170"/>
      <c r="BT41" s="170"/>
      <c r="BU41" s="169"/>
      <c r="BV41" s="170"/>
      <c r="BW41" s="170"/>
      <c r="BX41" s="170"/>
      <c r="BY41" s="170"/>
      <c r="BZ41" s="170"/>
      <c r="CA41" s="170"/>
    </row>
    <row r="42" spans="1:98" ht="13.5" customHeight="1">
      <c r="H42" s="168"/>
      <c r="I42" s="117"/>
      <c r="P42" s="117"/>
      <c r="Q42" s="63"/>
      <c r="X42" s="120"/>
      <c r="Y42" s="64"/>
      <c r="AV42" s="117"/>
      <c r="AW42" s="169"/>
      <c r="BD42" s="118"/>
      <c r="BE42" s="119"/>
      <c r="BL42" s="170"/>
      <c r="BM42" s="169"/>
      <c r="BN42" s="170"/>
      <c r="BO42" s="170"/>
      <c r="BP42" s="170"/>
      <c r="BQ42" s="170"/>
      <c r="BR42" s="170"/>
      <c r="BS42" s="170"/>
      <c r="BT42" s="170"/>
      <c r="BU42" s="169"/>
      <c r="BV42" s="170"/>
      <c r="BW42" s="170"/>
      <c r="BX42" s="170"/>
      <c r="BY42" s="170"/>
      <c r="BZ42" s="170"/>
      <c r="CA42" s="170"/>
      <c r="CK42" s="149"/>
    </row>
    <row r="43" spans="1:98" ht="12" customHeight="1"/>
    <row r="44" spans="1:98" ht="12" customHeight="1"/>
    <row r="45" spans="1:98" ht="12" customHeight="1"/>
    <row r="46" spans="1:98" ht="12" customHeight="1"/>
    <row r="47" spans="1:98" ht="12" customHeight="1"/>
    <row r="48" spans="1:98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8" customHeight="1"/>
    <row r="57" ht="18" customHeight="1"/>
    <row r="58" ht="18" customHeight="1"/>
  </sheetData>
  <mergeCells count="21">
    <mergeCell ref="CL7:CQ7"/>
    <mergeCell ref="AX7:BC7"/>
    <mergeCell ref="BF7:BK7"/>
    <mergeCell ref="B7:G7"/>
    <mergeCell ref="CD7:CI7"/>
    <mergeCell ref="AH7:AM7"/>
    <mergeCell ref="Z7:AE7"/>
    <mergeCell ref="BV7:CA7"/>
    <mergeCell ref="B1:L5"/>
    <mergeCell ref="AP7:AU7"/>
    <mergeCell ref="J7:O7"/>
    <mergeCell ref="R7:W7"/>
    <mergeCell ref="Q1:X5"/>
    <mergeCell ref="AW1:BJ1"/>
    <mergeCell ref="AW2:BJ5"/>
    <mergeCell ref="Y1:AE5"/>
    <mergeCell ref="BM1:BZ1"/>
    <mergeCell ref="BM2:BZ5"/>
    <mergeCell ref="CC1:CP1"/>
    <mergeCell ref="CC2:CP5"/>
    <mergeCell ref="BN7:BS7"/>
  </mergeCells>
  <phoneticPr fontId="1" type="noConversion"/>
  <conditionalFormatting sqref="BM1">
    <cfRule type="expression" dxfId="83" priority="206" stopIfTrue="1">
      <formula>COUNTIF(Fériés,$B1)</formula>
    </cfRule>
    <cfRule type="expression" dxfId="82" priority="207">
      <formula>(WEEKDAY($B1,2)&gt;5)</formula>
    </cfRule>
  </conditionalFormatting>
  <conditionalFormatting sqref="BM2">
    <cfRule type="expression" dxfId="81" priority="204" stopIfTrue="1">
      <formula>COUNTIF(Fériés,$B2)</formula>
    </cfRule>
    <cfRule type="expression" dxfId="80" priority="205">
      <formula>(WEEKDAY($B2,2)&gt;5)</formula>
    </cfRule>
  </conditionalFormatting>
  <conditionalFormatting sqref="CC2">
    <cfRule type="expression" dxfId="79" priority="200" stopIfTrue="1">
      <formula>COUNTIF(Fériés,$B2)</formula>
    </cfRule>
    <cfRule type="expression" dxfId="78" priority="201">
      <formula>(WEEKDAY($B2,2)&gt;5)</formula>
    </cfRule>
  </conditionalFormatting>
  <conditionalFormatting sqref="CC1">
    <cfRule type="expression" dxfId="77" priority="202" stopIfTrue="1">
      <formula>COUNTIF(Fériés,$B1)</formula>
    </cfRule>
    <cfRule type="expression" dxfId="76" priority="203">
      <formula>(WEEKDAY($B1,2)&gt;5)</formula>
    </cfRule>
  </conditionalFormatting>
  <conditionalFormatting sqref="U8:U38">
    <cfRule type="expression" dxfId="75" priority="59">
      <formula>U8=" "</formula>
    </cfRule>
  </conditionalFormatting>
  <conditionalFormatting sqref="V8:V38">
    <cfRule type="expression" dxfId="74" priority="60">
      <formula>V8=" "</formula>
    </cfRule>
  </conditionalFormatting>
  <conditionalFormatting sqref="W8:W38">
    <cfRule type="expression" dxfId="73" priority="191">
      <formula>W8=" "</formula>
    </cfRule>
  </conditionalFormatting>
  <conditionalFormatting sqref="AK8:AK38">
    <cfRule type="expression" dxfId="72" priority="66">
      <formula>AK8=" "</formula>
    </cfRule>
  </conditionalFormatting>
  <conditionalFormatting sqref="AL8:AL38">
    <cfRule type="expression" dxfId="71" priority="67">
      <formula>AL8=" "</formula>
    </cfRule>
  </conditionalFormatting>
  <conditionalFormatting sqref="AM8:AM38">
    <cfRule type="expression" dxfId="70" priority="179">
      <formula>AM8=" "</formula>
    </cfRule>
  </conditionalFormatting>
  <conditionalFormatting sqref="BC8:BC38">
    <cfRule type="expression" dxfId="69" priority="92">
      <formula>BC8=" "</formula>
    </cfRule>
  </conditionalFormatting>
  <conditionalFormatting sqref="BA8:BA38">
    <cfRule type="expression" dxfId="68" priority="90">
      <formula>BA8=" "</formula>
    </cfRule>
  </conditionalFormatting>
  <conditionalFormatting sqref="BB8:BB38">
    <cfRule type="expression" dxfId="67" priority="91">
      <formula>BB8=" "</formula>
    </cfRule>
  </conditionalFormatting>
  <conditionalFormatting sqref="AS8:AS37">
    <cfRule type="expression" dxfId="66" priority="68">
      <formula>AS7=" "</formula>
    </cfRule>
  </conditionalFormatting>
  <conditionalFormatting sqref="AT8:AT37">
    <cfRule type="expression" dxfId="65" priority="69">
      <formula>AT7=" "</formula>
    </cfRule>
  </conditionalFormatting>
  <conditionalFormatting sqref="AU8:AU37">
    <cfRule type="expression" dxfId="64" priority="70">
      <formula>AU7=" "</formula>
    </cfRule>
  </conditionalFormatting>
  <conditionalFormatting sqref="AP8:AU37">
    <cfRule type="expression" dxfId="63" priority="71">
      <formula>COUNTIF(Fériés,$AP8)</formula>
    </cfRule>
    <cfRule type="expression" dxfId="62" priority="72">
      <formula>(WEEKDAY($AP8,2)&gt;5)</formula>
    </cfRule>
  </conditionalFormatting>
  <conditionalFormatting sqref="AX8:BC38">
    <cfRule type="expression" dxfId="61" priority="93">
      <formula>COUNTIF(Fériés,$AX8)</formula>
    </cfRule>
    <cfRule type="expression" dxfId="60" priority="94">
      <formula>(WEEKDAY($AX8,2)&gt;5)</formula>
    </cfRule>
  </conditionalFormatting>
  <conditionalFormatting sqref="AH8:AM38">
    <cfRule type="expression" dxfId="59" priority="180">
      <formula>COUNTIF(Fériés,$AH8)</formula>
    </cfRule>
    <cfRule type="expression" dxfId="58" priority="181">
      <formula>(WEEKDAY($AH8,2)&gt;5)</formula>
    </cfRule>
  </conditionalFormatting>
  <conditionalFormatting sqref="AC8:AC37">
    <cfRule type="expression" dxfId="57" priority="52">
      <formula>AC7=" "</formula>
    </cfRule>
  </conditionalFormatting>
  <conditionalFormatting sqref="AD8:AD37">
    <cfRule type="expression" dxfId="56" priority="53">
      <formula>AD7=" "</formula>
    </cfRule>
  </conditionalFormatting>
  <conditionalFormatting sqref="AE8:AE37">
    <cfRule type="expression" dxfId="55" priority="63">
      <formula>AE7=" "</formula>
    </cfRule>
  </conditionalFormatting>
  <conditionalFormatting sqref="R8:W38">
    <cfRule type="expression" dxfId="54" priority="192">
      <formula>COUNTIF(Fériés,$R8)</formula>
    </cfRule>
    <cfRule type="expression" dxfId="53" priority="193">
      <formula>(WEEKDAY($R8,2)&gt;5)</formula>
    </cfRule>
  </conditionalFormatting>
  <conditionalFormatting sqref="Z8:AE37">
    <cfRule type="expression" dxfId="52" priority="64">
      <formula>COUNTIF(Fériés,$Z8)</formula>
    </cfRule>
    <cfRule type="expression" dxfId="51" priority="65">
      <formula>(WEEKDAY($Z8,2)&gt;5)</formula>
    </cfRule>
  </conditionalFormatting>
  <conditionalFormatting sqref="E8:E38">
    <cfRule type="expression" dxfId="50" priority="47">
      <formula>E8=" "</formula>
    </cfRule>
  </conditionalFormatting>
  <conditionalFormatting sqref="F8:F38">
    <cfRule type="expression" dxfId="49" priority="48">
      <formula>F8=" "</formula>
    </cfRule>
  </conditionalFormatting>
  <conditionalFormatting sqref="G8:G38">
    <cfRule type="expression" dxfId="48" priority="49">
      <formula>G8=" "</formula>
    </cfRule>
  </conditionalFormatting>
  <conditionalFormatting sqref="B8:G38">
    <cfRule type="expression" dxfId="47" priority="50">
      <formula>COUNTIF(Fériés,$B8)</formula>
    </cfRule>
    <cfRule type="expression" dxfId="46" priority="51">
      <formula>(WEEKDAY($B8,2)&gt;5)</formula>
    </cfRule>
  </conditionalFormatting>
  <conditionalFormatting sqref="BI8:BI38">
    <cfRule type="expression" dxfId="45" priority="42">
      <formula>BI8=" "</formula>
    </cfRule>
  </conditionalFormatting>
  <conditionalFormatting sqref="BJ8:BJ38">
    <cfRule type="expression" dxfId="44" priority="43">
      <formula>BJ8=" "</formula>
    </cfRule>
  </conditionalFormatting>
  <conditionalFormatting sqref="BK8:BK38">
    <cfRule type="expression" dxfId="43" priority="44">
      <formula>BK8=" "</formula>
    </cfRule>
  </conditionalFormatting>
  <conditionalFormatting sqref="BF8:BK38">
    <cfRule type="expression" dxfId="42" priority="45" stopIfTrue="1">
      <formula>COUNTIF(Fériés,$BF8)</formula>
    </cfRule>
    <cfRule type="expression" dxfId="41" priority="46">
      <formula>(WEEKDAY($BF8,2)&gt;5)</formula>
    </cfRule>
  </conditionalFormatting>
  <conditionalFormatting sqref="BQ8:BQ37">
    <cfRule type="expression" dxfId="40" priority="37">
      <formula>BQ8=" "</formula>
    </cfRule>
  </conditionalFormatting>
  <conditionalFormatting sqref="BR8:BR37">
    <cfRule type="expression" dxfId="39" priority="38">
      <formula>BR8=" "</formula>
    </cfRule>
  </conditionalFormatting>
  <conditionalFormatting sqref="BS8:BS37">
    <cfRule type="expression" dxfId="38" priority="39">
      <formula>BS8=" "</formula>
    </cfRule>
  </conditionalFormatting>
  <conditionalFormatting sqref="BN8:BS37">
    <cfRule type="expression" dxfId="37" priority="40">
      <formula>COUNTIF(Fériés,$BN8)</formula>
    </cfRule>
    <cfRule type="expression" dxfId="36" priority="41">
      <formula>(WEEKDAY($BN8,2)&gt;5)</formula>
    </cfRule>
  </conditionalFormatting>
  <conditionalFormatting sqref="BY8:BY38">
    <cfRule type="expression" dxfId="35" priority="32">
      <formula>BY8=" "</formula>
    </cfRule>
  </conditionalFormatting>
  <conditionalFormatting sqref="BZ8:BZ38">
    <cfRule type="expression" dxfId="34" priority="33">
      <formula>BZ8=" "</formula>
    </cfRule>
  </conditionalFormatting>
  <conditionalFormatting sqref="CA8:CA38">
    <cfRule type="expression" dxfId="33" priority="34">
      <formula>CA8=" "</formula>
    </cfRule>
  </conditionalFormatting>
  <conditionalFormatting sqref="BV8:CA38">
    <cfRule type="expression" dxfId="32" priority="35">
      <formula>COUNTIF(Fériés,$BV8)</formula>
    </cfRule>
    <cfRule type="expression" dxfId="31" priority="36">
      <formula>(WEEKDAY($BV8,2)&gt;5)</formula>
    </cfRule>
  </conditionalFormatting>
  <conditionalFormatting sqref="CG8:CG38">
    <cfRule type="expression" dxfId="30" priority="27">
      <formula>CG8=" "</formula>
    </cfRule>
  </conditionalFormatting>
  <conditionalFormatting sqref="CH8:CH38">
    <cfRule type="expression" dxfId="29" priority="28">
      <formula>CH8=" "</formula>
    </cfRule>
  </conditionalFormatting>
  <conditionalFormatting sqref="CI8:CI38">
    <cfRule type="expression" dxfId="28" priority="29">
      <formula>CI8=" "</formula>
    </cfRule>
  </conditionalFormatting>
  <conditionalFormatting sqref="CD8:CI38">
    <cfRule type="expression" dxfId="27" priority="30">
      <formula>COUNTIF(Fériés,$CD8)</formula>
    </cfRule>
    <cfRule type="expression" dxfId="26" priority="31">
      <formula>(WEEKDAY($CD8,2)&gt;5)</formula>
    </cfRule>
  </conditionalFormatting>
  <conditionalFormatting sqref="CO8:CO38">
    <cfRule type="expression" dxfId="25" priority="22">
      <formula>CO8=" "</formula>
    </cfRule>
  </conditionalFormatting>
  <conditionalFormatting sqref="CP8:CP38">
    <cfRule type="expression" dxfId="24" priority="23">
      <formula>CP8=" "</formula>
    </cfRule>
  </conditionalFormatting>
  <conditionalFormatting sqref="CQ8:CQ38">
    <cfRule type="expression" dxfId="23" priority="24">
      <formula>CQ8=" "</formula>
    </cfRule>
  </conditionalFormatting>
  <conditionalFormatting sqref="CL8:CQ38">
    <cfRule type="expression" dxfId="22" priority="25">
      <formula>COUNTIF(Fériés,$CL8)</formula>
    </cfRule>
    <cfRule type="expression" dxfId="21" priority="26">
      <formula>(WEEKDAY($CL8,2)&gt;5)</formula>
    </cfRule>
  </conditionalFormatting>
  <conditionalFormatting sqref="M8:M36">
    <cfRule type="expression" dxfId="20" priority="1">
      <formula>M8=" "</formula>
    </cfRule>
  </conditionalFormatting>
  <conditionalFormatting sqref="N8:N36">
    <cfRule type="expression" dxfId="19" priority="2">
      <formula>N8=" "</formula>
    </cfRule>
  </conditionalFormatting>
  <conditionalFormatting sqref="O8:O36">
    <cfRule type="expression" dxfId="18" priority="4">
      <formula>O8=" "</formula>
    </cfRule>
  </conditionalFormatting>
  <conditionalFormatting sqref="J8:O36">
    <cfRule type="expression" dxfId="17" priority="6">
      <formula>COUNTIF(Fériés,$J8)</formula>
    </cfRule>
    <cfRule type="expression" dxfId="16" priority="8">
      <formula>(WEEKDAY($J8,2)&gt;5)</formula>
    </cfRule>
  </conditionalFormatting>
  <conditionalFormatting sqref="J36:K36">
    <cfRule type="expression" dxfId="15" priority="9">
      <formula>K36&lt;&gt;""</formula>
    </cfRule>
  </conditionalFormatting>
  <conditionalFormatting sqref="O36">
    <cfRule type="expression" dxfId="14" priority="12">
      <formula>J36&lt;&gt;""</formula>
    </cfRule>
  </conditionalFormatting>
  <conditionalFormatting sqref="L36">
    <cfRule type="expression" dxfId="13" priority="10">
      <formula>J36&lt;&gt;""</formula>
    </cfRule>
  </conditionalFormatting>
  <conditionalFormatting sqref="M36:N36">
    <cfRule type="expression" dxfId="12" priority="11">
      <formula>J36&lt;&gt;""</formula>
    </cfRule>
  </conditionalFormatting>
  <dataValidations count="3">
    <dataValidation type="list" allowBlank="1" showInputMessage="1" showErrorMessage="1" sqref="Q1">
      <formula1>ANNEE</formula1>
    </dataValidation>
    <dataValidation type="list" allowBlank="1" showInputMessage="1" showErrorMessage="1" sqref="T8:T38 CN8:CN38 D8:D38 CF8:CF38 AJ8:AJ38 AB8:AB38 AZ8:AZ38 BH8:BH38 AR8:AR38 BX8:BX38 BP8:BP38 L8:L36">
      <formula1>ABREGE</formula1>
    </dataValidation>
    <dataValidation allowBlank="1" showInputMessage="1" showErrorMessage="1" sqref="E39"/>
  </dataValidations>
  <printOptions horizontalCentered="1" verticalCentered="1"/>
  <pageMargins left="0" right="0" top="0" bottom="0" header="0" footer="0.39370078740157483"/>
  <pageSetup paperSize="9" scale="92" fitToWidth="2" orientation="landscape" useFirstPageNumber="1" r:id="rId1"/>
  <headerFooter alignWithMargins="0">
    <oddFooter>&amp;Rhttps://www.kalendrier.com/imprimer-calendrier/annee-2017.html</oddFooter>
  </headerFooter>
  <colBreaks count="1" manualBreakCount="1">
    <brk id="95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54"/>
  <sheetViews>
    <sheetView workbookViewId="0">
      <selection activeCell="M13" sqref="M13:M15"/>
    </sheetView>
  </sheetViews>
  <sheetFormatPr baseColWidth="10" defaultRowHeight="14.25"/>
  <cols>
    <col min="9" max="9" width="16.5" customWidth="1"/>
    <col min="13" max="13" width="23.125" bestFit="1" customWidth="1"/>
    <col min="15" max="15" width="66.375" bestFit="1" customWidth="1"/>
  </cols>
  <sheetData>
    <row r="1" spans="1:16" ht="15.75" thickBot="1">
      <c r="A1" s="5" t="s">
        <v>51</v>
      </c>
      <c r="B1" s="6" t="s">
        <v>52</v>
      </c>
      <c r="C1" s="6" t="s">
        <v>53</v>
      </c>
      <c r="D1" s="6" t="s">
        <v>51</v>
      </c>
      <c r="E1" s="7" t="s">
        <v>54</v>
      </c>
      <c r="F1" s="8"/>
      <c r="G1" s="11"/>
      <c r="H1" s="5" t="s">
        <v>55</v>
      </c>
      <c r="I1" s="7" t="s">
        <v>56</v>
      </c>
      <c r="J1" s="8"/>
      <c r="K1" s="9" t="s">
        <v>57</v>
      </c>
      <c r="L1" s="10" t="s">
        <v>51</v>
      </c>
      <c r="M1" s="12" t="s">
        <v>25</v>
      </c>
      <c r="N1" s="13">
        <f>'Calendrier 2015 - Tableau'!Q1</f>
        <v>2017</v>
      </c>
      <c r="O1" s="14" t="s">
        <v>58</v>
      </c>
      <c r="P1" s="14" t="s">
        <v>17</v>
      </c>
    </row>
    <row r="2" spans="1:16" ht="30" customHeight="1">
      <c r="A2" s="15" t="s">
        <v>0</v>
      </c>
      <c r="B2" s="16">
        <f>DATE(Données!$N$1,D2,C2)</f>
        <v>41274</v>
      </c>
      <c r="C2" s="17">
        <v>1</v>
      </c>
      <c r="D2" s="17">
        <v>1</v>
      </c>
      <c r="E2" s="18">
        <v>2016</v>
      </c>
      <c r="F2" s="4"/>
      <c r="G2" s="11"/>
      <c r="H2" s="19" t="s">
        <v>12</v>
      </c>
      <c r="I2" s="20" t="s">
        <v>59</v>
      </c>
      <c r="J2" s="4"/>
      <c r="K2" s="15">
        <f t="shared" ref="K2:K15" si="0">IF(ISBLANK(N2),"",MONTH(N2))</f>
        <v>1</v>
      </c>
      <c r="L2" s="21" t="str">
        <f t="shared" ref="L2:L15" si="1">CHOOSE(MONTH(N2),"Janvier","Février","Mars","Avril","Mai","Juin","Juillet","Août","Septembre","Octobre","Novembre","Décembre")</f>
        <v>Janvier</v>
      </c>
      <c r="M2" s="22" t="s">
        <v>26</v>
      </c>
      <c r="N2" s="16">
        <f>DATE(N1,1,1)</f>
        <v>41274</v>
      </c>
      <c r="O2" s="23" t="s">
        <v>27</v>
      </c>
      <c r="P2" s="24" t="s">
        <v>60</v>
      </c>
    </row>
    <row r="3" spans="1:16" ht="30" customHeight="1">
      <c r="A3" s="25" t="s">
        <v>1</v>
      </c>
      <c r="B3" s="16">
        <f>DATE(Données!$N$1,D3,C3)</f>
        <v>41305</v>
      </c>
      <c r="C3" s="27">
        <v>1</v>
      </c>
      <c r="D3" s="27">
        <v>2</v>
      </c>
      <c r="E3" s="28">
        <v>2017</v>
      </c>
      <c r="F3" s="4"/>
      <c r="G3" s="11"/>
      <c r="H3" s="19" t="s">
        <v>78</v>
      </c>
      <c r="I3" s="29" t="s">
        <v>61</v>
      </c>
      <c r="J3" s="4"/>
      <c r="K3" s="25">
        <f t="shared" si="0"/>
        <v>4</v>
      </c>
      <c r="L3" s="30" t="str">
        <f t="shared" si="1"/>
        <v>Avril</v>
      </c>
      <c r="M3" s="31" t="s">
        <v>29</v>
      </c>
      <c r="N3" s="26">
        <f>N16+1</f>
        <v>41380</v>
      </c>
      <c r="O3" s="32" t="s">
        <v>30</v>
      </c>
      <c r="P3" s="33" t="s">
        <v>60</v>
      </c>
    </row>
    <row r="4" spans="1:16" ht="30" customHeight="1">
      <c r="A4" s="25" t="s">
        <v>2</v>
      </c>
      <c r="B4" s="16">
        <f>DATE(Données!$N$1,D4,C4)</f>
        <v>41333</v>
      </c>
      <c r="C4" s="27">
        <v>1</v>
      </c>
      <c r="D4" s="27">
        <v>3</v>
      </c>
      <c r="E4" s="28">
        <v>2018</v>
      </c>
      <c r="F4" s="4"/>
      <c r="G4" s="11"/>
      <c r="H4" s="34" t="s">
        <v>13</v>
      </c>
      <c r="I4" s="29" t="s">
        <v>62</v>
      </c>
      <c r="J4" s="4"/>
      <c r="K4" s="25">
        <f t="shared" si="0"/>
        <v>5</v>
      </c>
      <c r="L4" s="30" t="str">
        <f t="shared" si="1"/>
        <v>Mai</v>
      </c>
      <c r="M4" s="31" t="s">
        <v>19</v>
      </c>
      <c r="N4" s="26">
        <f>DATE(N1,5,1)</f>
        <v>41394</v>
      </c>
      <c r="O4" s="32" t="s">
        <v>31</v>
      </c>
      <c r="P4" s="33" t="s">
        <v>60</v>
      </c>
    </row>
    <row r="5" spans="1:16" ht="30" customHeight="1">
      <c r="A5" s="25" t="s">
        <v>3</v>
      </c>
      <c r="B5" s="16">
        <f>DATE(Données!$N$1,D5,C5)</f>
        <v>41364</v>
      </c>
      <c r="C5" s="27">
        <v>1</v>
      </c>
      <c r="D5" s="27">
        <v>4</v>
      </c>
      <c r="E5" s="28">
        <v>2019</v>
      </c>
      <c r="F5" s="4"/>
      <c r="G5" s="11"/>
      <c r="H5" s="34" t="s">
        <v>72</v>
      </c>
      <c r="I5" s="29" t="s">
        <v>63</v>
      </c>
      <c r="J5" s="4"/>
      <c r="K5" s="25">
        <f t="shared" si="0"/>
        <v>5</v>
      </c>
      <c r="L5" s="30" t="str">
        <f t="shared" si="1"/>
        <v>Mai</v>
      </c>
      <c r="M5" s="31" t="s">
        <v>32</v>
      </c>
      <c r="N5" s="26">
        <f>DATE(N1,5,8)</f>
        <v>41401</v>
      </c>
      <c r="O5" s="32" t="s">
        <v>33</v>
      </c>
      <c r="P5" s="33" t="s">
        <v>60</v>
      </c>
    </row>
    <row r="6" spans="1:16" ht="30" customHeight="1">
      <c r="A6" s="25" t="s">
        <v>4</v>
      </c>
      <c r="B6" s="16">
        <f>DATE(Données!$N$1,D6,C6)</f>
        <v>41394</v>
      </c>
      <c r="C6" s="27">
        <v>1</v>
      </c>
      <c r="D6" s="27">
        <v>5</v>
      </c>
      <c r="E6" s="28">
        <v>2020</v>
      </c>
      <c r="F6" s="4"/>
      <c r="G6" s="11"/>
      <c r="H6" s="34" t="s">
        <v>23</v>
      </c>
      <c r="I6" s="29" t="s">
        <v>64</v>
      </c>
      <c r="J6" s="4"/>
      <c r="K6" s="25">
        <f t="shared" si="0"/>
        <v>5</v>
      </c>
      <c r="L6" s="30" t="str">
        <f t="shared" si="1"/>
        <v>Mai</v>
      </c>
      <c r="M6" s="31" t="s">
        <v>34</v>
      </c>
      <c r="N6" s="26">
        <f>N16+39</f>
        <v>41418</v>
      </c>
      <c r="O6" s="32" t="s">
        <v>35</v>
      </c>
      <c r="P6" s="33" t="s">
        <v>60</v>
      </c>
    </row>
    <row r="7" spans="1:16" ht="30" customHeight="1">
      <c r="A7" s="25" t="s">
        <v>5</v>
      </c>
      <c r="B7" s="16">
        <f>DATE(Données!$N$1,D7,C7)</f>
        <v>41425</v>
      </c>
      <c r="C7" s="27">
        <v>1</v>
      </c>
      <c r="D7" s="27">
        <v>6</v>
      </c>
      <c r="E7" s="28">
        <v>2021</v>
      </c>
      <c r="F7" s="4"/>
      <c r="G7" s="11"/>
      <c r="H7" s="34" t="s">
        <v>79</v>
      </c>
      <c r="I7" s="29" t="s">
        <v>65</v>
      </c>
      <c r="J7" s="4"/>
      <c r="K7" s="25">
        <f t="shared" si="0"/>
        <v>6</v>
      </c>
      <c r="L7" s="30" t="str">
        <f t="shared" si="1"/>
        <v>Juin</v>
      </c>
      <c r="M7" s="31" t="s">
        <v>38</v>
      </c>
      <c r="N7" s="26">
        <f>N16+50</f>
        <v>41429</v>
      </c>
      <c r="O7" s="32" t="s">
        <v>39</v>
      </c>
      <c r="P7" s="33" t="s">
        <v>60</v>
      </c>
    </row>
    <row r="8" spans="1:16" ht="30" customHeight="1">
      <c r="A8" s="25" t="s">
        <v>6</v>
      </c>
      <c r="B8" s="16">
        <f>DATE(Données!$N$1,D8,C8)</f>
        <v>41455</v>
      </c>
      <c r="C8" s="27">
        <v>1</v>
      </c>
      <c r="D8" s="27">
        <v>7</v>
      </c>
      <c r="E8" s="28">
        <v>2022</v>
      </c>
      <c r="F8" s="4"/>
      <c r="G8" s="11"/>
      <c r="H8" s="34" t="s">
        <v>80</v>
      </c>
      <c r="I8" s="29" t="s">
        <v>66</v>
      </c>
      <c r="J8" s="4"/>
      <c r="K8" s="25">
        <f t="shared" si="0"/>
        <v>7</v>
      </c>
      <c r="L8" s="30" t="str">
        <f t="shared" si="1"/>
        <v>Juillet</v>
      </c>
      <c r="M8" s="31" t="s">
        <v>20</v>
      </c>
      <c r="N8" s="26">
        <f>DATE(N1,7,14)</f>
        <v>41468</v>
      </c>
      <c r="O8" s="32" t="s">
        <v>40</v>
      </c>
      <c r="P8" s="33" t="s">
        <v>60</v>
      </c>
    </row>
    <row r="9" spans="1:16" ht="30" customHeight="1">
      <c r="A9" s="25" t="s">
        <v>7</v>
      </c>
      <c r="B9" s="16">
        <f>DATE(Données!$N$1,D9,C9)</f>
        <v>41486</v>
      </c>
      <c r="C9" s="27">
        <v>1</v>
      </c>
      <c r="D9" s="27">
        <v>8</v>
      </c>
      <c r="E9" s="28">
        <v>2023</v>
      </c>
      <c r="F9" s="4"/>
      <c r="G9" s="11"/>
      <c r="H9" s="34" t="s">
        <v>81</v>
      </c>
      <c r="I9" s="28" t="s">
        <v>67</v>
      </c>
      <c r="J9" s="4"/>
      <c r="K9" s="25">
        <f t="shared" si="0"/>
        <v>8</v>
      </c>
      <c r="L9" s="30" t="str">
        <f t="shared" si="1"/>
        <v>Août</v>
      </c>
      <c r="M9" s="31" t="s">
        <v>21</v>
      </c>
      <c r="N9" s="26">
        <f>DATE(N1,8,15)</f>
        <v>41500</v>
      </c>
      <c r="O9" s="32" t="s">
        <v>41</v>
      </c>
      <c r="P9" s="33" t="s">
        <v>60</v>
      </c>
    </row>
    <row r="10" spans="1:16" ht="30" customHeight="1">
      <c r="A10" s="25" t="s">
        <v>8</v>
      </c>
      <c r="B10" s="16">
        <f>DATE(Données!$N$1,D10,C10)</f>
        <v>41517</v>
      </c>
      <c r="C10" s="27">
        <v>1</v>
      </c>
      <c r="D10" s="27">
        <v>9</v>
      </c>
      <c r="E10" s="28">
        <v>2024</v>
      </c>
      <c r="F10" s="4"/>
      <c r="G10" s="11"/>
      <c r="H10" s="34" t="s">
        <v>82</v>
      </c>
      <c r="I10" s="29" t="s">
        <v>68</v>
      </c>
      <c r="J10" s="4"/>
      <c r="K10" s="25">
        <f t="shared" si="0"/>
        <v>11</v>
      </c>
      <c r="L10" s="30" t="str">
        <f t="shared" si="1"/>
        <v>Novembre</v>
      </c>
      <c r="M10" s="31" t="s">
        <v>22</v>
      </c>
      <c r="N10" s="26">
        <f>DATE(N1,11,1)</f>
        <v>41578</v>
      </c>
      <c r="O10" s="32" t="s">
        <v>42</v>
      </c>
      <c r="P10" s="33" t="s">
        <v>60</v>
      </c>
    </row>
    <row r="11" spans="1:16" ht="30" customHeight="1">
      <c r="A11" s="25" t="s">
        <v>9</v>
      </c>
      <c r="B11" s="16">
        <f>DATE(Données!$N$1,D11,C11)</f>
        <v>41547</v>
      </c>
      <c r="C11" s="27">
        <v>1</v>
      </c>
      <c r="D11" s="27">
        <v>10</v>
      </c>
      <c r="E11" s="28">
        <v>2025</v>
      </c>
      <c r="F11" s="4"/>
      <c r="G11" s="11"/>
      <c r="H11" s="34" t="s">
        <v>60</v>
      </c>
      <c r="I11" s="29" t="s">
        <v>69</v>
      </c>
      <c r="J11" s="4"/>
      <c r="K11" s="25">
        <f t="shared" si="0"/>
        <v>11</v>
      </c>
      <c r="L11" s="30" t="str">
        <f t="shared" si="1"/>
        <v>Novembre</v>
      </c>
      <c r="M11" s="31" t="s">
        <v>43</v>
      </c>
      <c r="N11" s="26">
        <f>DATE(N1,11,11)</f>
        <v>41588</v>
      </c>
      <c r="O11" s="32" t="s">
        <v>44</v>
      </c>
      <c r="P11" s="33" t="s">
        <v>60</v>
      </c>
    </row>
    <row r="12" spans="1:16" ht="30" customHeight="1">
      <c r="A12" s="25" t="s">
        <v>10</v>
      </c>
      <c r="B12" s="16">
        <f>DATE(Données!$N$1,D12,C12)</f>
        <v>41578</v>
      </c>
      <c r="C12" s="27">
        <v>1</v>
      </c>
      <c r="D12" s="27">
        <v>11</v>
      </c>
      <c r="E12" s="28">
        <v>2026</v>
      </c>
      <c r="F12" s="4"/>
      <c r="G12" s="11"/>
      <c r="H12" s="34" t="s">
        <v>83</v>
      </c>
      <c r="I12" s="29" t="s">
        <v>70</v>
      </c>
      <c r="J12" s="4"/>
      <c r="K12" s="25">
        <f t="shared" si="0"/>
        <v>12</v>
      </c>
      <c r="L12" s="30" t="str">
        <f t="shared" si="1"/>
        <v>Décembre</v>
      </c>
      <c r="M12" s="31" t="s">
        <v>45</v>
      </c>
      <c r="N12" s="26">
        <f>DATE(N1,12,25)</f>
        <v>41632</v>
      </c>
      <c r="O12" s="32" t="s">
        <v>46</v>
      </c>
      <c r="P12" s="33" t="s">
        <v>60</v>
      </c>
    </row>
    <row r="13" spans="1:16" ht="30" customHeight="1" thickBot="1">
      <c r="A13" s="35" t="s">
        <v>11</v>
      </c>
      <c r="B13" s="36">
        <f>DATE(Données!$N$1,D13,C13)</f>
        <v>41608</v>
      </c>
      <c r="C13" s="37">
        <v>1</v>
      </c>
      <c r="D13" s="37">
        <v>12</v>
      </c>
      <c r="E13" s="38">
        <v>2027</v>
      </c>
      <c r="F13" s="4"/>
      <c r="G13" s="11"/>
      <c r="H13" s="39" t="s">
        <v>84</v>
      </c>
      <c r="I13" s="40" t="s">
        <v>71</v>
      </c>
      <c r="J13" s="4"/>
      <c r="K13" s="25">
        <f t="shared" si="0"/>
        <v>5</v>
      </c>
      <c r="L13" s="30" t="str">
        <f t="shared" si="1"/>
        <v>Mai</v>
      </c>
      <c r="M13" s="31" t="s">
        <v>47</v>
      </c>
      <c r="N13" s="41">
        <v>42496</v>
      </c>
      <c r="O13" s="42"/>
      <c r="P13" s="33" t="s">
        <v>60</v>
      </c>
    </row>
    <row r="14" spans="1:16" ht="30" customHeight="1">
      <c r="A14" s="4"/>
      <c r="B14" s="4"/>
      <c r="C14" s="4"/>
      <c r="D14" s="4"/>
      <c r="E14" s="4"/>
      <c r="F14" s="4"/>
      <c r="G14" s="11"/>
      <c r="H14" s="4"/>
      <c r="I14" s="4"/>
      <c r="J14" s="4"/>
      <c r="K14" s="25">
        <f t="shared" si="0"/>
        <v>7</v>
      </c>
      <c r="L14" s="30" t="str">
        <f t="shared" si="1"/>
        <v>Juillet</v>
      </c>
      <c r="M14" s="31" t="s">
        <v>48</v>
      </c>
      <c r="N14" s="41">
        <v>42566</v>
      </c>
      <c r="O14" s="42"/>
      <c r="P14" s="33" t="s">
        <v>60</v>
      </c>
    </row>
    <row r="15" spans="1:16" ht="30" customHeight="1" thickBot="1">
      <c r="A15" s="4"/>
      <c r="B15" s="4"/>
      <c r="C15" s="4"/>
      <c r="D15" s="4"/>
      <c r="E15" s="4"/>
      <c r="F15" s="4"/>
      <c r="G15" s="11"/>
      <c r="H15" s="4"/>
      <c r="I15" s="4"/>
      <c r="J15" s="4"/>
      <c r="K15" s="35">
        <f t="shared" si="0"/>
        <v>11</v>
      </c>
      <c r="L15" s="43" t="str">
        <f t="shared" si="1"/>
        <v>Novembre</v>
      </c>
      <c r="M15" s="44" t="s">
        <v>49</v>
      </c>
      <c r="N15" s="45">
        <v>42674</v>
      </c>
      <c r="O15" s="46"/>
      <c r="P15" s="47" t="s">
        <v>60</v>
      </c>
    </row>
    <row r="16" spans="1:16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8">
        <f>IF(ISBLANK(N16),"",MONTH(N16))</f>
        <v>4</v>
      </c>
      <c r="L16" s="49" t="str">
        <f>CHOOSE(MONTH(N16),"Janvier","Février","Mars","Avril","Mai","Juin","Juillet","Août","Septembre","Octobre","Novembre","Décembre")</f>
        <v>Avril</v>
      </c>
      <c r="M16" s="50" t="s">
        <v>28</v>
      </c>
      <c r="N16" s="51">
        <f>IF(MOD(19*MOD(N1,19)+24,30)+MOD(2*MOD(N1,4)+4*MOD(N1,7)+6*
MOD(19*MOD(N1,19)+24,30)+5,7)-9&lt;=0,DATE(N1,3,22+MOD(19*MOD(N1,
19)+24,30)+MOD(2*MOD(N1,4)+4*MOD(N1,7)+6*MOD(19*MOD(N1,19)+24,
30)+5,7)),DATE(N1,4,MOD(19*MOD(N1,19)+24,30)+MOD(2*MOD(N1,4)+4*
MOD(N1,7)+6*MOD(19*MOD(N1,19)+24,30)+5,7)-9))</f>
        <v>41379</v>
      </c>
      <c r="O16" s="54" t="s">
        <v>73</v>
      </c>
      <c r="P16" s="4"/>
    </row>
    <row r="17" spans="1:16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8">
        <f>IF(ISBLANK(N17),"",MONTH(N17))</f>
        <v>6</v>
      </c>
      <c r="L17" s="49" t="str">
        <f>CHOOSE(MONTH(N17),"Janvier","Février","Mars","Avril","Mai","Juin","Juillet","Août","Septembre","Octobre","Novembre","Décembre")</f>
        <v>Juin</v>
      </c>
      <c r="M17" s="50" t="s">
        <v>36</v>
      </c>
      <c r="N17" s="51">
        <f>N16+49</f>
        <v>41428</v>
      </c>
      <c r="O17" s="52" t="s">
        <v>37</v>
      </c>
      <c r="P17" s="4"/>
    </row>
    <row r="18" spans="1:1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ht="15">
      <c r="A19" s="4"/>
      <c r="B19" s="4"/>
      <c r="C19" s="53"/>
      <c r="D19" s="5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1:1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  <row r="28" spans="1:1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1:1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1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1:1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1:1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1:1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1:1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6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</row>
    <row r="52" spans="1:16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1:16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1:16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1:H13"/>
  <sheetViews>
    <sheetView workbookViewId="0">
      <selection activeCell="G21" sqref="G21"/>
    </sheetView>
  </sheetViews>
  <sheetFormatPr baseColWidth="10" defaultRowHeight="14.25"/>
  <cols>
    <col min="1" max="1" width="11" style="57"/>
    <col min="2" max="2" width="20.875" style="57" customWidth="1"/>
    <col min="3" max="8" width="25.625" style="57" customWidth="1"/>
    <col min="9" max="16384" width="11" style="57"/>
  </cols>
  <sheetData>
    <row r="1" spans="2:8" ht="51" customHeight="1" thickBot="1"/>
    <row r="2" spans="2:8" ht="15" customHeight="1">
      <c r="F2" s="70" t="s">
        <v>85</v>
      </c>
      <c r="G2" s="71" t="s">
        <v>90</v>
      </c>
      <c r="H2" s="72" t="s">
        <v>95</v>
      </c>
    </row>
    <row r="3" spans="2:8">
      <c r="F3" s="73" t="s">
        <v>86</v>
      </c>
      <c r="G3" s="76" t="s">
        <v>91</v>
      </c>
      <c r="H3" s="79" t="s">
        <v>96</v>
      </c>
    </row>
    <row r="4" spans="2:8">
      <c r="F4" s="74" t="s">
        <v>87</v>
      </c>
      <c r="G4" s="77" t="s">
        <v>92</v>
      </c>
      <c r="H4" s="80" t="s">
        <v>97</v>
      </c>
    </row>
    <row r="5" spans="2:8" ht="15">
      <c r="B5" s="62"/>
      <c r="F5" s="74" t="s">
        <v>88</v>
      </c>
      <c r="G5" s="77" t="s">
        <v>93</v>
      </c>
      <c r="H5" s="80"/>
    </row>
    <row r="6" spans="2:8" ht="15" thickBot="1">
      <c r="F6" s="75" t="s">
        <v>89</v>
      </c>
      <c r="G6" s="78" t="s">
        <v>94</v>
      </c>
      <c r="H6" s="81"/>
    </row>
    <row r="7" spans="2:8" ht="33.75" customHeight="1" thickBot="1"/>
    <row r="8" spans="2:8" ht="30" customHeight="1" thickBot="1">
      <c r="B8" s="55"/>
      <c r="C8" s="143" t="s">
        <v>14</v>
      </c>
      <c r="D8" s="144"/>
      <c r="E8" s="147" t="s">
        <v>15</v>
      </c>
      <c r="F8" s="148"/>
      <c r="G8" s="145" t="s">
        <v>16</v>
      </c>
      <c r="H8" s="146"/>
    </row>
    <row r="9" spans="2:8" ht="30" customHeight="1">
      <c r="B9" s="67" t="s">
        <v>74</v>
      </c>
      <c r="C9" s="59">
        <v>41259</v>
      </c>
      <c r="D9" s="58">
        <v>41276</v>
      </c>
      <c r="E9" s="65">
        <v>41259</v>
      </c>
      <c r="F9" s="66">
        <v>41276</v>
      </c>
      <c r="G9" s="65">
        <v>41259</v>
      </c>
      <c r="H9" s="66">
        <v>41276</v>
      </c>
    </row>
    <row r="10" spans="2:8" ht="30" customHeight="1">
      <c r="B10" s="68" t="s">
        <v>75</v>
      </c>
      <c r="C10" s="59">
        <v>41322</v>
      </c>
      <c r="D10" s="58">
        <v>41338</v>
      </c>
      <c r="E10" s="59">
        <v>41315</v>
      </c>
      <c r="F10" s="58">
        <v>41331</v>
      </c>
      <c r="G10" s="59">
        <v>41308</v>
      </c>
      <c r="H10" s="58">
        <v>41324</v>
      </c>
    </row>
    <row r="11" spans="2:8" ht="30" customHeight="1">
      <c r="B11" s="68" t="s">
        <v>76</v>
      </c>
      <c r="C11" s="59">
        <v>41378</v>
      </c>
      <c r="D11" s="58">
        <v>41395</v>
      </c>
      <c r="E11" s="59">
        <v>41371</v>
      </c>
      <c r="F11" s="58">
        <v>41387</v>
      </c>
      <c r="G11" s="59">
        <v>41364</v>
      </c>
      <c r="H11" s="58">
        <v>41381</v>
      </c>
    </row>
    <row r="12" spans="2:8" ht="30" customHeight="1">
      <c r="B12" s="68" t="s">
        <v>34</v>
      </c>
      <c r="C12" s="59">
        <v>41418</v>
      </c>
      <c r="D12" s="58">
        <v>41420</v>
      </c>
      <c r="E12" s="59">
        <v>41418</v>
      </c>
      <c r="F12" s="58">
        <v>41420</v>
      </c>
      <c r="G12" s="59">
        <v>41418</v>
      </c>
      <c r="H12" s="58">
        <v>41420</v>
      </c>
    </row>
    <row r="13" spans="2:8" ht="30" customHeight="1" thickBot="1">
      <c r="B13" s="69" t="s">
        <v>77</v>
      </c>
      <c r="C13" s="60">
        <v>41462</v>
      </c>
      <c r="D13" s="61">
        <v>41519</v>
      </c>
      <c r="E13" s="60">
        <v>41462</v>
      </c>
      <c r="F13" s="61">
        <v>41519</v>
      </c>
      <c r="G13" s="60">
        <v>41462</v>
      </c>
      <c r="H13" s="61">
        <v>41519</v>
      </c>
    </row>
  </sheetData>
  <mergeCells count="3">
    <mergeCell ref="C8:D8"/>
    <mergeCell ref="G8:H8"/>
    <mergeCell ref="E8:F8"/>
  </mergeCells>
  <conditionalFormatting sqref="E8">
    <cfRule type="expression" dxfId="11" priority="15" stopIfTrue="1">
      <formula>COUNTIF(Fériés,$B8)</formula>
    </cfRule>
    <cfRule type="expression" dxfId="10" priority="16">
      <formula>(WEEKDAY($B8,2)&gt;5)</formula>
    </cfRule>
  </conditionalFormatting>
  <conditionalFormatting sqref="G8">
    <cfRule type="expression" dxfId="9" priority="13" stopIfTrue="1">
      <formula>COUNTIF(Fériés,$B8)</formula>
    </cfRule>
    <cfRule type="expression" dxfId="8" priority="14">
      <formula>(WEEKDAY($B8,2)&gt;5)</formula>
    </cfRule>
  </conditionalFormatting>
  <conditionalFormatting sqref="G2">
    <cfRule type="expression" dxfId="7" priority="7" stopIfTrue="1">
      <formula>COUNTIF(Fériés,$B2)</formula>
    </cfRule>
    <cfRule type="expression" dxfId="6" priority="8">
      <formula>(WEEKDAY($B2,2)&gt;5)</formula>
    </cfRule>
  </conditionalFormatting>
  <conditionalFormatting sqref="H2">
    <cfRule type="expression" dxfId="5" priority="5" stopIfTrue="1">
      <formula>COUNTIF(Fériés,$B2)</formula>
    </cfRule>
    <cfRule type="expression" dxfId="4" priority="6">
      <formula>(WEEKDAY($B2,2)&gt;5)</formula>
    </cfRule>
  </conditionalFormatting>
  <conditionalFormatting sqref="G3:G6">
    <cfRule type="expression" dxfId="3" priority="3" stopIfTrue="1">
      <formula>COUNTIF(Fériés,$B3)</formula>
    </cfRule>
    <cfRule type="expression" dxfId="2" priority="4">
      <formula>(WEEKDAY($B3,2)&gt;5)</formula>
    </cfRule>
  </conditionalFormatting>
  <conditionalFormatting sqref="H3:H6">
    <cfRule type="expression" dxfId="1" priority="1" stopIfTrue="1">
      <formula>COUNTIF(Fériés,$B3)</formula>
    </cfRule>
    <cfRule type="expression" dxfId="0" priority="2">
      <formula>(WEEKDAY($B3,2)&gt;5)</formula>
    </cfRule>
  </conditionalFormatting>
  <pageMargins left="0.19685039370078741" right="0.19685039370078741" top="0.19685039370078741" bottom="0.39370078740157483" header="0.31496062992125984" footer="0.31496062992125984"/>
  <pageSetup paperSize="9" scale="46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Calendrier 2015 - Tableau</vt:lpstr>
      <vt:lpstr>Données</vt:lpstr>
      <vt:lpstr>Vacances</vt:lpstr>
      <vt:lpstr>ABREGE</vt:lpstr>
      <vt:lpstr>ANNEE</vt:lpstr>
      <vt:lpstr>Fériés</vt:lpstr>
      <vt:lpstr>Vacances!Zone_d_impression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COUSIN Jean-Philippe</dc:creator>
  <cp:lastModifiedBy>Armelle DIDIER</cp:lastModifiedBy>
  <cp:lastPrinted>2017-03-09T09:55:04Z</cp:lastPrinted>
  <dcterms:created xsi:type="dcterms:W3CDTF">2014-08-19T15:35:22Z</dcterms:created>
  <dcterms:modified xsi:type="dcterms:W3CDTF">2017-03-09T12:58:00Z</dcterms:modified>
</cp:coreProperties>
</file>