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7766" codeName="{F2B83AC3-3A92-4FF1-8D57-CA5CB3A19BB1}"/>
  <workbookPr showInkAnnotation="0" codeName="ThisWorkbook" defaultThemeVersion="166925"/>
  <mc:AlternateContent xmlns:mc="http://schemas.openxmlformats.org/markup-compatibility/2006">
    <mc:Choice Requires="x15">
      <x15ac:absPath xmlns:x15ac="http://schemas.microsoft.com/office/spreadsheetml/2010/11/ac" url="C:\Users\Shades\Desktop\"/>
    </mc:Choice>
  </mc:AlternateContent>
  <bookViews>
    <workbookView xWindow="0" yWindow="0" windowWidth="24000" windowHeight="10095"/>
  </bookViews>
  <sheets>
    <sheet name="Calculs selon INCOTERMS" sheetId="1" r:id="rId1"/>
    <sheet name="INCOTERMS" sheetId="4" r:id="rId2"/>
    <sheet name="Devises" sheetId="3" r:id="rId3"/>
  </sheets>
  <definedNames>
    <definedName name="Assurance">'Calculs selon INCOTERMS'!$B$12</definedName>
    <definedName name="BAF">'Calculs selon INCOTERMS'!$B$14</definedName>
    <definedName name="CAF">'Calculs selon INCOTERMS'!$B$15</definedName>
    <definedName name="CFR">'Calculs selon INCOTERMS'!$B$10</definedName>
    <definedName name="Change">'Calculs selon INCOTERMS'!$D$3</definedName>
    <definedName name="CIF">'Calculs selon INCOTERMS'!$B$11</definedName>
    <definedName name="CIP">'Calculs selon INCOTERMS'!$L$10</definedName>
    <definedName name="constante">'Calculs selon INCOTERMS'!$B$6</definedName>
    <definedName name="CPT">'Calculs selon INCOTERMS'!$L$8</definedName>
    <definedName name="DAP">'Calculs selon INCOTERMS'!$L$12</definedName>
    <definedName name="DAT">'Calculs selon INCOTERMS'!$L$11</definedName>
    <definedName name="DDP">'Calculs selon INCOTERMS'!$L$13</definedName>
    <definedName name="Dénominations">#REF!</definedName>
    <definedName name="Emballage">'Calculs selon INCOTERMS'!$G$4</definedName>
    <definedName name="Emballage1">'Calculs selon INCOTERMS'!$B$23</definedName>
    <definedName name="Emballage3">'Calculs selon INCOTERMS'!$B$25</definedName>
    <definedName name="Emballages2">'Calculs selon INCOTERMS'!$B$24</definedName>
    <definedName name="Emballages3">'Calculs selon INCOTERMS'!$B$25</definedName>
    <definedName name="EXW">'Calculs selon INCOTERMS'!$L$3</definedName>
    <definedName name="FAS">'Calculs selon INCOTERMS'!$L$4</definedName>
    <definedName name="FCA">'Calculs selon INCOTERMS'!$L$5</definedName>
    <definedName name="FOB">'Calculs selon INCOTERMS'!$L$6</definedName>
    <definedName name="FraisEmbarquement">'Calculs selon INCOTERMS'!$G$6</definedName>
    <definedName name="Fret">'Calculs selon INCOTERMS'!$B$18</definedName>
    <definedName name="FretCorrigé">'Calculs selon INCOTERMS'!$B$17</definedName>
    <definedName name="Marchandise">'Calculs selon INCOTERMS'!$G$3</definedName>
    <definedName name="Masse">'Calculs selon INCOTERMS'!$B$19</definedName>
    <definedName name="PreAcheminement">'Calculs selon INCOTERMS'!$G$7</definedName>
    <definedName name="PreTransport">'Calculs selon INCOTERMS'!$G$5</definedName>
    <definedName name="TarifBAF">'Calculs selon INCOTERMS'!$A$14</definedName>
    <definedName name="TarifFret">'Calculs selon INCOTERMS'!$A$18</definedName>
    <definedName name="TransportPrincipal">'Calculs selon INCOTERMS'!$G$10</definedName>
    <definedName name="TxAssurance">'Calculs selon INCOTERMS'!$B$7</definedName>
    <definedName name="TxCAF">'Calculs selon INCOTERMS'!$B$16</definedName>
    <definedName name="TxChange">'Calculs selon INCOTERMS'!$B$3</definedName>
    <definedName name="Volume">'Calculs selon INCOTERMS'!$B$20</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 i="1" l="1"/>
  <c r="B4" i="1" s="1"/>
  <c r="L5" i="1" l="1"/>
  <c r="D24" i="1"/>
  <c r="D23" i="1"/>
  <c r="G4" i="1"/>
  <c r="L4" i="1" s="1"/>
  <c r="L3" i="1"/>
  <c r="I4" i="1" l="1"/>
  <c r="N13" i="1"/>
  <c r="N12" i="1"/>
  <c r="N11" i="1"/>
  <c r="N7" i="1"/>
  <c r="N5" i="1"/>
  <c r="N4" i="1"/>
  <c r="N3" i="1"/>
  <c r="M13" i="1" l="1"/>
  <c r="M14" i="1"/>
  <c r="L1" i="1"/>
  <c r="G1" i="1"/>
  <c r="B14" i="1"/>
  <c r="D14" i="1" s="1"/>
  <c r="B18" i="1"/>
  <c r="D18" i="1" s="1"/>
  <c r="C25" i="1" l="1"/>
  <c r="C24" i="1"/>
  <c r="C23" i="1"/>
  <c r="C18" i="1"/>
  <c r="H20" i="1"/>
  <c r="H12" i="1"/>
  <c r="M11" i="1"/>
  <c r="H15" i="1"/>
  <c r="H7" i="1"/>
  <c r="M3" i="1"/>
  <c r="M5" i="1"/>
  <c r="H22" i="1"/>
  <c r="H18" i="1"/>
  <c r="H14" i="1"/>
  <c r="H10" i="1"/>
  <c r="H6" i="1"/>
  <c r="M7" i="1"/>
  <c r="H24" i="1"/>
  <c r="H16" i="1"/>
  <c r="H8" i="1"/>
  <c r="H4" i="1"/>
  <c r="M4" i="1"/>
  <c r="H23" i="1"/>
  <c r="H19" i="1"/>
  <c r="H11" i="1"/>
  <c r="H3" i="1"/>
  <c r="H21" i="1"/>
  <c r="H17" i="1"/>
  <c r="H13" i="1"/>
  <c r="H9" i="1"/>
  <c r="H5" i="1"/>
  <c r="M12" i="1"/>
  <c r="M9" i="1"/>
  <c r="H25" i="1"/>
  <c r="B17" i="1"/>
  <c r="C14" i="1"/>
  <c r="C17" i="1"/>
  <c r="C12" i="1"/>
  <c r="C11" i="1"/>
  <c r="C15" i="1"/>
  <c r="C10" i="1"/>
  <c r="C3" i="1"/>
  <c r="D17" i="1" l="1"/>
  <c r="G10" i="1"/>
  <c r="I10" i="1" s="1"/>
  <c r="B15" i="1"/>
  <c r="D15" i="1" s="1"/>
  <c r="B10" i="1" l="1"/>
  <c r="D10" i="1" s="1"/>
  <c r="B11" i="1" l="1"/>
  <c r="L9" i="1" l="1"/>
  <c r="N9" i="1" s="1"/>
  <c r="B12" i="1"/>
  <c r="L14" i="1"/>
  <c r="D11" i="1"/>
  <c r="N14" i="1"/>
  <c r="G14" i="1" l="1"/>
  <c r="I14" i="1"/>
  <c r="D12" i="1"/>
  <c r="I25" i="1"/>
  <c r="G25" i="1"/>
</calcChain>
</file>

<file path=xl/comments1.xml><?xml version="1.0" encoding="utf-8"?>
<comments xmlns="http://schemas.openxmlformats.org/spreadsheetml/2006/main">
  <authors>
    <author>Selmane Sylvain</author>
  </authors>
  <commentList>
    <comment ref="K3" authorId="0" shapeId="0">
      <text>
        <r>
          <rPr>
            <b/>
            <sz val="9"/>
            <color indexed="81"/>
            <rFont val="Tahoma"/>
            <family val="2"/>
          </rPr>
          <t>EXW - ExWorks
Le vendeur a dûment livré la marchandise dès lors que celle-ci a été mise à la disposition de l'acheteur dans ses locaux propres ou dans un autre lieu convenu (atelier, usine, entrepôt, etc…), et ce sans accomplissement des formalités douanières à l'exportation et sans chargement sur un quelconque véhicule d'enlèvement. Ce terme définit donc l'obligation minimale du vendeur, l'acheteur ayant à supporter tous les frais et risques inhérents à la prise en charge de la marchandise depuis les locaux du vendeur.</t>
        </r>
        <r>
          <rPr>
            <sz val="9"/>
            <color indexed="81"/>
            <rFont val="Tahoma"/>
            <family val="2"/>
          </rPr>
          <t xml:space="preserve">
</t>
        </r>
      </text>
    </comment>
    <comment ref="K4" authorId="0" shapeId="0">
      <text>
        <r>
          <rPr>
            <b/>
            <sz val="9"/>
            <color indexed="81"/>
            <rFont val="Tahoma"/>
            <family val="2"/>
          </rPr>
          <t>FAS - Free Alongside Ship
Le vendeur à dûment livré dès lors que la marchandise a été placée le long du navire, au port d'embarquement convenu. C'est à partir de ce moment là, que l'acheteur doit supporter tous les frais et risques de perte ou de dommage que la marchandise peut courir. Le terme FAS impose au vendeur l'obligation de dédouaner la marchandise à l'exportation.</t>
        </r>
      </text>
    </comment>
    <comment ref="K5" authorId="0" shapeId="0">
      <text>
        <r>
          <rPr>
            <b/>
            <sz val="9"/>
            <color indexed="81"/>
            <rFont val="Tahoma"/>
            <family val="2"/>
          </rPr>
          <t>FCA - Free Carrier
Le vendeur à dûment livré la marchandise dès lors que celle-ci, dédouanée à l'exportation, à été mise à la disposition du transporteur nommé par l'acheteur au lieu convenu. Il convient de noter que le lieu de livraison choisi à une incidence sur les obligations de chargement et de déchargement de la marchandise en ce lieu. Si la livraison est effectuée dans les locaux du vendeur, ce dernier est responsable du chargement de la marchandise ; si la livraison a lieu ailleurs, le vendeur n'est pas responsable du déchargement.</t>
        </r>
      </text>
    </comment>
    <comment ref="K6" authorId="0" shapeId="0">
      <text>
        <r>
          <rPr>
            <b/>
            <sz val="9"/>
            <color indexed="81"/>
            <rFont val="Tahoma"/>
            <family val="2"/>
          </rPr>
          <t>FOB - Free on Board
Le vendeur a dûment livré dès lors que la marchandise a passé le bastingage du navire au port d'embarquement convenu. Il s'ensuit qu'à partir de cet endroit l'acheteur doit supporter tous les frais et risques de perte ou de dommage que la marchandise peut courir. Le terme FOB exige que le vendeur dédouane la marchandise à l'exportation. Il est à utiliser exclusivement pour le transport par mer ou par voies navigables intérieures.</t>
        </r>
      </text>
    </comment>
    <comment ref="K7" authorId="0" shapeId="0">
      <text>
        <r>
          <rPr>
            <b/>
            <sz val="9"/>
            <color indexed="81"/>
            <rFont val="Tahoma"/>
            <family val="2"/>
          </rPr>
          <t>CFR - Cost and Freight
Le vendeur a dûment livré dès lors que la marchandise a passé le bastingage du navire au port d'embarquement. Le vendeur doit payer les coûts et le fret nécessaire pour acheminer la marchandise jusqu'au port de destination convenu. Mais le risque de perte ou de dommage que la marchandise peut courir, ainsi que tous frais supplémentaires nés d'évènements survenant après la livraison, sont transférés du vendeur à l'acheteur. Ce terme est à utiliser exclusivement pour le transport par mer et par voies navigables intérieures.</t>
        </r>
      </text>
    </comment>
    <comment ref="K8" authorId="0" shapeId="0">
      <text>
        <r>
          <rPr>
            <b/>
            <sz val="9"/>
            <color indexed="81"/>
            <rFont val="Tahoma"/>
            <family val="2"/>
          </rPr>
          <t>CPT - Carriage Paid To
Le vendeur a dûment livré dès lors qu'il a mis la marchandise à la disposition du transporteur nommé par ses soins ; cependant le vendeur doit en outre payer les frais de transport pour l'acheminement de la marchandise jusqu'au lieu de destination convenu. Il s'ensuit que l'acheteur doit assumer tous les risques et tous les autres frais encourus par la marchandise postérieurement à sa livraison comme indiqué ci-dessus. Le terme CPT exige que le vendeur dédouane la marchandise à l'exportation.</t>
        </r>
        <r>
          <rPr>
            <sz val="9"/>
            <color indexed="81"/>
            <rFont val="Tahoma"/>
            <family val="2"/>
          </rPr>
          <t xml:space="preserve">
</t>
        </r>
      </text>
    </comment>
    <comment ref="K9" authorId="0" shapeId="0">
      <text>
        <r>
          <rPr>
            <b/>
            <sz val="9"/>
            <color indexed="81"/>
            <rFont val="Tahoma"/>
            <family val="2"/>
          </rPr>
          <t>CIF - Cost, Insurance, Freight
Le vendeur a dûment livré dès lors que la marchandise a passé le bastingage du navire au port d'embarquement. Le vendeur doit payer les coûts et le fret nécessaires pour acheminer la marchandise jusqu'au port de destination convenu. Mais le risque de perte ou de dommage que la marchandise peut courir ainsi que tous les frais supplémentaires nés d'évènements intervenant après la livraison sont transférés du vendeur à l'acheteur. Cependant, en vertu de CIF le vendeur doit aussi fournir une assurance maritime afin de couvrir l'acheteur contre le risque de perte ou de dommage que la marchandise peut courir au cours du transport. En conséquence, le vendeur conclut un contrat d'assurance et paie la prime d'assurance. L'acheteur doit noter que, selon le terme CIF, le vendeur n'est tenu de souscrire l'assurance que pour une couverture minimale.</t>
        </r>
        <r>
          <rPr>
            <sz val="9"/>
            <color indexed="81"/>
            <rFont val="Tahoma"/>
            <family val="2"/>
          </rPr>
          <t xml:space="preserve">
</t>
        </r>
      </text>
    </comment>
    <comment ref="A10" authorId="0" shapeId="0">
      <text>
        <r>
          <rPr>
            <b/>
            <sz val="9"/>
            <color indexed="81"/>
            <rFont val="Tahoma"/>
            <family val="2"/>
          </rPr>
          <t>CFR - Cost and Freight
Le vendeur a dûment livré dès lors que la marchandise a passé le bastingage du navire au port d'embarquement. Le vendeur doit payer les coûts et le fret nécessaire pour acheminer la marchandise jusqu'au port de destination convenu. Mais le risque de perte ou de dommage que la marchandise peut courir, ainsi que tous frais supplémentaires nés d'évènements survenant après la livraison, sont transférés du vendeur à l'acheteur. Ce terme est à utiliser exclusivement pour le transport par mer et par voies navigables intérieures.</t>
        </r>
        <r>
          <rPr>
            <sz val="9"/>
            <color indexed="81"/>
            <rFont val="Tahoma"/>
            <family val="2"/>
          </rPr>
          <t xml:space="preserve">
</t>
        </r>
      </text>
    </comment>
    <comment ref="K10" authorId="0" shapeId="0">
      <text>
        <r>
          <rPr>
            <b/>
            <sz val="9"/>
            <color indexed="81"/>
            <rFont val="Tahoma"/>
            <family val="2"/>
          </rPr>
          <t>CIP - Carriage and Insurance Paid
Le vendeur a dûment livré dès lors qu'il a mis la marchandise à la disposition du transporteur nommé par ses soins ; cependant le vendeur doit en outre payer les frais de transport pour l'acheminement de la marchandise jusqu'au lieu de destination convenu. Il s'ensuit que l'acheteur doit assumer tous les risques et tous les frais additionnels encourus par la marchandise postérieurement à sa livraison comme indiqué ci-dessus. Toutefois lorsque le terme CIP est choisi, le vendeur doit également fournir une assurance couvrant pour l'acheteur le risque de perte ou de dommage que la marchandise peut courir pendant letransport. En conséquence, le vendeur conclut un contrat d'assurance et paie la prime d'assurance. L'acheteur doit noter que selon le terme CIP le vendeur n'est tenu de souscrire l'assurance que pour une couverture minimale. Si l'acheteur souhaite être protégé par une couverture d'assurance plus large, il lui faudra soit obtenir à cet effet l'accord express du vendeur, soit souscrire lui-même une assurance complémentaire. Le terme CIP exige que le vendeur dédouane la marchandise à l'exportation.</t>
        </r>
        <r>
          <rPr>
            <sz val="9"/>
            <color indexed="81"/>
            <rFont val="Tahoma"/>
            <family val="2"/>
          </rPr>
          <t xml:space="preserve">
</t>
        </r>
      </text>
    </comment>
    <comment ref="K11" authorId="0" shapeId="0">
      <text>
        <r>
          <rPr>
            <b/>
            <sz val="9"/>
            <color indexed="81"/>
            <rFont val="Tahoma"/>
            <family val="2"/>
          </rPr>
          <t xml:space="preserve">DAT - Delivered at Terminal
De type multimodal, il prévoit que outre le transport principal, le vendeur organise et paie le déchargement de la marchandise au point de destination et son acheminement jusqu'au terminal convenu. Le transfert de risque est effectif lorsque la marchandise a été mise à la disposition de l'acheteur au terminal convenu. L'acheteur effectue les formalités d'importation et acquitte les droits et taxes dus en raison de l'importation. 
Il s'agit donc d'un incoterm de ventes à l'arrivée, car le vendeur est responsable de la marchandise jusqu'à destination.
</t>
        </r>
      </text>
    </comment>
    <comment ref="K12" authorId="0" shapeId="0">
      <text>
        <r>
          <rPr>
            <b/>
            <sz val="9"/>
            <color indexed="81"/>
            <rFont val="Tahoma"/>
            <family val="2"/>
          </rPr>
          <t>DAP - Delivered at place
Incoterm multimodal, il prévoit que le vendeur prend en charge le transport des marchandises jusqu'au point de livraison convenu, donc il assume les coûts et les risques jusqu'à ce point. Les marchandises sont mises à disposition de l'acheteur à destination sur le moyen de transport, sans être déchargées. L'acheteur organise le déchargement, effectue les formalités d'importation et acquitte les droits et taxes dus en raison de l'importation.</t>
        </r>
        <r>
          <rPr>
            <sz val="9"/>
            <color indexed="81"/>
            <rFont val="Tahoma"/>
            <family val="2"/>
          </rPr>
          <t xml:space="preserve">
</t>
        </r>
      </text>
    </comment>
    <comment ref="K13" authorId="0" shapeId="0">
      <text>
        <r>
          <rPr>
            <b/>
            <sz val="9"/>
            <color indexed="81"/>
            <rFont val="Tahoma"/>
            <family val="2"/>
          </rPr>
          <t>DDP - Delivered Duty Paid
Le vendeur livre la marchandise à l'acheteur, dédouanée à l'importation et non déchargée à l'arrivée de tout véhicule de transport au lieu de destination convenu. Le vendeur doit supporter tous les frais et risques pour y acheminer la marchandise y compris, le cas échéant tout « droit » à l'importation dans le pays de destination. Alors que le terme EXW définit l'obligation minimale du vendeur, le terme DDP en définit l'obligation maximale.</t>
        </r>
        <r>
          <rPr>
            <sz val="9"/>
            <color indexed="81"/>
            <rFont val="Tahoma"/>
            <family val="2"/>
          </rPr>
          <t xml:space="preserve">
</t>
        </r>
      </text>
    </comment>
    <comment ref="A14" authorId="0" shapeId="0">
      <text>
        <r>
          <rPr>
            <b/>
            <sz val="9"/>
            <color indexed="81"/>
            <rFont val="Tahoma"/>
            <family val="2"/>
          </rPr>
          <t>Bunker Adjustment Factor</t>
        </r>
      </text>
    </comment>
    <comment ref="A15" authorId="0" shapeId="0">
      <text>
        <r>
          <rPr>
            <b/>
            <sz val="9"/>
            <color indexed="81"/>
            <rFont val="Tahoma"/>
            <family val="2"/>
          </rPr>
          <t>CAF : Currency Adjustment Factor</t>
        </r>
      </text>
    </comment>
  </commentList>
</comments>
</file>

<file path=xl/sharedStrings.xml><?xml version="1.0" encoding="utf-8"?>
<sst xmlns="http://schemas.openxmlformats.org/spreadsheetml/2006/main" count="948" uniqueCount="697">
  <si>
    <t>Constante</t>
  </si>
  <si>
    <t>CFR</t>
  </si>
  <si>
    <t>CIF</t>
  </si>
  <si>
    <t>Assurance</t>
  </si>
  <si>
    <t>CAF</t>
  </si>
  <si>
    <t>Tx CAF</t>
  </si>
  <si>
    <t>Fret corrigé</t>
  </si>
  <si>
    <t>Valeur marchandisse</t>
  </si>
  <si>
    <t>Emballage</t>
  </si>
  <si>
    <t>Dédouanement Export</t>
  </si>
  <si>
    <t>ISPS (taxes pour la sureté des navires)</t>
  </si>
  <si>
    <t>Taux Assurance</t>
  </si>
  <si>
    <t>€</t>
  </si>
  <si>
    <t>Pré acheminement</t>
  </si>
  <si>
    <t>Chargement du camion</t>
  </si>
  <si>
    <t>Déchargement du pré-acheminement</t>
  </si>
  <si>
    <t>Chargement du moyen de transport principal</t>
  </si>
  <si>
    <t>Transport principal</t>
  </si>
  <si>
    <t>Déchargement du moyen de transport principal</t>
  </si>
  <si>
    <t>Chargement pour le post-acheminement</t>
  </si>
  <si>
    <t>Post-acheminement</t>
  </si>
  <si>
    <t>Dédouanement import</t>
  </si>
  <si>
    <t>Taxes</t>
  </si>
  <si>
    <t>£</t>
  </si>
  <si>
    <t>B$</t>
  </si>
  <si>
    <t>S$</t>
  </si>
  <si>
    <t>Afghanistan</t>
  </si>
  <si>
    <t>Afrique du Sud</t>
  </si>
  <si>
    <t>R</t>
  </si>
  <si>
    <t>Albanie</t>
  </si>
  <si>
    <t>L</t>
  </si>
  <si>
    <t>Algérie</t>
  </si>
  <si>
    <t>DA</t>
  </si>
  <si>
    <t>Angola</t>
  </si>
  <si>
    <t>Kz</t>
  </si>
  <si>
    <t>Antilles Néerlandaises</t>
  </si>
  <si>
    <t>Argentine</t>
  </si>
  <si>
    <t>Arménie</t>
  </si>
  <si>
    <t>Aruba</t>
  </si>
  <si>
    <t>Australie</t>
  </si>
  <si>
    <t>Bahamas</t>
  </si>
  <si>
    <t>BD</t>
  </si>
  <si>
    <t>Bangladesh</t>
  </si>
  <si>
    <t>Barbade</t>
  </si>
  <si>
    <t>BZ$</t>
  </si>
  <si>
    <t>Bermudes</t>
  </si>
  <si>
    <t>Birmanie</t>
  </si>
  <si>
    <t>Bolivie</t>
  </si>
  <si>
    <t>KM</t>
  </si>
  <si>
    <t>Botswana</t>
  </si>
  <si>
    <t>P</t>
  </si>
  <si>
    <t>Brésil</t>
  </si>
  <si>
    <t>R$</t>
  </si>
  <si>
    <t>Bulgarie</t>
  </si>
  <si>
    <t>Burundi</t>
  </si>
  <si>
    <t>Cambodge</t>
  </si>
  <si>
    <t>Canada</t>
  </si>
  <si>
    <t>Chili</t>
  </si>
  <si>
    <t>Chine</t>
  </si>
  <si>
    <t>Colombie</t>
  </si>
  <si>
    <t>Comores</t>
  </si>
  <si>
    <t>CF</t>
  </si>
  <si>
    <t>Corée du Nord</t>
  </si>
  <si>
    <t>Corée du Sud</t>
  </si>
  <si>
    <t>Costa Rica</t>
  </si>
  <si>
    <t>Croatie</t>
  </si>
  <si>
    <t>HRK</t>
  </si>
  <si>
    <t>Cuba</t>
  </si>
  <si>
    <t>Danemark</t>
  </si>
  <si>
    <t>Djibouti</t>
  </si>
  <si>
    <t>Egypte</t>
  </si>
  <si>
    <t>Dh</t>
  </si>
  <si>
    <t>$</t>
  </si>
  <si>
    <t>Fidji</t>
  </si>
  <si>
    <t>Gambie</t>
  </si>
  <si>
    <t>D</t>
  </si>
  <si>
    <t>Ghana</t>
  </si>
  <si>
    <t>Gibraltar</t>
  </si>
  <si>
    <t>Guatemala</t>
  </si>
  <si>
    <t>Q</t>
  </si>
  <si>
    <t>Guernsey</t>
  </si>
  <si>
    <t>Guinée</t>
  </si>
  <si>
    <t>FG</t>
  </si>
  <si>
    <t>Guyana</t>
  </si>
  <si>
    <t>G</t>
  </si>
  <si>
    <t>Honduras</t>
  </si>
  <si>
    <t>Hong Kong</t>
  </si>
  <si>
    <t>HK$</t>
  </si>
  <si>
    <t>Hongrie</t>
  </si>
  <si>
    <t>Ft</t>
  </si>
  <si>
    <t>Ile de Man</t>
  </si>
  <si>
    <t>SI$</t>
  </si>
  <si>
    <t>CI$</t>
  </si>
  <si>
    <t>Inde</t>
  </si>
  <si>
    <t>Rs</t>
  </si>
  <si>
    <t>Indonésie</t>
  </si>
  <si>
    <t>Rp</t>
  </si>
  <si>
    <t>Iran</t>
  </si>
  <si>
    <t>ID</t>
  </si>
  <si>
    <t>Islande</t>
  </si>
  <si>
    <t>Israël</t>
  </si>
  <si>
    <t>Jamaïque</t>
  </si>
  <si>
    <t>Japon</t>
  </si>
  <si>
    <t>¥</t>
  </si>
  <si>
    <t>Jersey</t>
  </si>
  <si>
    <t>Jordanie</t>
  </si>
  <si>
    <t>JD</t>
  </si>
  <si>
    <t>Kazakhstan</t>
  </si>
  <si>
    <t>Kenya</t>
  </si>
  <si>
    <t>KSh</t>
  </si>
  <si>
    <t>Laos</t>
  </si>
  <si>
    <t>Lesotho</t>
  </si>
  <si>
    <t>Liban</t>
  </si>
  <si>
    <t>Libéria</t>
  </si>
  <si>
    <t>Libye</t>
  </si>
  <si>
    <t>LD</t>
  </si>
  <si>
    <t>MKD</t>
  </si>
  <si>
    <t>Madagascar</t>
  </si>
  <si>
    <t>Malaisie</t>
  </si>
  <si>
    <t>RM</t>
  </si>
  <si>
    <t>Malawi</t>
  </si>
  <si>
    <t>MK</t>
  </si>
  <si>
    <t>Maldives</t>
  </si>
  <si>
    <t>Rf</t>
  </si>
  <si>
    <t>Maroc</t>
  </si>
  <si>
    <t>DH</t>
  </si>
  <si>
    <t>Mauritanie</t>
  </si>
  <si>
    <t>UM</t>
  </si>
  <si>
    <t>Mexique</t>
  </si>
  <si>
    <t>Mex$</t>
  </si>
  <si>
    <t>Moldavie</t>
  </si>
  <si>
    <t>Mongolie</t>
  </si>
  <si>
    <t>Mozambique</t>
  </si>
  <si>
    <t>K</t>
  </si>
  <si>
    <t>Namibie</t>
  </si>
  <si>
    <t>N$</t>
  </si>
  <si>
    <t>Nicaragua</t>
  </si>
  <si>
    <t>C$</t>
  </si>
  <si>
    <t>Norvège</t>
  </si>
  <si>
    <t>Nouvelle Zélande</t>
  </si>
  <si>
    <t>Oman</t>
  </si>
  <si>
    <t>RO</t>
  </si>
  <si>
    <t>Ouganda</t>
  </si>
  <si>
    <t>Pakistan</t>
  </si>
  <si>
    <t>Panama</t>
  </si>
  <si>
    <t>Paraguay</t>
  </si>
  <si>
    <t>Pérou</t>
  </si>
  <si>
    <t>Philippines</t>
  </si>
  <si>
    <t>Pologne</t>
  </si>
  <si>
    <t>Qatar</t>
  </si>
  <si>
    <t>QR</t>
  </si>
  <si>
    <t>République Dominicaine</t>
  </si>
  <si>
    <t>RD$</t>
  </si>
  <si>
    <t>République Tchèque</t>
  </si>
  <si>
    <t>Roumanie</t>
  </si>
  <si>
    <t>Russie</t>
  </si>
  <si>
    <t>Rwanda</t>
  </si>
  <si>
    <t>WS$</t>
  </si>
  <si>
    <t>Db</t>
  </si>
  <si>
    <t>Serbie</t>
  </si>
  <si>
    <t>RSD</t>
  </si>
  <si>
    <t>Seychelles</t>
  </si>
  <si>
    <t>SR</t>
  </si>
  <si>
    <t>Sierra Leone</t>
  </si>
  <si>
    <t>Le</t>
  </si>
  <si>
    <t>Singapour</t>
  </si>
  <si>
    <t>Somalie</t>
  </si>
  <si>
    <t>Soudan</t>
  </si>
  <si>
    <t>Sri Lanka</t>
  </si>
  <si>
    <t>Suède</t>
  </si>
  <si>
    <t>Suisse</t>
  </si>
  <si>
    <t>CHF</t>
  </si>
  <si>
    <t>Swaziland</t>
  </si>
  <si>
    <t>Syrie</t>
  </si>
  <si>
    <t>NT$</t>
  </si>
  <si>
    <t>Tanzanie</t>
  </si>
  <si>
    <t>TSh</t>
  </si>
  <si>
    <t>TT$</t>
  </si>
  <si>
    <t>Tunisie</t>
  </si>
  <si>
    <t>Turquie</t>
  </si>
  <si>
    <t>Tuvalu</t>
  </si>
  <si>
    <t>Ukraine</t>
  </si>
  <si>
    <t>Euro</t>
  </si>
  <si>
    <t>$U</t>
  </si>
  <si>
    <t>Vanuatu</t>
  </si>
  <si>
    <t>VT</t>
  </si>
  <si>
    <t>Vietnam</t>
  </si>
  <si>
    <t>Zambie</t>
  </si>
  <si>
    <t>DÉNOMINATION</t>
  </si>
  <si>
    <t>Br</t>
  </si>
  <si>
    <r>
      <t>Masse totale (</t>
    </r>
    <r>
      <rPr>
        <b/>
        <i/>
        <sz val="11"/>
        <color theme="1"/>
        <rFont val="Calibri"/>
        <family val="2"/>
        <scheme val="minor"/>
      </rPr>
      <t>en tonne</t>
    </r>
    <r>
      <rPr>
        <b/>
        <sz val="11"/>
        <color theme="1"/>
        <rFont val="Calibri"/>
        <family val="2"/>
        <scheme val="minor"/>
      </rPr>
      <t>)</t>
    </r>
  </si>
  <si>
    <r>
      <t>Volume expedition (m</t>
    </r>
    <r>
      <rPr>
        <b/>
        <vertAlign val="superscript"/>
        <sz val="11"/>
        <color theme="1"/>
        <rFont val="Calibri"/>
        <family val="2"/>
        <scheme val="minor"/>
      </rPr>
      <t>3</t>
    </r>
    <r>
      <rPr>
        <b/>
        <sz val="11"/>
        <color theme="1"/>
        <rFont val="Calibri"/>
        <family val="2"/>
        <scheme val="minor"/>
      </rPr>
      <t>)</t>
    </r>
  </si>
  <si>
    <t>EXW</t>
  </si>
  <si>
    <t>FAS</t>
  </si>
  <si>
    <t>FCA</t>
  </si>
  <si>
    <t>DAT</t>
  </si>
  <si>
    <t>DAP</t>
  </si>
  <si>
    <t>DDP</t>
  </si>
  <si>
    <t>FOB/FAB</t>
  </si>
  <si>
    <t>CPT/DCP</t>
  </si>
  <si>
    <t>CIF/CAF</t>
  </si>
  <si>
    <t>CIP</t>
  </si>
  <si>
    <t>Chargement en usine ou entrepôt de départ</t>
  </si>
  <si>
    <t>Acheminement vers une plateforme de départ</t>
  </si>
  <si>
    <t>Chargement du moyen de transport principal au départ</t>
  </si>
  <si>
    <t>Assurance transport principal</t>
  </si>
  <si>
    <t>Déchargement du moyen de transport principal à l'arrivé</t>
  </si>
  <si>
    <t>Acheminement vers le pont convenu d'arrivé</t>
  </si>
  <si>
    <t>Déchargement au point convenu d'arrivé</t>
  </si>
  <si>
    <t>Formalités douanières droits &amp; taxes</t>
  </si>
  <si>
    <t>Type de trasport (M)aritime (T)errestre (P)olyvalent</t>
  </si>
  <si>
    <t>V</t>
  </si>
  <si>
    <t>A</t>
  </si>
  <si>
    <t>M</t>
  </si>
  <si>
    <t>FAB/FOB</t>
  </si>
  <si>
    <t>CAF/CIF</t>
  </si>
  <si>
    <t>TRANSPORT</t>
  </si>
  <si>
    <t xml:space="preserve">Total    </t>
  </si>
  <si>
    <t>INCOTERMS</t>
  </si>
  <si>
    <t>Emballage 1</t>
  </si>
  <si>
    <t>Emballage 2</t>
  </si>
  <si>
    <t>Emballage 3</t>
  </si>
  <si>
    <t>Fret</t>
  </si>
  <si>
    <t>AED</t>
  </si>
  <si>
    <t>Dirham des Émirats arabes unis</t>
  </si>
  <si>
    <t>Émirats Arabes Unis</t>
  </si>
  <si>
    <t>AFN</t>
  </si>
  <si>
    <t>Afghani afghan</t>
  </si>
  <si>
    <t>ALL</t>
  </si>
  <si>
    <t>Lek</t>
  </si>
  <si>
    <t>Lek albanais</t>
  </si>
  <si>
    <t>AMD</t>
  </si>
  <si>
    <t>Dram arménien</t>
  </si>
  <si>
    <t>ANG</t>
  </si>
  <si>
    <t>NAƒ</t>
  </si>
  <si>
    <t>Florin des Antilles néerlandaises</t>
  </si>
  <si>
    <t>AOA</t>
  </si>
  <si>
    <t>Kwanza angolais</t>
  </si>
  <si>
    <t>ARS</t>
  </si>
  <si>
    <t>Peso argentin</t>
  </si>
  <si>
    <t>AUD</t>
  </si>
  <si>
    <t>Dollar australien</t>
  </si>
  <si>
    <t>AWG</t>
  </si>
  <si>
    <t>Florin arubais</t>
  </si>
  <si>
    <t>AZN</t>
  </si>
  <si>
    <t>Manat azerbaïdjanais</t>
  </si>
  <si>
    <t>Azerbaïdjan</t>
  </si>
  <si>
    <t>BAM</t>
  </si>
  <si>
    <t>Mark convertible de Bosnie-Herzégovine</t>
  </si>
  <si>
    <t>Bosnie-Herzégovine</t>
  </si>
  <si>
    <t>BBD</t>
  </si>
  <si>
    <t>Dollar barbadien</t>
  </si>
  <si>
    <t>BDT</t>
  </si>
  <si>
    <t>Taka bangladais</t>
  </si>
  <si>
    <t>BGN</t>
  </si>
  <si>
    <t>лв.</t>
  </si>
  <si>
    <t>Lev bulgare (ancien)</t>
  </si>
  <si>
    <t>BHD</t>
  </si>
  <si>
    <t>Dinar bahreïni</t>
  </si>
  <si>
    <t>Bahreïn</t>
  </si>
  <si>
    <t>BIF</t>
  </si>
  <si>
    <t>FBu</t>
  </si>
  <si>
    <t>Franc burundais</t>
  </si>
  <si>
    <t>BMD</t>
  </si>
  <si>
    <t>Dollar bermudien</t>
  </si>
  <si>
    <t>BND</t>
  </si>
  <si>
    <t>Dollar de Brunei</t>
  </si>
  <si>
    <t>Brunei</t>
  </si>
  <si>
    <t>BOB</t>
  </si>
  <si>
    <t>$b</t>
  </si>
  <si>
    <t>Boliviano bolivien</t>
  </si>
  <si>
    <t>BOV</t>
  </si>
  <si>
    <t>-</t>
  </si>
  <si>
    <t>MVDOL bolivien</t>
  </si>
  <si>
    <t>BRL</t>
  </si>
  <si>
    <t>Réal bresilien</t>
  </si>
  <si>
    <t>BSD</t>
  </si>
  <si>
    <t>Dollar bahaméen</t>
  </si>
  <si>
    <t>BTN</t>
  </si>
  <si>
    <t>Nu.</t>
  </si>
  <si>
    <t>Ngultrum bhoutanais</t>
  </si>
  <si>
    <t>Bhoutan</t>
  </si>
  <si>
    <t>BWP</t>
  </si>
  <si>
    <t>Pula botswanais</t>
  </si>
  <si>
    <t>BYR</t>
  </si>
  <si>
    <t>p.</t>
  </si>
  <si>
    <t>Rouble biélorusse</t>
  </si>
  <si>
    <t>Bielorussie</t>
  </si>
  <si>
    <t>BZD</t>
  </si>
  <si>
    <t>Dollar bélizien</t>
  </si>
  <si>
    <t>Belize</t>
  </si>
  <si>
    <t>CAD</t>
  </si>
  <si>
    <t>Dollar canadien</t>
  </si>
  <si>
    <t>CDF</t>
  </si>
  <si>
    <t>FC</t>
  </si>
  <si>
    <t>Franc congolais</t>
  </si>
  <si>
    <t>République Démocratique du Congo</t>
  </si>
  <si>
    <t>SFr.</t>
  </si>
  <si>
    <t>Franc suisse</t>
  </si>
  <si>
    <t>CLF</t>
  </si>
  <si>
    <t>UF</t>
  </si>
  <si>
    <t>Unidad de fomento chilienne</t>
  </si>
  <si>
    <t>CLP</t>
  </si>
  <si>
    <t>Peso chilien</t>
  </si>
  <si>
    <t>CNH</t>
  </si>
  <si>
    <t>Yuan renminbi chinois (offshore)</t>
  </si>
  <si>
    <t>CNY</t>
  </si>
  <si>
    <t>Yuan renminbi chinois</t>
  </si>
  <si>
    <t>COP</t>
  </si>
  <si>
    <t>Peso colombien</t>
  </si>
  <si>
    <t>CRC</t>
  </si>
  <si>
    <t>₡</t>
  </si>
  <si>
    <t>Colón costaricien</t>
  </si>
  <si>
    <t>CUC</t>
  </si>
  <si>
    <t>CUC$</t>
  </si>
  <si>
    <t>Peso convertible cubain</t>
  </si>
  <si>
    <t>CUP</t>
  </si>
  <si>
    <t>$MN</t>
  </si>
  <si>
    <t>Peso cubain</t>
  </si>
  <si>
    <t>CVE</t>
  </si>
  <si>
    <t>Escudo cap-verdien</t>
  </si>
  <si>
    <t>Cap-Vert</t>
  </si>
  <si>
    <t>CZK</t>
  </si>
  <si>
    <t>Kč</t>
  </si>
  <si>
    <t>Couronne tchèque</t>
  </si>
  <si>
    <t>DJF</t>
  </si>
  <si>
    <t>Fdj</t>
  </si>
  <si>
    <t>Franc Djibouti</t>
  </si>
  <si>
    <t>DKK</t>
  </si>
  <si>
    <t>kr.</t>
  </si>
  <si>
    <t>Couronne danoise</t>
  </si>
  <si>
    <t>DOP</t>
  </si>
  <si>
    <t>Peso dominicain</t>
  </si>
  <si>
    <t>DZD</t>
  </si>
  <si>
    <t>Dinar algérien</t>
  </si>
  <si>
    <t>EGP</t>
  </si>
  <si>
    <t>E£</t>
  </si>
  <si>
    <t>Livre égyptienne</t>
  </si>
  <si>
    <t>ERN</t>
  </si>
  <si>
    <t>Nfk</t>
  </si>
  <si>
    <t>Nakfa érythréen</t>
  </si>
  <si>
    <t>Érythrée</t>
  </si>
  <si>
    <t>ETB</t>
  </si>
  <si>
    <t>Birr éthiopien</t>
  </si>
  <si>
    <t>Éthiopie</t>
  </si>
  <si>
    <t>EUR</t>
  </si>
  <si>
    <t>FJD</t>
  </si>
  <si>
    <t>FJ$</t>
  </si>
  <si>
    <t>Dollar de Fidji</t>
  </si>
  <si>
    <t>FKP</t>
  </si>
  <si>
    <t>FK£</t>
  </si>
  <si>
    <t>Livre des Îles Malouines</t>
  </si>
  <si>
    <t>Îles Malouines</t>
  </si>
  <si>
    <t>GBP</t>
  </si>
  <si>
    <t>Livre sterling</t>
  </si>
  <si>
    <t>Royaume-Uni</t>
  </si>
  <si>
    <t>GEL</t>
  </si>
  <si>
    <t>Lari géorgien</t>
  </si>
  <si>
    <t>Géorgie</t>
  </si>
  <si>
    <t>GGP</t>
  </si>
  <si>
    <t>Livre</t>
  </si>
  <si>
    <t>GHS</t>
  </si>
  <si>
    <t>₵</t>
  </si>
  <si>
    <t>Cedi ghanéen</t>
  </si>
  <si>
    <t>GIP</t>
  </si>
  <si>
    <t>Livre de Gibraltar</t>
  </si>
  <si>
    <t>GMD</t>
  </si>
  <si>
    <t>Dalasi gambien</t>
  </si>
  <si>
    <t>GNF</t>
  </si>
  <si>
    <t>Franc guinéen</t>
  </si>
  <si>
    <t>GTQ</t>
  </si>
  <si>
    <t>Quetzal guatémaltèque</t>
  </si>
  <si>
    <t>GYD</t>
  </si>
  <si>
    <t>GY$</t>
  </si>
  <si>
    <t>Dollar guyanien</t>
  </si>
  <si>
    <t>HKD</t>
  </si>
  <si>
    <t>Dollar de Hong Kong</t>
  </si>
  <si>
    <t>HNL</t>
  </si>
  <si>
    <t>Lempira hondurien</t>
  </si>
  <si>
    <t>kn</t>
  </si>
  <si>
    <t>Kuna croate</t>
  </si>
  <si>
    <t>HTG</t>
  </si>
  <si>
    <t>Gourde haïtienne</t>
  </si>
  <si>
    <t>Haïti</t>
  </si>
  <si>
    <t>HUF</t>
  </si>
  <si>
    <t>Forint hongrois</t>
  </si>
  <si>
    <t>IDR</t>
  </si>
  <si>
    <t>Roupie indonésienne</t>
  </si>
  <si>
    <t>ILS</t>
  </si>
  <si>
    <t>Nouveau shekel israélien</t>
  </si>
  <si>
    <t>IMP</t>
  </si>
  <si>
    <t>M£</t>
  </si>
  <si>
    <t>Livre mannoise</t>
  </si>
  <si>
    <t>INR</t>
  </si>
  <si>
    <t>Roupie indienne</t>
  </si>
  <si>
    <t>IQD</t>
  </si>
  <si>
    <t>Dinar irakien</t>
  </si>
  <si>
    <t>Irak</t>
  </si>
  <si>
    <t>IRR</t>
  </si>
  <si>
    <t>Rl.</t>
  </si>
  <si>
    <t>Rial iranien</t>
  </si>
  <si>
    <t>ISK</t>
  </si>
  <si>
    <t>kr</t>
  </si>
  <si>
    <t>Couronne islandaise</t>
  </si>
  <si>
    <t>JEP</t>
  </si>
  <si>
    <t>Livre de Jersey</t>
  </si>
  <si>
    <t>JMD</t>
  </si>
  <si>
    <t>Dollar jamaïcain</t>
  </si>
  <si>
    <t>JOD</t>
  </si>
  <si>
    <t>Dinar jordanien</t>
  </si>
  <si>
    <t>JPY</t>
  </si>
  <si>
    <t>Yen japonais</t>
  </si>
  <si>
    <t>KES</t>
  </si>
  <si>
    <t>Shilling kényan</t>
  </si>
  <si>
    <t>KGS</t>
  </si>
  <si>
    <t>K.S.</t>
  </si>
  <si>
    <t>Som kirghiz</t>
  </si>
  <si>
    <t>Kirghizistan</t>
  </si>
  <si>
    <t>KHR</t>
  </si>
  <si>
    <t>Riel cambodgien</t>
  </si>
  <si>
    <t>KMF</t>
  </si>
  <si>
    <t>Franc comorien</t>
  </si>
  <si>
    <t>KPW</t>
  </si>
  <si>
    <t>₩</t>
  </si>
  <si>
    <t>Won nord-coréen</t>
  </si>
  <si>
    <t>KRW</t>
  </si>
  <si>
    <t>Won sud-coréen</t>
  </si>
  <si>
    <t>KWD</t>
  </si>
  <si>
    <t>K.D.</t>
  </si>
  <si>
    <t>Dinar koweïtien</t>
  </si>
  <si>
    <t>Koweït</t>
  </si>
  <si>
    <t>KYD</t>
  </si>
  <si>
    <t>Dollar des îles Caïmans</t>
  </si>
  <si>
    <t>Îles Caïmans</t>
  </si>
  <si>
    <t>KZT</t>
  </si>
  <si>
    <t>Tenge kazakh</t>
  </si>
  <si>
    <t>LAK</t>
  </si>
  <si>
    <t>Kip laotien</t>
  </si>
  <si>
    <t>LBP</t>
  </si>
  <si>
    <t>L£</t>
  </si>
  <si>
    <t>Livre libanaise</t>
  </si>
  <si>
    <t>LKR</t>
  </si>
  <si>
    <t>Roupie srilankaise</t>
  </si>
  <si>
    <t>LRD</t>
  </si>
  <si>
    <t>L$</t>
  </si>
  <si>
    <t>Dollar libérien</t>
  </si>
  <si>
    <t>LSL</t>
  </si>
  <si>
    <t>Loti lesothan</t>
  </si>
  <si>
    <t>LYD</t>
  </si>
  <si>
    <t>Dinar libyen</t>
  </si>
  <si>
    <t>MAD</t>
  </si>
  <si>
    <t>Dirham marocain</t>
  </si>
  <si>
    <t>MDL</t>
  </si>
  <si>
    <t>Leu moldave</t>
  </si>
  <si>
    <t>MGA</t>
  </si>
  <si>
    <t>Ar</t>
  </si>
  <si>
    <t>Ariary malgache</t>
  </si>
  <si>
    <t>ден</t>
  </si>
  <si>
    <t>Denar macédonien</t>
  </si>
  <si>
    <t>Macédoine</t>
  </si>
  <si>
    <t>MMK</t>
  </si>
  <si>
    <t>Kyat</t>
  </si>
  <si>
    <t>MNT</t>
  </si>
  <si>
    <t>Tugrik mongol</t>
  </si>
  <si>
    <t>MRO</t>
  </si>
  <si>
    <t>Ouguiya mauritanien</t>
  </si>
  <si>
    <t>MUR</t>
  </si>
  <si>
    <t>Roupie mauricienne</t>
  </si>
  <si>
    <t>Maurice</t>
  </si>
  <si>
    <t>MVR</t>
  </si>
  <si>
    <t>Rufiyaa maldivienne</t>
  </si>
  <si>
    <t>MWK</t>
  </si>
  <si>
    <t>Kwacha malawien</t>
  </si>
  <si>
    <t>MXN</t>
  </si>
  <si>
    <t>Peso mexicain</t>
  </si>
  <si>
    <t>MYR</t>
  </si>
  <si>
    <t>Ringgit malaisien</t>
  </si>
  <si>
    <t>MZN</t>
  </si>
  <si>
    <t>MT</t>
  </si>
  <si>
    <t>Metical mozambicain</t>
  </si>
  <si>
    <t>NAD</t>
  </si>
  <si>
    <t>Dollar namibien</t>
  </si>
  <si>
    <t>NGN</t>
  </si>
  <si>
    <t>Naira nigérien</t>
  </si>
  <si>
    <t>Nigeria</t>
  </si>
  <si>
    <t>NIO</t>
  </si>
  <si>
    <t>Cordoba d'or nicaraguayen</t>
  </si>
  <si>
    <t>NOK</t>
  </si>
  <si>
    <t>Couronne norvégienne</t>
  </si>
  <si>
    <t>NPR</t>
  </si>
  <si>
    <t>Rps</t>
  </si>
  <si>
    <t>Roupie népalaise</t>
  </si>
  <si>
    <t>Népal</t>
  </si>
  <si>
    <t>NZD</t>
  </si>
  <si>
    <t>Dollar néo-zélandais</t>
  </si>
  <si>
    <t>OMR</t>
  </si>
  <si>
    <t>Rial omanais</t>
  </si>
  <si>
    <t>PAB</t>
  </si>
  <si>
    <t>B/.</t>
  </si>
  <si>
    <t>Balboa panaméen</t>
  </si>
  <si>
    <t>PEN</t>
  </si>
  <si>
    <t>S/.</t>
  </si>
  <si>
    <t>Sol péruvien</t>
  </si>
  <si>
    <t>PGK</t>
  </si>
  <si>
    <t>Kina papou-néo-guinéen</t>
  </si>
  <si>
    <t>Papouasie-Nouvelle-Guinée</t>
  </si>
  <si>
    <t>PHP</t>
  </si>
  <si>
    <t>₱</t>
  </si>
  <si>
    <t>Peso philippin</t>
  </si>
  <si>
    <t>PKR</t>
  </si>
  <si>
    <t>Re.</t>
  </si>
  <si>
    <t>Roupie pakistanaise</t>
  </si>
  <si>
    <t>PLN</t>
  </si>
  <si>
    <t>zł</t>
  </si>
  <si>
    <t>Zloty polonais</t>
  </si>
  <si>
    <t>PYG</t>
  </si>
  <si>
    <t>₲</t>
  </si>
  <si>
    <t>Guaraní paraguayen</t>
  </si>
  <si>
    <t>QAR</t>
  </si>
  <si>
    <t>Riyal qatarien</t>
  </si>
  <si>
    <t>RON</t>
  </si>
  <si>
    <t>Leu roumain</t>
  </si>
  <si>
    <t>Dinar serbe</t>
  </si>
  <si>
    <t>RUB</t>
  </si>
  <si>
    <t>Rouble russe</t>
  </si>
  <si>
    <t>RWF</t>
  </si>
  <si>
    <t>FRw</t>
  </si>
  <si>
    <t>Franc rwandais</t>
  </si>
  <si>
    <t>SAR</t>
  </si>
  <si>
    <t>Riyal saoudien</t>
  </si>
  <si>
    <t>Arabie saoudite</t>
  </si>
  <si>
    <t>SBD</t>
  </si>
  <si>
    <t>Dollar des Salomon</t>
  </si>
  <si>
    <t>Iles Salomon</t>
  </si>
  <si>
    <t>SCR</t>
  </si>
  <si>
    <t>Roupie seychelloise</t>
  </si>
  <si>
    <t>SDG</t>
  </si>
  <si>
    <t>Livre soudanaise</t>
  </si>
  <si>
    <t>SEK</t>
  </si>
  <si>
    <t>Couronne suedoise</t>
  </si>
  <si>
    <t>SGD</t>
  </si>
  <si>
    <t>Dollar de Singapour</t>
  </si>
  <si>
    <t>SHP</t>
  </si>
  <si>
    <t>Sainte-Hélène</t>
  </si>
  <si>
    <t>SLL</t>
  </si>
  <si>
    <t>Leone sierra-léonais</t>
  </si>
  <si>
    <t>SOS</t>
  </si>
  <si>
    <t>Sh.So.</t>
  </si>
  <si>
    <t>Shilling somalien</t>
  </si>
  <si>
    <t>SPL</t>
  </si>
  <si>
    <t>Luigino</t>
  </si>
  <si>
    <t>Seborga</t>
  </si>
  <si>
    <t>SRD</t>
  </si>
  <si>
    <t>Dollar du Suriname</t>
  </si>
  <si>
    <t>Surinam</t>
  </si>
  <si>
    <t>STD</t>
  </si>
  <si>
    <t>Dobra santoméen</t>
  </si>
  <si>
    <t>São Tomé-et-Principe</t>
  </si>
  <si>
    <t>SVC</t>
  </si>
  <si>
    <t>Colon salvadorien</t>
  </si>
  <si>
    <t>Salvador</t>
  </si>
  <si>
    <t>SYP</t>
  </si>
  <si>
    <t>£S</t>
  </si>
  <si>
    <t>Livre syrienne</t>
  </si>
  <si>
    <t>SZL</t>
  </si>
  <si>
    <t>Lilangeni swazilandais</t>
  </si>
  <si>
    <t>THB</t>
  </si>
  <si>
    <t>฿</t>
  </si>
  <si>
    <t>Baht thailandais</t>
  </si>
  <si>
    <t>Thaïlande</t>
  </si>
  <si>
    <t>TJS</t>
  </si>
  <si>
    <t>Somoni tadjik</t>
  </si>
  <si>
    <t>Tadjikistan</t>
  </si>
  <si>
    <t>TMT</t>
  </si>
  <si>
    <t>T</t>
  </si>
  <si>
    <t>Nouveau manat turkmène</t>
  </si>
  <si>
    <t>Turkménistan</t>
  </si>
  <si>
    <t>TND</t>
  </si>
  <si>
    <t>DT</t>
  </si>
  <si>
    <t>Dinar tunisien</t>
  </si>
  <si>
    <t>TOP</t>
  </si>
  <si>
    <t>T$</t>
  </si>
  <si>
    <t>Pa'anga des Tonga</t>
  </si>
  <si>
    <t>Tonga</t>
  </si>
  <si>
    <t>TRY</t>
  </si>
  <si>
    <t>₺</t>
  </si>
  <si>
    <t>Lire turque</t>
  </si>
  <si>
    <t>TTD</t>
  </si>
  <si>
    <t>Dollar de Trinité-et-Tobago</t>
  </si>
  <si>
    <t>Trinité-et-Tobago</t>
  </si>
  <si>
    <t>TVD</t>
  </si>
  <si>
    <t>TV$</t>
  </si>
  <si>
    <t>Dollar tuvaluan</t>
  </si>
  <si>
    <t>TWD</t>
  </si>
  <si>
    <t>Nouveau dollar de Taïwan</t>
  </si>
  <si>
    <t>Taïwan</t>
  </si>
  <si>
    <t>TZS</t>
  </si>
  <si>
    <t>Shilling tanzanien</t>
  </si>
  <si>
    <t>UAH</t>
  </si>
  <si>
    <t>₴</t>
  </si>
  <si>
    <t>Hryvnia ukrainienne</t>
  </si>
  <si>
    <t>UGX</t>
  </si>
  <si>
    <t>USh</t>
  </si>
  <si>
    <t>Shilling ougandais</t>
  </si>
  <si>
    <t>USD</t>
  </si>
  <si>
    <t>Dollar américain</t>
  </si>
  <si>
    <t>Etats-Unis d'Amérique</t>
  </si>
  <si>
    <t>UYU</t>
  </si>
  <si>
    <t>Peso uruguayen</t>
  </si>
  <si>
    <t>Uruguay</t>
  </si>
  <si>
    <t>UZS</t>
  </si>
  <si>
    <t>U.S.</t>
  </si>
  <si>
    <t>Sum ouzbek</t>
  </si>
  <si>
    <t>Ouzbékistan</t>
  </si>
  <si>
    <t>VEF</t>
  </si>
  <si>
    <t>Bs.</t>
  </si>
  <si>
    <t>Bolivar fuerte vénézuélien</t>
  </si>
  <si>
    <t>Vénézuéla</t>
  </si>
  <si>
    <t>VND</t>
  </si>
  <si>
    <t>₫</t>
  </si>
  <si>
    <t>Dong vietnamien</t>
  </si>
  <si>
    <t>VUV</t>
  </si>
  <si>
    <t>Vatu du Vanuatu</t>
  </si>
  <si>
    <t>WST</t>
  </si>
  <si>
    <t>Tala samoan</t>
  </si>
  <si>
    <t>Samoa</t>
  </si>
  <si>
    <t>XAF</t>
  </si>
  <si>
    <t>FCFA</t>
  </si>
  <si>
    <t>Franc CFA (CEMAC)</t>
  </si>
  <si>
    <t>Communauté Financière Africaine BEAC</t>
  </si>
  <si>
    <t>XAU</t>
  </si>
  <si>
    <t>Au</t>
  </si>
  <si>
    <t>Or</t>
  </si>
  <si>
    <t>XDR</t>
  </si>
  <si>
    <t>Droit de Tirage Spécial</t>
  </si>
  <si>
    <t>Fonds Monétaire International</t>
  </si>
  <si>
    <t>XOF</t>
  </si>
  <si>
    <t>F</t>
  </si>
  <si>
    <t>Franc CFA (UEMOA)</t>
  </si>
  <si>
    <t>Communauté Financière Africaine BCEAO</t>
  </si>
  <si>
    <t>XPD</t>
  </si>
  <si>
    <t>Pd</t>
  </si>
  <si>
    <t>Palladium</t>
  </si>
  <si>
    <t>XPF</t>
  </si>
  <si>
    <t>Franc CFP</t>
  </si>
  <si>
    <t>Comptoirs Français du Pacifique</t>
  </si>
  <si>
    <t>XPT</t>
  </si>
  <si>
    <t>PT</t>
  </si>
  <si>
    <t>Platine</t>
  </si>
  <si>
    <t>Platinum</t>
  </si>
  <si>
    <t>YER</t>
  </si>
  <si>
    <t>Rl</t>
  </si>
  <si>
    <t>Riyal yéménite</t>
  </si>
  <si>
    <t>Yémen</t>
  </si>
  <si>
    <t>ZAR</t>
  </si>
  <si>
    <t>Rand sud-africain</t>
  </si>
  <si>
    <t>ZMW</t>
  </si>
  <si>
    <t>Kwacha zambien</t>
  </si>
  <si>
    <t>Nom de la monnaie</t>
  </si>
  <si>
    <t>Pays</t>
  </si>
  <si>
    <t>↓ SELECTION MONNAIE →</t>
  </si>
  <si>
    <t>d./д.</t>
  </si>
  <si>
    <t>Monnaie norme ISO</t>
  </si>
  <si>
    <t>Monnaie symbole</t>
  </si>
  <si>
    <t>₪</t>
  </si>
  <si>
    <t>₮</t>
  </si>
  <si>
    <t>₦</t>
  </si>
  <si>
    <t>₭</t>
  </si>
  <si>
    <t>₸</t>
  </si>
  <si>
    <t>र</t>
  </si>
  <si>
    <t>₾</t>
  </si>
  <si>
    <t>₽</t>
  </si>
  <si>
    <t>Ұ</t>
  </si>
  <si>
    <t>؋</t>
  </si>
  <si>
    <t>Autriche</t>
  </si>
  <si>
    <t>Belgique</t>
  </si>
  <si>
    <t>Chypre</t>
  </si>
  <si>
    <t>Espagne</t>
  </si>
  <si>
    <t>Estonie</t>
  </si>
  <si>
    <t>Finlande</t>
  </si>
  <si>
    <t>France</t>
  </si>
  <si>
    <t>Grèce</t>
  </si>
  <si>
    <t>Irlande</t>
  </si>
  <si>
    <t>Italie</t>
  </si>
  <si>
    <t>Lettonie</t>
  </si>
  <si>
    <t>Lituanie</t>
  </si>
  <si>
    <t>Luxembourg</t>
  </si>
  <si>
    <t>Malte</t>
  </si>
  <si>
    <t>Pays-Bas</t>
  </si>
  <si>
    <t>Portugal</t>
  </si>
  <si>
    <t>Slovaquie</t>
  </si>
  <si>
    <t>Slovénie</t>
  </si>
  <si>
    <t>Allemagne</t>
  </si>
  <si>
    <t>Tx de change / € →</t>
  </si>
  <si>
    <t>Base de calcul d'assurance</t>
  </si>
  <si>
    <t>Calcul d'assurance</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</si>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</sst>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0">
    <numFmt numFmtId="44" formatCode="_-* #,##0.00\ &quot;€&quot;_-;\-* #,##0.00\ &quot;€&quot;_-;_-* &quot;-&quot;??\ &quot;€&quot;_-;_-@_-"/>
    <numFmt numFmtId="43" formatCode="_-* #,##0.00\ _€_-;\-* #,##0.00\ _€_-;_-* &quot;-&quot;??\ _€_-;_-@_-"/>
    <numFmt numFmtId="164" formatCode="&quot;BAF &quot;0.00&quot;$/UP&quot;"/>
    <numFmt numFmtId="165" formatCode="&quot;Fret maritime &quot;\ 0.00&quot;$/UP&quot;"/>
    <numFmt numFmtId="166" formatCode="#,##0.0000\ &quot;€&quot;"/>
    <numFmt numFmtId="167" formatCode="#,##0.00;B2"/>
    <numFmt numFmtId="168" formatCode="0.0000"/>
    <numFmt numFmtId="169" formatCode="0.000&quot; m3&quot;"/>
    <numFmt numFmtId="170" formatCode="0.000&quot; T&quot;"/>
    <numFmt numFmtId="171" formatCode="#,##0.00_ ;\-#,##0.00\ "/>
  </numFmts>
  <fonts count="14"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i/>
      <sz val="11"/>
      <color theme="1"/>
      <name val="Calibri"/>
      <family val="2"/>
      <scheme val="minor"/>
    </font>
    <font>
      <b/>
      <vertAlign val="superscript"/>
      <sz val="11"/>
      <color theme="1"/>
      <name val="Calibri"/>
      <family val="2"/>
      <scheme val="minor"/>
    </font>
    <font>
      <sz val="9"/>
      <color indexed="81"/>
      <name val="Tahoma"/>
      <family val="2"/>
    </font>
    <font>
      <b/>
      <sz val="9"/>
      <color indexed="81"/>
      <name val="Tahoma"/>
      <family val="2"/>
    </font>
    <font>
      <b/>
      <sz val="12"/>
      <color theme="1"/>
      <name val="Calibri"/>
      <family val="2"/>
      <scheme val="minor"/>
    </font>
    <font>
      <b/>
      <sz val="14"/>
      <color theme="0"/>
      <name val="Calibri"/>
      <family val="2"/>
      <scheme val="minor"/>
    </font>
    <font>
      <b/>
      <sz val="14"/>
      <color theme="1"/>
      <name val="Calibri"/>
      <family val="2"/>
      <scheme val="minor"/>
    </font>
    <font>
      <b/>
      <sz val="11"/>
      <color theme="0"/>
      <name val="Calibri"/>
      <family val="2"/>
      <scheme val="minor"/>
    </font>
    <font>
      <b/>
      <sz val="12"/>
      <color theme="0"/>
      <name val="Calibri"/>
      <family val="2"/>
      <scheme val="minor"/>
    </font>
    <font>
      <sz val="11"/>
      <color theme="3" tint="0.39997558519241921"/>
      <name val="Calibri"/>
      <family val="2"/>
      <scheme val="minor"/>
    </font>
  </fonts>
  <fills count="12">
    <fill>
      <patternFill patternType="none"/>
    </fill>
    <fill>
      <patternFill patternType="gray125"/>
    </fill>
    <fill>
      <patternFill patternType="solid">
        <fgColor theme="7" tint="0.39997558519241921"/>
        <bgColor indexed="64"/>
      </patternFill>
    </fill>
    <fill>
      <patternFill patternType="solid">
        <fgColor theme="7" tint="0.59999389629810485"/>
        <bgColor indexed="64"/>
      </patternFill>
    </fill>
    <fill>
      <patternFill patternType="solid">
        <fgColor theme="8" tint="0.39997558519241921"/>
        <bgColor indexed="64"/>
      </patternFill>
    </fill>
    <fill>
      <patternFill patternType="solid">
        <fgColor theme="9" tint="0.39997558519241921"/>
        <bgColor indexed="64"/>
      </patternFill>
    </fill>
    <fill>
      <patternFill patternType="gray0625">
        <bgColor theme="7" tint="0.39997558519241921"/>
      </patternFill>
    </fill>
    <fill>
      <patternFill patternType="gray0625">
        <bgColor theme="8" tint="0.39997558519241921"/>
      </patternFill>
    </fill>
    <fill>
      <patternFill patternType="gray0625">
        <bgColor theme="9" tint="0.39997558519241921"/>
      </patternFill>
    </fill>
    <fill>
      <patternFill patternType="solid">
        <fgColor theme="3" tint="0.39997558519241921"/>
        <bgColor indexed="64"/>
      </patternFill>
    </fill>
    <fill>
      <patternFill patternType="solid">
        <fgColor rgb="FFFF0066"/>
        <bgColor indexed="64"/>
      </patternFill>
    </fill>
    <fill>
      <patternFill patternType="solid">
        <fgColor theme="0"/>
        <bgColor indexed="64"/>
      </patternFill>
    </fill>
  </fills>
  <borders count="39">
    <border>
      <left/>
      <right/>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right style="thin">
        <color indexed="64"/>
      </right>
      <top/>
      <bottom style="thin">
        <color indexed="64"/>
      </bottom>
      <diagonal/>
    </border>
    <border>
      <left style="thin">
        <color indexed="64"/>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diagonal/>
    </border>
    <border>
      <left style="medium">
        <color indexed="64"/>
      </left>
      <right style="medium">
        <color indexed="64"/>
      </right>
      <top/>
      <bottom/>
      <diagonal/>
    </border>
    <border>
      <left style="medium">
        <color indexed="64"/>
      </left>
      <right style="thin">
        <color indexed="64"/>
      </right>
      <top style="medium">
        <color indexed="64"/>
      </top>
      <bottom/>
      <diagonal/>
    </border>
    <border>
      <left style="medium">
        <color indexed="64"/>
      </left>
      <right style="thin">
        <color indexed="64"/>
      </right>
      <top/>
      <bottom style="thin">
        <color indexed="64"/>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medium">
        <color indexed="64"/>
      </top>
      <bottom style="medium">
        <color indexed="64"/>
      </bottom>
      <diagonal/>
    </border>
    <border diagonalUp="1" diagonalDown="1">
      <left style="medium">
        <color indexed="64"/>
      </left>
      <right style="medium">
        <color indexed="64"/>
      </right>
      <top/>
      <bottom style="thin">
        <color indexed="64"/>
      </bottom>
      <diagonal style="thin">
        <color indexed="64"/>
      </diagonal>
    </border>
    <border>
      <left style="medium">
        <color indexed="64"/>
      </left>
      <right style="medium">
        <color indexed="64"/>
      </right>
      <top style="medium">
        <color indexed="64"/>
      </top>
      <bottom style="thin">
        <color indexed="64"/>
      </bottom>
      <diagonal/>
    </border>
  </borders>
  <cellStyleXfs count="3">
    <xf numFmtId="0" fontId="0" fillId="0" borderId="0"/>
    <xf numFmtId="44" fontId="1" fillId="0" borderId="0" applyFont="0" applyFill="0" applyBorder="0" applyAlignment="0" applyProtection="0"/>
    <xf numFmtId="9" fontId="1" fillId="0" borderId="0" applyFont="0" applyFill="0" applyBorder="0" applyAlignment="0" applyProtection="0"/>
  </cellStyleXfs>
  <cellXfs count="131">
    <xf numFmtId="0" fontId="0" fillId="0" borderId="0" xfId="0"/>
    <xf numFmtId="0" fontId="0" fillId="0" borderId="0" xfId="0" applyBorder="1"/>
    <xf numFmtId="167" fontId="0" fillId="0" borderId="0" xfId="0" applyNumberFormat="1" applyBorder="1"/>
    <xf numFmtId="0" fontId="2" fillId="0" borderId="0" xfId="0" applyFont="1" applyAlignment="1">
      <alignment horizontal="center" vertical="center" wrapText="1"/>
    </xf>
    <xf numFmtId="0" fontId="9" fillId="0" borderId="2" xfId="0" applyFont="1" applyBorder="1" applyAlignment="1">
      <alignment horizontal="center" vertical="center"/>
    </xf>
    <xf numFmtId="0" fontId="9" fillId="0" borderId="1" xfId="0" applyFont="1" applyBorder="1" applyAlignment="1">
      <alignment horizontal="center" vertical="center"/>
    </xf>
    <xf numFmtId="0" fontId="2" fillId="0" borderId="0" xfId="0" applyFont="1"/>
    <xf numFmtId="44" fontId="2" fillId="0" borderId="0" xfId="1" applyFont="1" applyBorder="1"/>
    <xf numFmtId="0" fontId="3" fillId="0" borderId="0" xfId="0" applyFont="1"/>
    <xf numFmtId="0" fontId="3" fillId="0" borderId="0" xfId="0" applyFont="1" applyAlignment="1">
      <alignment horizontal="center" vertical="center"/>
    </xf>
    <xf numFmtId="0" fontId="10" fillId="0" borderId="0" xfId="0" applyFont="1" applyAlignment="1">
      <alignment horizontal="center" vertical="center"/>
    </xf>
    <xf numFmtId="0" fontId="10" fillId="0" borderId="0" xfId="0" applyFont="1"/>
    <xf numFmtId="0" fontId="9" fillId="0" borderId="0" xfId="0" applyFont="1"/>
    <xf numFmtId="0" fontId="10" fillId="0" borderId="0" xfId="0" applyFont="1" applyAlignment="1">
      <alignment horizontal="left"/>
    </xf>
    <xf numFmtId="0" fontId="2" fillId="0" borderId="0" xfId="0" applyFont="1" applyBorder="1"/>
    <xf numFmtId="166" fontId="2" fillId="0" borderId="0" xfId="1" applyNumberFormat="1" applyFont="1" applyBorder="1"/>
    <xf numFmtId="166" fontId="0" fillId="0" borderId="0" xfId="0" applyNumberFormat="1" applyBorder="1"/>
    <xf numFmtId="171" fontId="0" fillId="5" borderId="7" xfId="1" applyNumberFormat="1" applyFont="1" applyFill="1" applyBorder="1"/>
    <xf numFmtId="171" fontId="0" fillId="5" borderId="9" xfId="1" applyNumberFormat="1" applyFont="1" applyFill="1" applyBorder="1"/>
    <xf numFmtId="0" fontId="2" fillId="0" borderId="10" xfId="0" applyFont="1" applyBorder="1" applyAlignment="1">
      <alignment horizontal="left" indent="1"/>
    </xf>
    <xf numFmtId="44" fontId="2" fillId="4" borderId="7" xfId="1" applyFont="1" applyFill="1" applyBorder="1"/>
    <xf numFmtId="44" fontId="2" fillId="4" borderId="9" xfId="1" applyFont="1" applyFill="1" applyBorder="1"/>
    <xf numFmtId="44" fontId="2" fillId="4" borderId="12" xfId="1" applyFont="1" applyFill="1" applyBorder="1"/>
    <xf numFmtId="0" fontId="11" fillId="9" borderId="19" xfId="0" applyFont="1" applyFill="1" applyBorder="1" applyAlignment="1">
      <alignment horizontal="left" indent="1"/>
    </xf>
    <xf numFmtId="0" fontId="0" fillId="5" borderId="9" xfId="0" applyFill="1" applyBorder="1" applyAlignment="1">
      <alignment horizontal="left" vertical="center"/>
    </xf>
    <xf numFmtId="0" fontId="0" fillId="5" borderId="12" xfId="0" applyFill="1" applyBorder="1" applyAlignment="1">
      <alignment horizontal="left" vertical="center"/>
    </xf>
    <xf numFmtId="0" fontId="2" fillId="9" borderId="20" xfId="0" applyFont="1" applyFill="1" applyBorder="1" applyAlignment="1">
      <alignment horizontal="right"/>
    </xf>
    <xf numFmtId="0" fontId="2" fillId="5" borderId="12" xfId="0" applyFont="1" applyFill="1" applyBorder="1" applyAlignment="1">
      <alignment horizontal="left" vertical="center"/>
    </xf>
    <xf numFmtId="0" fontId="2" fillId="6" borderId="16" xfId="0" applyFont="1" applyFill="1" applyBorder="1" applyAlignment="1">
      <alignment horizontal="left" indent="1"/>
    </xf>
    <xf numFmtId="0" fontId="2" fillId="2" borderId="16" xfId="0" applyFont="1" applyFill="1" applyBorder="1" applyAlignment="1">
      <alignment horizontal="left" indent="1"/>
    </xf>
    <xf numFmtId="0" fontId="2" fillId="7" borderId="16" xfId="0" applyFont="1" applyFill="1" applyBorder="1" applyAlignment="1">
      <alignment horizontal="left" indent="1"/>
    </xf>
    <xf numFmtId="0" fontId="2" fillId="4" borderId="16" xfId="0" applyFont="1" applyFill="1" applyBorder="1" applyAlignment="1">
      <alignment horizontal="left" indent="1"/>
    </xf>
    <xf numFmtId="0" fontId="2" fillId="8" borderId="16" xfId="0" applyFont="1" applyFill="1" applyBorder="1" applyAlignment="1">
      <alignment horizontal="left" indent="1"/>
    </xf>
    <xf numFmtId="0" fontId="2" fillId="5" borderId="16" xfId="0" applyFont="1" applyFill="1" applyBorder="1" applyAlignment="1">
      <alignment horizontal="left" indent="1"/>
    </xf>
    <xf numFmtId="0" fontId="2" fillId="6" borderId="16" xfId="0" applyFont="1" applyFill="1" applyBorder="1" applyAlignment="1">
      <alignment horizontal="center" vertical="center"/>
    </xf>
    <xf numFmtId="0" fontId="2" fillId="2" borderId="16" xfId="0" applyFont="1" applyFill="1" applyBorder="1" applyAlignment="1">
      <alignment horizontal="center" vertical="center"/>
    </xf>
    <xf numFmtId="0" fontId="2" fillId="7" borderId="16" xfId="0" applyFont="1" applyFill="1" applyBorder="1" applyAlignment="1">
      <alignment horizontal="center" vertical="center"/>
    </xf>
    <xf numFmtId="0" fontId="2" fillId="4" borderId="16" xfId="0" applyFont="1" applyFill="1" applyBorder="1" applyAlignment="1">
      <alignment horizontal="center" vertical="center"/>
    </xf>
    <xf numFmtId="0" fontId="2" fillId="8" borderId="16" xfId="0" applyFont="1" applyFill="1" applyBorder="1" applyAlignment="1">
      <alignment horizontal="center" vertical="center"/>
    </xf>
    <xf numFmtId="0" fontId="2" fillId="5" borderId="16" xfId="0" applyFont="1" applyFill="1" applyBorder="1" applyAlignment="1">
      <alignment horizontal="center" vertical="center"/>
    </xf>
    <xf numFmtId="171" fontId="0" fillId="5" borderId="12" xfId="1" applyNumberFormat="1" applyFont="1" applyFill="1" applyBorder="1"/>
    <xf numFmtId="0" fontId="0" fillId="9" borderId="7" xfId="0" applyFill="1" applyBorder="1"/>
    <xf numFmtId="167" fontId="11" fillId="10" borderId="12" xfId="0" applyNumberFormat="1" applyFont="1" applyFill="1" applyBorder="1"/>
    <xf numFmtId="0" fontId="12" fillId="9" borderId="6" xfId="0" applyFont="1" applyFill="1" applyBorder="1" applyAlignment="1">
      <alignment horizontal="center" vertical="center"/>
    </xf>
    <xf numFmtId="0" fontId="13" fillId="9" borderId="15" xfId="0" applyFont="1" applyFill="1" applyBorder="1"/>
    <xf numFmtId="171" fontId="0" fillId="5" borderId="23" xfId="1" applyNumberFormat="1" applyFont="1" applyFill="1" applyBorder="1"/>
    <xf numFmtId="0" fontId="2" fillId="11" borderId="8" xfId="0" applyFont="1" applyFill="1" applyBorder="1" applyAlignment="1">
      <alignment horizontal="center" vertical="center"/>
    </xf>
    <xf numFmtId="0" fontId="2" fillId="11" borderId="10" xfId="0" applyFont="1" applyFill="1" applyBorder="1" applyAlignment="1">
      <alignment horizontal="center" vertical="center"/>
    </xf>
    <xf numFmtId="0" fontId="2" fillId="11" borderId="8" xfId="0" applyFont="1" applyFill="1" applyBorder="1" applyAlignment="1">
      <alignment horizontal="left" indent="1"/>
    </xf>
    <xf numFmtId="0" fontId="2" fillId="11" borderId="10" xfId="0" applyFont="1" applyFill="1" applyBorder="1" applyAlignment="1">
      <alignment horizontal="left" indent="1"/>
    </xf>
    <xf numFmtId="164" fontId="2" fillId="11" borderId="6" xfId="0" applyNumberFormat="1" applyFont="1" applyFill="1" applyBorder="1" applyAlignment="1">
      <alignment horizontal="left" indent="1"/>
    </xf>
    <xf numFmtId="0" fontId="2" fillId="11" borderId="13" xfId="0" applyFont="1" applyFill="1" applyBorder="1" applyAlignment="1">
      <alignment horizontal="left" indent="1"/>
    </xf>
    <xf numFmtId="0" fontId="2" fillId="11" borderId="16" xfId="0" applyFont="1" applyFill="1" applyBorder="1" applyAlignment="1">
      <alignment horizontal="left" indent="1"/>
    </xf>
    <xf numFmtId="0" fontId="2" fillId="11" borderId="14" xfId="0" applyFont="1" applyFill="1" applyBorder="1" applyAlignment="1">
      <alignment horizontal="left" indent="1"/>
    </xf>
    <xf numFmtId="0" fontId="2" fillId="11" borderId="16" xfId="0" applyFont="1" applyFill="1" applyBorder="1" applyAlignment="1">
      <alignment horizontal="center" vertical="center"/>
    </xf>
    <xf numFmtId="0" fontId="2" fillId="11" borderId="14" xfId="0" applyFont="1" applyFill="1" applyBorder="1" applyAlignment="1">
      <alignment horizontal="center" vertical="center"/>
    </xf>
    <xf numFmtId="0" fontId="2" fillId="11" borderId="22" xfId="0" applyFont="1" applyFill="1" applyBorder="1" applyAlignment="1">
      <alignment horizontal="left" indent="1"/>
    </xf>
    <xf numFmtId="0" fontId="2" fillId="11" borderId="6" xfId="0" applyFont="1" applyFill="1" applyBorder="1" applyAlignment="1">
      <alignment horizontal="left" indent="1"/>
    </xf>
    <xf numFmtId="165" fontId="2" fillId="11" borderId="10" xfId="0" applyNumberFormat="1" applyFont="1" applyFill="1" applyBorder="1" applyAlignment="1">
      <alignment horizontal="left" indent="1"/>
    </xf>
    <xf numFmtId="0" fontId="3" fillId="9" borderId="19" xfId="0" applyFont="1" applyFill="1" applyBorder="1" applyAlignment="1">
      <alignment horizontal="left" indent="1"/>
    </xf>
    <xf numFmtId="0" fontId="3" fillId="9" borderId="20" xfId="0" applyFont="1" applyFill="1" applyBorder="1" applyAlignment="1">
      <alignment horizontal="left" indent="1"/>
    </xf>
    <xf numFmtId="44" fontId="2" fillId="4" borderId="13" xfId="1" applyFont="1" applyFill="1" applyBorder="1"/>
    <xf numFmtId="44" fontId="2" fillId="4" borderId="16" xfId="1" applyFont="1" applyFill="1" applyBorder="1"/>
    <xf numFmtId="44" fontId="2" fillId="4" borderId="14" xfId="1" applyFont="1" applyFill="1" applyBorder="1"/>
    <xf numFmtId="43" fontId="0" fillId="5" borderId="8" xfId="1" applyNumberFormat="1" applyFont="1" applyFill="1" applyBorder="1"/>
    <xf numFmtId="43" fontId="0" fillId="5" borderId="10" xfId="1" applyNumberFormat="1" applyFont="1" applyFill="1" applyBorder="1"/>
    <xf numFmtId="44" fontId="2" fillId="4" borderId="0" xfId="0" applyNumberFormat="1" applyFont="1" applyFill="1" applyBorder="1"/>
    <xf numFmtId="44" fontId="2" fillId="4" borderId="11" xfId="0" applyNumberFormat="1" applyFont="1" applyFill="1" applyBorder="1"/>
    <xf numFmtId="43" fontId="0" fillId="5" borderId="22" xfId="1" applyNumberFormat="1" applyFont="1" applyFill="1" applyBorder="1"/>
    <xf numFmtId="43" fontId="0" fillId="5" borderId="6" xfId="1" applyNumberFormat="1" applyFont="1" applyFill="1" applyBorder="1"/>
    <xf numFmtId="43" fontId="11" fillId="10" borderId="11" xfId="1" applyNumberFormat="1" applyFont="1" applyFill="1" applyBorder="1" applyAlignment="1">
      <alignment horizontal="right" indent="1"/>
    </xf>
    <xf numFmtId="43" fontId="0" fillId="5" borderId="5" xfId="1" applyNumberFormat="1" applyFont="1" applyFill="1" applyBorder="1"/>
    <xf numFmtId="43" fontId="0" fillId="5" borderId="21" xfId="1" applyNumberFormat="1" applyFont="1" applyFill="1" applyBorder="1"/>
    <xf numFmtId="43" fontId="2" fillId="5" borderId="21" xfId="1" applyNumberFormat="1" applyFont="1" applyFill="1" applyBorder="1"/>
    <xf numFmtId="44" fontId="2" fillId="4" borderId="9" xfId="0" applyNumberFormat="1" applyFont="1" applyFill="1" applyBorder="1"/>
    <xf numFmtId="44" fontId="2" fillId="4" borderId="9" xfId="1" applyNumberFormat="1" applyFont="1" applyFill="1" applyBorder="1"/>
    <xf numFmtId="44" fontId="2" fillId="4" borderId="12" xfId="1" applyNumberFormat="1" applyFont="1" applyFill="1" applyBorder="1"/>
    <xf numFmtId="44" fontId="2" fillId="4" borderId="4" xfId="1" applyNumberFormat="1" applyFont="1" applyFill="1" applyBorder="1"/>
    <xf numFmtId="171" fontId="0" fillId="5" borderId="9" xfId="1" applyNumberFormat="1" applyFont="1" applyFill="1" applyBorder="1" applyAlignment="1">
      <alignment horizontal="left"/>
    </xf>
    <xf numFmtId="171" fontId="0" fillId="5" borderId="12" xfId="1" applyNumberFormat="1" applyFont="1" applyFill="1" applyBorder="1" applyAlignment="1">
      <alignment horizontal="left"/>
    </xf>
    <xf numFmtId="0" fontId="3" fillId="0" borderId="0" xfId="0" applyFont="1" applyBorder="1"/>
    <xf numFmtId="0" fontId="9" fillId="0" borderId="24" xfId="0" applyFont="1" applyBorder="1" applyAlignment="1">
      <alignment horizontal="center" vertical="center"/>
    </xf>
    <xf numFmtId="0" fontId="9" fillId="0" borderId="25" xfId="0" applyFont="1" applyBorder="1" applyAlignment="1">
      <alignment horizontal="center" vertical="center"/>
    </xf>
    <xf numFmtId="0" fontId="9" fillId="0" borderId="26" xfId="0" applyFont="1" applyBorder="1" applyAlignment="1">
      <alignment horizontal="center" vertical="center"/>
    </xf>
    <xf numFmtId="0" fontId="9" fillId="0" borderId="27" xfId="0" applyFont="1" applyBorder="1" applyAlignment="1">
      <alignment horizontal="center" vertical="center"/>
    </xf>
    <xf numFmtId="0" fontId="9" fillId="0" borderId="28" xfId="0" applyFont="1" applyBorder="1" applyAlignment="1">
      <alignment horizontal="center" vertical="center"/>
    </xf>
    <xf numFmtId="0" fontId="9" fillId="0" borderId="29" xfId="0" applyFont="1" applyBorder="1" applyAlignment="1">
      <alignment horizontal="center" vertical="center"/>
    </xf>
    <xf numFmtId="0" fontId="9" fillId="0" borderId="30" xfId="0" applyFont="1" applyBorder="1" applyAlignment="1">
      <alignment horizontal="center" vertical="center"/>
    </xf>
    <xf numFmtId="0" fontId="9" fillId="0" borderId="31" xfId="0" applyFont="1" applyBorder="1" applyAlignment="1">
      <alignment horizontal="center" vertical="center"/>
    </xf>
    <xf numFmtId="0" fontId="2" fillId="0" borderId="32" xfId="0" applyFont="1" applyBorder="1" applyAlignment="1">
      <alignment horizontal="center" vertical="center" wrapText="1"/>
    </xf>
    <xf numFmtId="0" fontId="2" fillId="0" borderId="33" xfId="0" applyFont="1" applyBorder="1" applyAlignment="1">
      <alignment horizontal="center" vertical="center" wrapText="1"/>
    </xf>
    <xf numFmtId="0" fontId="10" fillId="0" borderId="34" xfId="0" applyFont="1" applyBorder="1" applyAlignment="1">
      <alignment horizontal="center" vertical="center"/>
    </xf>
    <xf numFmtId="0" fontId="10" fillId="0" borderId="35" xfId="0" applyFont="1" applyBorder="1" applyAlignment="1">
      <alignment horizontal="center" vertical="center"/>
    </xf>
    <xf numFmtId="0" fontId="2" fillId="0" borderId="36" xfId="0" applyFont="1" applyBorder="1" applyAlignment="1">
      <alignment horizontal="center" vertical="center" wrapText="1"/>
    </xf>
    <xf numFmtId="0" fontId="10" fillId="0" borderId="37" xfId="0" applyFont="1" applyBorder="1" applyAlignment="1">
      <alignment horizontal="center" vertical="center"/>
    </xf>
    <xf numFmtId="0" fontId="2" fillId="0" borderId="7" xfId="0" applyFont="1" applyBorder="1" applyAlignment="1">
      <alignment horizontal="center" vertical="center" wrapText="1"/>
    </xf>
    <xf numFmtId="0" fontId="8" fillId="0" borderId="38" xfId="0" applyFont="1" applyBorder="1"/>
    <xf numFmtId="0" fontId="8" fillId="0" borderId="34" xfId="0" applyFont="1" applyBorder="1"/>
    <xf numFmtId="0" fontId="8" fillId="0" borderId="35" xfId="0" applyFont="1" applyBorder="1"/>
    <xf numFmtId="171" fontId="0" fillId="5" borderId="9" xfId="1" applyNumberFormat="1" applyFont="1" applyFill="1" applyBorder="1" applyAlignment="1">
      <alignment horizontal="left" vertical="center"/>
    </xf>
    <xf numFmtId="43" fontId="0" fillId="5" borderId="8" xfId="1" applyNumberFormat="1" applyFont="1" applyFill="1" applyBorder="1" applyAlignment="1">
      <alignment horizontal="right" vertical="center"/>
    </xf>
    <xf numFmtId="44" fontId="2" fillId="4" borderId="16" xfId="0" applyNumberFormat="1" applyFont="1" applyFill="1" applyBorder="1" applyAlignment="1">
      <alignment horizontal="right" vertical="center"/>
    </xf>
    <xf numFmtId="0" fontId="12" fillId="9" borderId="3" xfId="0" applyFont="1" applyFill="1" applyBorder="1" applyAlignment="1">
      <alignment horizontal="center" vertical="center"/>
    </xf>
    <xf numFmtId="0" fontId="12" fillId="9" borderId="6" xfId="0" applyFont="1" applyFill="1" applyBorder="1" applyAlignment="1">
      <alignment horizontal="center" vertical="center"/>
    </xf>
    <xf numFmtId="0" fontId="12" fillId="9" borderId="15" xfId="0" applyFont="1" applyFill="1" applyBorder="1" applyAlignment="1">
      <alignment horizontal="center" vertical="center"/>
    </xf>
    <xf numFmtId="0" fontId="12" fillId="9" borderId="7" xfId="0" applyFont="1" applyFill="1" applyBorder="1" applyAlignment="1">
      <alignment horizontal="center" vertical="center"/>
    </xf>
    <xf numFmtId="168" fontId="11" fillId="10" borderId="0" xfId="0" applyNumberFormat="1" applyFont="1" applyFill="1" applyBorder="1" applyAlignment="1">
      <alignment horizontal="left" indent="7"/>
    </xf>
    <xf numFmtId="168" fontId="11" fillId="10" borderId="9" xfId="0" applyNumberFormat="1" applyFont="1" applyFill="1" applyBorder="1" applyAlignment="1">
      <alignment horizontal="left" indent="7"/>
    </xf>
    <xf numFmtId="10" fontId="11" fillId="10" borderId="11" xfId="2" applyNumberFormat="1" applyFont="1" applyFill="1" applyBorder="1" applyAlignment="1">
      <alignment horizontal="left" indent="7"/>
    </xf>
    <xf numFmtId="10" fontId="11" fillId="10" borderId="12" xfId="2" applyNumberFormat="1" applyFont="1" applyFill="1" applyBorder="1" applyAlignment="1">
      <alignment horizontal="left" indent="7"/>
    </xf>
    <xf numFmtId="10" fontId="11" fillId="10" borderId="22" xfId="2" applyNumberFormat="1" applyFont="1" applyFill="1" applyBorder="1" applyAlignment="1">
      <alignment horizontal="left" indent="7"/>
    </xf>
    <xf numFmtId="10" fontId="11" fillId="10" borderId="23" xfId="2" applyNumberFormat="1" applyFont="1" applyFill="1" applyBorder="1" applyAlignment="1">
      <alignment horizontal="left" indent="7"/>
    </xf>
    <xf numFmtId="169" fontId="0" fillId="3" borderId="10" xfId="0" applyNumberFormat="1" applyFill="1" applyBorder="1" applyAlignment="1">
      <alignment horizontal="left" indent="5"/>
    </xf>
    <xf numFmtId="169" fontId="0" fillId="3" borderId="12" xfId="0" applyNumberFormat="1" applyFill="1" applyBorder="1" applyAlignment="1">
      <alignment horizontal="left" indent="5"/>
    </xf>
    <xf numFmtId="0" fontId="12" fillId="9" borderId="13" xfId="0" applyFont="1" applyFill="1" applyBorder="1" applyAlignment="1">
      <alignment horizontal="center" vertical="center"/>
    </xf>
    <xf numFmtId="0" fontId="12" fillId="9" borderId="14" xfId="0" applyFont="1" applyFill="1" applyBorder="1" applyAlignment="1">
      <alignment horizontal="center" vertical="center"/>
    </xf>
    <xf numFmtId="170" fontId="0" fillId="3" borderId="6" xfId="0" applyNumberFormat="1" applyFill="1" applyBorder="1" applyAlignment="1">
      <alignment horizontal="left" indent="6"/>
    </xf>
    <xf numFmtId="170" fontId="0" fillId="3" borderId="7" xfId="0" applyNumberFormat="1" applyFill="1" applyBorder="1" applyAlignment="1">
      <alignment horizontal="left" indent="6"/>
    </xf>
    <xf numFmtId="0" fontId="11" fillId="10" borderId="0" xfId="0" applyFont="1" applyFill="1" applyBorder="1" applyAlignment="1">
      <alignment horizontal="center" vertical="center"/>
    </xf>
    <xf numFmtId="0" fontId="11" fillId="10" borderId="9" xfId="0" applyFont="1" applyFill="1" applyBorder="1" applyAlignment="1">
      <alignment horizontal="center" vertical="center"/>
    </xf>
    <xf numFmtId="0" fontId="12" fillId="9" borderId="17" xfId="0" applyFont="1" applyFill="1" applyBorder="1" applyAlignment="1">
      <alignment horizontal="center" vertical="center"/>
    </xf>
    <xf numFmtId="0" fontId="12" fillId="9" borderId="18" xfId="0" applyFont="1" applyFill="1" applyBorder="1" applyAlignment="1">
      <alignment horizontal="center" vertical="center"/>
    </xf>
    <xf numFmtId="0" fontId="12" fillId="9" borderId="0" xfId="0" applyFont="1" applyFill="1" applyBorder="1" applyAlignment="1">
      <alignment horizontal="center" vertical="center"/>
    </xf>
    <xf numFmtId="166" fontId="8" fillId="4" borderId="7" xfId="0" applyNumberFormat="1" applyFont="1" applyFill="1" applyBorder="1" applyAlignment="1">
      <alignment horizontal="center" vertical="center"/>
    </xf>
    <xf numFmtId="166" fontId="8" fillId="4" borderId="12" xfId="0" applyNumberFormat="1" applyFont="1" applyFill="1" applyBorder="1" applyAlignment="1">
      <alignment horizontal="center" vertical="center"/>
    </xf>
    <xf numFmtId="171" fontId="8" fillId="5" borderId="6" xfId="1" applyNumberFormat="1" applyFont="1" applyFill="1" applyBorder="1" applyAlignment="1">
      <alignment horizontal="center" vertical="center"/>
    </xf>
    <xf numFmtId="171" fontId="8" fillId="5" borderId="7" xfId="1" applyNumberFormat="1" applyFont="1" applyFill="1" applyBorder="1" applyAlignment="1">
      <alignment horizontal="center" vertical="center"/>
    </xf>
    <xf numFmtId="171" fontId="8" fillId="5" borderId="10" xfId="1" applyNumberFormat="1" applyFont="1" applyFill="1" applyBorder="1" applyAlignment="1">
      <alignment horizontal="center" vertical="center"/>
    </xf>
    <xf numFmtId="171" fontId="8" fillId="5" borderId="12" xfId="1" applyNumberFormat="1" applyFont="1" applyFill="1" applyBorder="1" applyAlignment="1">
      <alignment horizontal="center" vertical="center"/>
    </xf>
    <xf numFmtId="166" fontId="8" fillId="4" borderId="13" xfId="0" applyNumberFormat="1" applyFont="1" applyFill="1" applyBorder="1" applyAlignment="1">
      <alignment horizontal="center" vertical="center"/>
    </xf>
    <xf numFmtId="166" fontId="8" fillId="4" borderId="14" xfId="0" applyNumberFormat="1" applyFont="1" applyFill="1" applyBorder="1" applyAlignment="1">
      <alignment horizontal="center" vertical="center"/>
    </xf>
  </cellXfs>
  <cellStyles count="3">
    <cellStyle name="Monétaire" xfId="1" builtinId="4"/>
    <cellStyle name="Normal" xfId="0" builtinId="0"/>
    <cellStyle name="Pourcentage" xfId="2" builtinId="5"/>
  </cellStyles>
  <dxfs count="8">
    <dxf>
      <font>
        <b/>
        <i val="0"/>
        <strike val="0"/>
        <condense val="0"/>
        <extend val="0"/>
        <outline val="0"/>
        <shadow val="0"/>
        <u val="none"/>
        <vertAlign val="baseline"/>
        <sz val="14"/>
        <color theme="0"/>
        <name val="Calibri"/>
        <scheme val="minor"/>
      </font>
    </dxf>
    <dxf>
      <font>
        <b/>
        <i val="0"/>
        <strike val="0"/>
        <condense val="0"/>
        <extend val="0"/>
        <outline val="0"/>
        <shadow val="0"/>
        <u val="none"/>
        <vertAlign val="baseline"/>
        <sz val="14"/>
        <color theme="0"/>
        <name val="Calibri"/>
        <scheme val="minor"/>
      </font>
    </dxf>
    <dxf>
      <font>
        <b/>
        <i val="0"/>
        <strike val="0"/>
        <condense val="0"/>
        <extend val="0"/>
        <outline val="0"/>
        <shadow val="0"/>
        <u val="none"/>
        <vertAlign val="baseline"/>
        <sz val="14"/>
        <color theme="0"/>
        <name val="Calibri"/>
        <scheme val="minor"/>
      </font>
    </dxf>
    <dxf>
      <font>
        <b/>
        <i val="0"/>
        <strike val="0"/>
        <condense val="0"/>
        <extend val="0"/>
        <outline val="0"/>
        <shadow val="0"/>
        <u val="none"/>
        <vertAlign val="baseline"/>
        <sz val="14"/>
        <color theme="0"/>
        <name val="Calibri"/>
        <scheme val="minor"/>
      </font>
    </dxf>
    <dxf>
      <font>
        <b/>
        <i val="0"/>
        <strike val="0"/>
        <condense val="0"/>
        <extend val="0"/>
        <outline val="0"/>
        <shadow val="0"/>
        <u val="none"/>
        <vertAlign val="baseline"/>
        <sz val="14"/>
        <color theme="0"/>
        <name val="Calibri"/>
        <scheme val="minor"/>
      </font>
    </dxf>
    <dxf>
      <font>
        <b/>
        <i val="0"/>
        <strike val="0"/>
        <condense val="0"/>
        <extend val="0"/>
        <outline val="0"/>
        <shadow val="0"/>
        <u val="none"/>
        <vertAlign val="baseline"/>
        <sz val="14"/>
        <color theme="1"/>
        <name val="Calibri"/>
        <scheme val="minor"/>
      </font>
      <alignment horizontal="center" vertical="center" textRotation="0" wrapText="0" indent="0" justifyLastLine="0" shrinkToFit="0" readingOrder="0"/>
    </dxf>
    <dxf>
      <fill>
        <patternFill>
          <bgColor rgb="FFC00000"/>
        </patternFill>
      </fill>
    </dxf>
    <dxf>
      <fill>
        <patternFill>
          <bgColor rgb="FF007A37"/>
        </patternFill>
      </fill>
    </dxf>
  </dxfs>
  <tableStyles count="0" defaultTableStyle="TableStyleMedium2" defaultPivotStyle="PivotStyleLight16"/>
  <colors>
    <mruColors>
      <color rgb="FFFF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3.jpeg"/></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9525</xdr:colOff>
          <xdr:row>0</xdr:row>
          <xdr:rowOff>0</xdr:rowOff>
        </xdr:from>
        <xdr:to>
          <xdr:col>1</xdr:col>
          <xdr:colOff>419100</xdr:colOff>
          <xdr:row>1</xdr:row>
          <xdr:rowOff>0</xdr:rowOff>
        </xdr:to>
        <xdr:sp macro="" textlink="">
          <xdr:nvSpPr>
            <xdr:cNvPr id="1048" name="MonnaieISO" hidden="1">
              <a:extLst>
                <a:ext uri="{63B3BB69-23CF-44E3-9099-C40C66FF867C}">
                  <a14:compatExt spid="_x0000_s1048"/>
                </a:ext>
                <a:ext uri="{FF2B5EF4-FFF2-40B4-BE49-F238E27FC236}">
                  <a16:creationId xmlns:a16="http://schemas.microsoft.com/office/drawing/2014/main" id="{00000000-0008-0000-0000-000018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409575</xdr:colOff>
          <xdr:row>0</xdr:row>
          <xdr:rowOff>0</xdr:rowOff>
        </xdr:from>
        <xdr:to>
          <xdr:col>3</xdr:col>
          <xdr:colOff>9525</xdr:colOff>
          <xdr:row>1</xdr:row>
          <xdr:rowOff>0</xdr:rowOff>
        </xdr:to>
        <xdr:sp macro="" textlink="">
          <xdr:nvSpPr>
            <xdr:cNvPr id="1049" name="MonnaieSymbole" hidden="1">
              <a:extLst>
                <a:ext uri="{63B3BB69-23CF-44E3-9099-C40C66FF867C}">
                  <a14:compatExt spid="_x0000_s1049"/>
                </a:ext>
                <a:ext uri="{FF2B5EF4-FFF2-40B4-BE49-F238E27FC236}">
                  <a16:creationId xmlns:a16="http://schemas.microsoft.com/office/drawing/2014/main" id="{00000000-0008-0000-0000-000019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10</xdr:col>
      <xdr:colOff>200024</xdr:colOff>
      <xdr:row>0</xdr:row>
      <xdr:rowOff>9525</xdr:rowOff>
    </xdr:from>
    <xdr:to>
      <xdr:col>10</xdr:col>
      <xdr:colOff>874647</xdr:colOff>
      <xdr:row>0</xdr:row>
      <xdr:rowOff>542925</xdr:rowOff>
    </xdr:to>
    <xdr:pic>
      <xdr:nvPicPr>
        <xdr:cNvPr id="2" name="Image 1" descr="Les Incotermes">
          <a:extLst>
            <a:ext uri="{FF2B5EF4-FFF2-40B4-BE49-F238E27FC236}">
              <a16:creationId xmlns:a16="http://schemas.microsoft.com/office/drawing/2014/main" id="{00000000-0008-0000-0100-000002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93641" t="3138" b="89518"/>
        <a:stretch/>
      </xdr:blipFill>
      <xdr:spPr bwMode="auto">
        <a:xfrm>
          <a:off x="10391774" y="9525"/>
          <a:ext cx="674623" cy="5334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733424</xdr:colOff>
      <xdr:row>0</xdr:row>
      <xdr:rowOff>0</xdr:rowOff>
    </xdr:from>
    <xdr:to>
      <xdr:col>7</xdr:col>
      <xdr:colOff>384461</xdr:colOff>
      <xdr:row>0</xdr:row>
      <xdr:rowOff>619125</xdr:rowOff>
    </xdr:to>
    <xdr:pic>
      <xdr:nvPicPr>
        <xdr:cNvPr id="8" name="Image 7" descr="Les Incotermes">
          <a:extLst>
            <a:ext uri="{FF2B5EF4-FFF2-40B4-BE49-F238E27FC236}">
              <a16:creationId xmlns:a16="http://schemas.microsoft.com/office/drawing/2014/main" id="{00000000-0008-0000-0100-000008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42556" t="3138" r="33382" b="89074"/>
        <a:stretch/>
      </xdr:blipFill>
      <xdr:spPr bwMode="auto">
        <a:xfrm>
          <a:off x="4638674" y="0"/>
          <a:ext cx="2794287" cy="6191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1047749</xdr:colOff>
      <xdr:row>0</xdr:row>
      <xdr:rowOff>0</xdr:rowOff>
    </xdr:from>
    <xdr:to>
      <xdr:col>4</xdr:col>
      <xdr:colOff>781050</xdr:colOff>
      <xdr:row>0</xdr:row>
      <xdr:rowOff>590550</xdr:rowOff>
    </xdr:to>
    <xdr:pic>
      <xdr:nvPicPr>
        <xdr:cNvPr id="9" name="Image 8" descr="Les Incotermes">
          <a:extLst>
            <a:ext uri="{FF2B5EF4-FFF2-40B4-BE49-F238E27FC236}">
              <a16:creationId xmlns:a16="http://schemas.microsoft.com/office/drawing/2014/main" id="{00000000-0008-0000-0100-000009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20919" t="3138" r="61843" b="88731"/>
        <a:stretch/>
      </xdr:blipFill>
      <xdr:spPr bwMode="auto">
        <a:xfrm>
          <a:off x="2857499" y="0"/>
          <a:ext cx="1828801" cy="590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180975</xdr:colOff>
      <xdr:row>0</xdr:row>
      <xdr:rowOff>0</xdr:rowOff>
    </xdr:from>
    <xdr:to>
      <xdr:col>2</xdr:col>
      <xdr:colOff>933450</xdr:colOff>
      <xdr:row>0</xdr:row>
      <xdr:rowOff>590550</xdr:rowOff>
    </xdr:to>
    <xdr:pic>
      <xdr:nvPicPr>
        <xdr:cNvPr id="10" name="Image 9" descr="Les Incotermes">
          <a:extLst>
            <a:ext uri="{FF2B5EF4-FFF2-40B4-BE49-F238E27FC236}">
              <a16:creationId xmlns:a16="http://schemas.microsoft.com/office/drawing/2014/main" id="{00000000-0008-0000-0100-00000A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13287" t="3138" r="79620" b="88731"/>
        <a:stretch/>
      </xdr:blipFill>
      <xdr:spPr bwMode="auto">
        <a:xfrm>
          <a:off x="1990725" y="0"/>
          <a:ext cx="752475" cy="590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0</xdr:row>
      <xdr:rowOff>0</xdr:rowOff>
    </xdr:from>
    <xdr:to>
      <xdr:col>2</xdr:col>
      <xdr:colOff>104775</xdr:colOff>
      <xdr:row>0</xdr:row>
      <xdr:rowOff>590550</xdr:rowOff>
    </xdr:to>
    <xdr:pic>
      <xdr:nvPicPr>
        <xdr:cNvPr id="11" name="Image 10" descr="Les Incotermes">
          <a:extLst>
            <a:ext uri="{FF2B5EF4-FFF2-40B4-BE49-F238E27FC236}">
              <a16:creationId xmlns:a16="http://schemas.microsoft.com/office/drawing/2014/main" id="{00000000-0008-0000-0100-00000B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1436" t="3138" r="87880" b="88731"/>
        <a:stretch/>
      </xdr:blipFill>
      <xdr:spPr bwMode="auto">
        <a:xfrm>
          <a:off x="781050" y="0"/>
          <a:ext cx="1133475" cy="590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314324</xdr:colOff>
      <xdr:row>0</xdr:row>
      <xdr:rowOff>0</xdr:rowOff>
    </xdr:from>
    <xdr:to>
      <xdr:col>8</xdr:col>
      <xdr:colOff>876299</xdr:colOff>
      <xdr:row>0</xdr:row>
      <xdr:rowOff>590550</xdr:rowOff>
    </xdr:to>
    <xdr:pic>
      <xdr:nvPicPr>
        <xdr:cNvPr id="13" name="Image 12" descr="Les Incotermes">
          <a:extLst>
            <a:ext uri="{FF2B5EF4-FFF2-40B4-BE49-F238E27FC236}">
              <a16:creationId xmlns:a16="http://schemas.microsoft.com/office/drawing/2014/main" id="{00000000-0008-0000-0100-00000D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72096" t="3138" r="12732" b="88731"/>
        <a:stretch/>
      </xdr:blipFill>
      <xdr:spPr bwMode="auto">
        <a:xfrm>
          <a:off x="7362824" y="0"/>
          <a:ext cx="1609725" cy="590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104775</xdr:colOff>
      <xdr:row>0</xdr:row>
      <xdr:rowOff>0</xdr:rowOff>
    </xdr:from>
    <xdr:to>
      <xdr:col>9</xdr:col>
      <xdr:colOff>857250</xdr:colOff>
      <xdr:row>0</xdr:row>
      <xdr:rowOff>590550</xdr:rowOff>
    </xdr:to>
    <xdr:pic>
      <xdr:nvPicPr>
        <xdr:cNvPr id="14" name="Image 13" descr="Les Incotermes">
          <a:extLst>
            <a:ext uri="{FF2B5EF4-FFF2-40B4-BE49-F238E27FC236}">
              <a16:creationId xmlns:a16="http://schemas.microsoft.com/office/drawing/2014/main" id="{00000000-0008-0000-0100-00000E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13287" t="3138" r="79620" b="88731"/>
        <a:stretch/>
      </xdr:blipFill>
      <xdr:spPr bwMode="auto">
        <a:xfrm>
          <a:off x="9248775" y="0"/>
          <a:ext cx="752475" cy="590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3</xdr:row>
      <xdr:rowOff>0</xdr:rowOff>
    </xdr:from>
    <xdr:to>
      <xdr:col>1</xdr:col>
      <xdr:colOff>304800</xdr:colOff>
      <xdr:row>4</xdr:row>
      <xdr:rowOff>57150</xdr:rowOff>
    </xdr:to>
    <xdr:sp macro="" textlink="">
      <xdr:nvSpPr>
        <xdr:cNvPr id="3073" name="AutoShape 1" descr="http://www.iotafinance.com/img/clip/ccy_symbols/AFN.svg">
          <a:extLst>
            <a:ext uri="{FF2B5EF4-FFF2-40B4-BE49-F238E27FC236}">
              <a16:creationId xmlns:a16="http://schemas.microsoft.com/office/drawing/2014/main" id="{00000000-0008-0000-0200-0000010C0000}"/>
            </a:ext>
          </a:extLst>
        </xdr:cNvPr>
        <xdr:cNvSpPr>
          <a:spLocks noChangeAspect="1" noChangeArrowheads="1"/>
        </xdr:cNvSpPr>
      </xdr:nvSpPr>
      <xdr:spPr bwMode="auto">
        <a:xfrm>
          <a:off x="6677025" y="495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xdr:row>
      <xdr:rowOff>0</xdr:rowOff>
    </xdr:from>
    <xdr:to>
      <xdr:col>1</xdr:col>
      <xdr:colOff>304800</xdr:colOff>
      <xdr:row>8</xdr:row>
      <xdr:rowOff>57151</xdr:rowOff>
    </xdr:to>
    <xdr:sp macro="" textlink="">
      <xdr:nvSpPr>
        <xdr:cNvPr id="3074" name="AutoShape 2" descr="http://www.iotafinance.com/img/clip/ccy_symbols/AMD.svg">
          <a:extLst>
            <a:ext uri="{FF2B5EF4-FFF2-40B4-BE49-F238E27FC236}">
              <a16:creationId xmlns:a16="http://schemas.microsoft.com/office/drawing/2014/main" id="{00000000-0008-0000-0200-0000020C0000}"/>
            </a:ext>
          </a:extLst>
        </xdr:cNvPr>
        <xdr:cNvSpPr>
          <a:spLocks noChangeAspect="1" noChangeArrowheads="1"/>
        </xdr:cNvSpPr>
      </xdr:nvSpPr>
      <xdr:spPr bwMode="auto">
        <a:xfrm>
          <a:off x="6677025" y="990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xdr:row>
      <xdr:rowOff>0</xdr:rowOff>
    </xdr:from>
    <xdr:to>
      <xdr:col>1</xdr:col>
      <xdr:colOff>304800</xdr:colOff>
      <xdr:row>15</xdr:row>
      <xdr:rowOff>57149</xdr:rowOff>
    </xdr:to>
    <xdr:sp macro="" textlink="">
      <xdr:nvSpPr>
        <xdr:cNvPr id="3075" name="AutoShape 3" descr="http://www.iotafinance.com/img/clip/ccy_symbols/AWG.svg">
          <a:extLst>
            <a:ext uri="{FF2B5EF4-FFF2-40B4-BE49-F238E27FC236}">
              <a16:creationId xmlns:a16="http://schemas.microsoft.com/office/drawing/2014/main" id="{00000000-0008-0000-0200-0000030C0000}"/>
            </a:ext>
          </a:extLst>
        </xdr:cNvPr>
        <xdr:cNvSpPr>
          <a:spLocks noChangeAspect="1" noChangeArrowheads="1"/>
        </xdr:cNvSpPr>
      </xdr:nvSpPr>
      <xdr:spPr bwMode="auto">
        <a:xfrm>
          <a:off x="6677025" y="22288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27</xdr:row>
      <xdr:rowOff>0</xdr:rowOff>
    </xdr:from>
    <xdr:to>
      <xdr:col>1</xdr:col>
      <xdr:colOff>304800</xdr:colOff>
      <xdr:row>28</xdr:row>
      <xdr:rowOff>57150</xdr:rowOff>
    </xdr:to>
    <xdr:sp macro="" textlink="">
      <xdr:nvSpPr>
        <xdr:cNvPr id="3076" name="AutoShape 4" descr="http://www.iotafinance.com/img/clip/ccy_symbols/AZN.svg">
          <a:extLst>
            <a:ext uri="{FF2B5EF4-FFF2-40B4-BE49-F238E27FC236}">
              <a16:creationId xmlns:a16="http://schemas.microsoft.com/office/drawing/2014/main" id="{00000000-0008-0000-0200-0000040C0000}"/>
            </a:ext>
          </a:extLst>
        </xdr:cNvPr>
        <xdr:cNvSpPr>
          <a:spLocks noChangeAspect="1" noChangeArrowheads="1"/>
        </xdr:cNvSpPr>
      </xdr:nvSpPr>
      <xdr:spPr bwMode="auto">
        <a:xfrm>
          <a:off x="6677025" y="2476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31</xdr:row>
      <xdr:rowOff>0</xdr:rowOff>
    </xdr:from>
    <xdr:to>
      <xdr:col>1</xdr:col>
      <xdr:colOff>304800</xdr:colOff>
      <xdr:row>32</xdr:row>
      <xdr:rowOff>57150</xdr:rowOff>
    </xdr:to>
    <xdr:sp macro="" textlink="">
      <xdr:nvSpPr>
        <xdr:cNvPr id="3077" name="AutoShape 5" descr="http://www.iotafinance.com/img/clip/ccy_symbols/BDT.svg">
          <a:extLst>
            <a:ext uri="{FF2B5EF4-FFF2-40B4-BE49-F238E27FC236}">
              <a16:creationId xmlns:a16="http://schemas.microsoft.com/office/drawing/2014/main" id="{00000000-0008-0000-0200-0000050C0000}"/>
            </a:ext>
          </a:extLst>
        </xdr:cNvPr>
        <xdr:cNvSpPr>
          <a:spLocks noChangeAspect="1" noChangeArrowheads="1"/>
        </xdr:cNvSpPr>
      </xdr:nvSpPr>
      <xdr:spPr bwMode="auto">
        <a:xfrm>
          <a:off x="6677025" y="3219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38</xdr:row>
      <xdr:rowOff>0</xdr:rowOff>
    </xdr:from>
    <xdr:to>
      <xdr:col>1</xdr:col>
      <xdr:colOff>304800</xdr:colOff>
      <xdr:row>39</xdr:row>
      <xdr:rowOff>57150</xdr:rowOff>
    </xdr:to>
    <xdr:sp macro="" textlink="">
      <xdr:nvSpPr>
        <xdr:cNvPr id="3078" name="AutoShape 6" descr="http://www.iotafinance.com/img/clip/ccy_symbols/CLP.svg">
          <a:extLst>
            <a:ext uri="{FF2B5EF4-FFF2-40B4-BE49-F238E27FC236}">
              <a16:creationId xmlns:a16="http://schemas.microsoft.com/office/drawing/2014/main" id="{00000000-0008-0000-0200-0000060C0000}"/>
            </a:ext>
          </a:extLst>
        </xdr:cNvPr>
        <xdr:cNvSpPr>
          <a:spLocks noChangeAspect="1" noChangeArrowheads="1"/>
        </xdr:cNvSpPr>
      </xdr:nvSpPr>
      <xdr:spPr bwMode="auto">
        <a:xfrm>
          <a:off x="6677025" y="76771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39</xdr:row>
      <xdr:rowOff>0</xdr:rowOff>
    </xdr:from>
    <xdr:to>
      <xdr:col>1</xdr:col>
      <xdr:colOff>304800</xdr:colOff>
      <xdr:row>40</xdr:row>
      <xdr:rowOff>57150</xdr:rowOff>
    </xdr:to>
    <xdr:sp macro="" textlink="">
      <xdr:nvSpPr>
        <xdr:cNvPr id="3079" name="AutoShape 7" descr="http://www.iotafinance.com/img/clip/ccy_symbols/CNH.svg">
          <a:extLst>
            <a:ext uri="{FF2B5EF4-FFF2-40B4-BE49-F238E27FC236}">
              <a16:creationId xmlns:a16="http://schemas.microsoft.com/office/drawing/2014/main" id="{00000000-0008-0000-0200-0000070C0000}"/>
            </a:ext>
          </a:extLst>
        </xdr:cNvPr>
        <xdr:cNvSpPr>
          <a:spLocks noChangeAspect="1" noChangeArrowheads="1"/>
        </xdr:cNvSpPr>
      </xdr:nvSpPr>
      <xdr:spPr bwMode="auto">
        <a:xfrm>
          <a:off x="6677025" y="7924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41</xdr:row>
      <xdr:rowOff>0</xdr:rowOff>
    </xdr:from>
    <xdr:to>
      <xdr:col>1</xdr:col>
      <xdr:colOff>304800</xdr:colOff>
      <xdr:row>42</xdr:row>
      <xdr:rowOff>57150</xdr:rowOff>
    </xdr:to>
    <xdr:sp macro="" textlink="">
      <xdr:nvSpPr>
        <xdr:cNvPr id="3080" name="AutoShape 8" descr="http://www.iotafinance.com/img/clip/ccy_symbols/CNY.svg">
          <a:extLst>
            <a:ext uri="{FF2B5EF4-FFF2-40B4-BE49-F238E27FC236}">
              <a16:creationId xmlns:a16="http://schemas.microsoft.com/office/drawing/2014/main" id="{00000000-0008-0000-0200-0000080C0000}"/>
            </a:ext>
          </a:extLst>
        </xdr:cNvPr>
        <xdr:cNvSpPr>
          <a:spLocks noChangeAspect="1" noChangeArrowheads="1"/>
        </xdr:cNvSpPr>
      </xdr:nvSpPr>
      <xdr:spPr bwMode="auto">
        <a:xfrm>
          <a:off x="6677025" y="8172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143</xdr:row>
      <xdr:rowOff>0</xdr:rowOff>
    </xdr:from>
    <xdr:to>
      <xdr:col>1</xdr:col>
      <xdr:colOff>304800</xdr:colOff>
      <xdr:row>144</xdr:row>
      <xdr:rowOff>57150</xdr:rowOff>
    </xdr:to>
    <xdr:sp macro="" textlink="">
      <xdr:nvSpPr>
        <xdr:cNvPr id="3081" name="AutoShape 9" descr="http://www.iotafinance.com/img/clip/ccy_symbols/CVE.svg">
          <a:extLst>
            <a:ext uri="{FF2B5EF4-FFF2-40B4-BE49-F238E27FC236}">
              <a16:creationId xmlns:a16="http://schemas.microsoft.com/office/drawing/2014/main" id="{00000000-0008-0000-0200-0000090C0000}"/>
            </a:ext>
          </a:extLst>
        </xdr:cNvPr>
        <xdr:cNvSpPr>
          <a:spLocks noChangeAspect="1" noChangeArrowheads="1"/>
        </xdr:cNvSpPr>
      </xdr:nvSpPr>
      <xdr:spPr bwMode="auto">
        <a:xfrm>
          <a:off x="6677025" y="96583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71</xdr:row>
      <xdr:rowOff>0</xdr:rowOff>
    </xdr:from>
    <xdr:to>
      <xdr:col>1</xdr:col>
      <xdr:colOff>304800</xdr:colOff>
      <xdr:row>72</xdr:row>
      <xdr:rowOff>57149</xdr:rowOff>
    </xdr:to>
    <xdr:sp macro="" textlink="">
      <xdr:nvSpPr>
        <xdr:cNvPr id="3082" name="AutoShape 10" descr="http://www.iotafinance.com/img/clip/ccy_symbols/GEL.svg">
          <a:extLst>
            <a:ext uri="{FF2B5EF4-FFF2-40B4-BE49-F238E27FC236}">
              <a16:creationId xmlns:a16="http://schemas.microsoft.com/office/drawing/2014/main" id="{00000000-0008-0000-0200-00000A0C0000}"/>
            </a:ext>
          </a:extLst>
        </xdr:cNvPr>
        <xdr:cNvSpPr>
          <a:spLocks noChangeAspect="1" noChangeArrowheads="1"/>
        </xdr:cNvSpPr>
      </xdr:nvSpPr>
      <xdr:spPr bwMode="auto">
        <a:xfrm>
          <a:off x="6677025" y="12877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78</xdr:row>
      <xdr:rowOff>0</xdr:rowOff>
    </xdr:from>
    <xdr:to>
      <xdr:col>1</xdr:col>
      <xdr:colOff>304800</xdr:colOff>
      <xdr:row>79</xdr:row>
      <xdr:rowOff>57150</xdr:rowOff>
    </xdr:to>
    <xdr:sp macro="" textlink="">
      <xdr:nvSpPr>
        <xdr:cNvPr id="3083" name="AutoShape 11" descr="http://www.iotafinance.com/img/clip/ccy_symbols/ILS.svg">
          <a:extLst>
            <a:ext uri="{FF2B5EF4-FFF2-40B4-BE49-F238E27FC236}">
              <a16:creationId xmlns:a16="http://schemas.microsoft.com/office/drawing/2014/main" id="{00000000-0008-0000-0200-00000B0C0000}"/>
            </a:ext>
          </a:extLst>
        </xdr:cNvPr>
        <xdr:cNvSpPr>
          <a:spLocks noChangeAspect="1" noChangeArrowheads="1"/>
        </xdr:cNvSpPr>
      </xdr:nvSpPr>
      <xdr:spPr bwMode="auto">
        <a:xfrm>
          <a:off x="6677025" y="16344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84</xdr:row>
      <xdr:rowOff>0</xdr:rowOff>
    </xdr:from>
    <xdr:to>
      <xdr:col>1</xdr:col>
      <xdr:colOff>304800</xdr:colOff>
      <xdr:row>85</xdr:row>
      <xdr:rowOff>57150</xdr:rowOff>
    </xdr:to>
    <xdr:sp macro="" textlink="">
      <xdr:nvSpPr>
        <xdr:cNvPr id="3084" name="AutoShape 12" descr="http://www.iotafinance.com/img/clip/ccy_symbols/INR.svg">
          <a:extLst>
            <a:ext uri="{FF2B5EF4-FFF2-40B4-BE49-F238E27FC236}">
              <a16:creationId xmlns:a16="http://schemas.microsoft.com/office/drawing/2014/main" id="{00000000-0008-0000-0200-00000C0C0000}"/>
            </a:ext>
          </a:extLst>
        </xdr:cNvPr>
        <xdr:cNvSpPr>
          <a:spLocks noChangeAspect="1" noChangeArrowheads="1"/>
        </xdr:cNvSpPr>
      </xdr:nvSpPr>
      <xdr:spPr bwMode="auto">
        <a:xfrm>
          <a:off x="6677025" y="168402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44</xdr:row>
      <xdr:rowOff>0</xdr:rowOff>
    </xdr:from>
    <xdr:to>
      <xdr:col>1</xdr:col>
      <xdr:colOff>304800</xdr:colOff>
      <xdr:row>45</xdr:row>
      <xdr:rowOff>57150</xdr:rowOff>
    </xdr:to>
    <xdr:sp macro="" textlink="">
      <xdr:nvSpPr>
        <xdr:cNvPr id="3085" name="AutoShape 13" descr="http://www.iotafinance.com/img/clip/ccy_symbols/KHR.svg">
          <a:extLst>
            <a:ext uri="{FF2B5EF4-FFF2-40B4-BE49-F238E27FC236}">
              <a16:creationId xmlns:a16="http://schemas.microsoft.com/office/drawing/2014/main" id="{00000000-0008-0000-0200-00000D0C0000}"/>
            </a:ext>
          </a:extLst>
        </xdr:cNvPr>
        <xdr:cNvSpPr>
          <a:spLocks noChangeAspect="1" noChangeArrowheads="1"/>
        </xdr:cNvSpPr>
      </xdr:nvSpPr>
      <xdr:spPr bwMode="auto">
        <a:xfrm>
          <a:off x="6677025" y="19316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98</xdr:row>
      <xdr:rowOff>0</xdr:rowOff>
    </xdr:from>
    <xdr:to>
      <xdr:col>1</xdr:col>
      <xdr:colOff>304800</xdr:colOff>
      <xdr:row>99</xdr:row>
      <xdr:rowOff>57149</xdr:rowOff>
    </xdr:to>
    <xdr:sp macro="" textlink="">
      <xdr:nvSpPr>
        <xdr:cNvPr id="3086" name="AutoShape 14" descr="http://www.iotafinance.com/img/clip/ccy_symbols/KZT.svg">
          <a:extLst>
            <a:ext uri="{FF2B5EF4-FFF2-40B4-BE49-F238E27FC236}">
              <a16:creationId xmlns:a16="http://schemas.microsoft.com/office/drawing/2014/main" id="{00000000-0008-0000-0200-00000E0C0000}"/>
            </a:ext>
          </a:extLst>
        </xdr:cNvPr>
        <xdr:cNvSpPr>
          <a:spLocks noChangeAspect="1" noChangeArrowheads="1"/>
        </xdr:cNvSpPr>
      </xdr:nvSpPr>
      <xdr:spPr bwMode="auto">
        <a:xfrm>
          <a:off x="6677025" y="20802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101</xdr:row>
      <xdr:rowOff>0</xdr:rowOff>
    </xdr:from>
    <xdr:to>
      <xdr:col>1</xdr:col>
      <xdr:colOff>304800</xdr:colOff>
      <xdr:row>102</xdr:row>
      <xdr:rowOff>57151</xdr:rowOff>
    </xdr:to>
    <xdr:sp macro="" textlink="">
      <xdr:nvSpPr>
        <xdr:cNvPr id="3087" name="AutoShape 15" descr="http://www.iotafinance.com/img/clip/ccy_symbols/LAK.svg">
          <a:extLst>
            <a:ext uri="{FF2B5EF4-FFF2-40B4-BE49-F238E27FC236}">
              <a16:creationId xmlns:a16="http://schemas.microsoft.com/office/drawing/2014/main" id="{00000000-0008-0000-0200-00000F0C0000}"/>
            </a:ext>
          </a:extLst>
        </xdr:cNvPr>
        <xdr:cNvSpPr>
          <a:spLocks noChangeAspect="1" noChangeArrowheads="1"/>
        </xdr:cNvSpPr>
      </xdr:nvSpPr>
      <xdr:spPr bwMode="auto">
        <a:xfrm>
          <a:off x="6677025" y="21050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114</xdr:row>
      <xdr:rowOff>0</xdr:rowOff>
    </xdr:from>
    <xdr:to>
      <xdr:col>1</xdr:col>
      <xdr:colOff>304800</xdr:colOff>
      <xdr:row>115</xdr:row>
      <xdr:rowOff>57150</xdr:rowOff>
    </xdr:to>
    <xdr:sp macro="" textlink="">
      <xdr:nvSpPr>
        <xdr:cNvPr id="3088" name="AutoShape 16" descr="http://www.iotafinance.com/img/clip/ccy_symbols/MNT.svg">
          <a:extLst>
            <a:ext uri="{FF2B5EF4-FFF2-40B4-BE49-F238E27FC236}">
              <a16:creationId xmlns:a16="http://schemas.microsoft.com/office/drawing/2014/main" id="{00000000-0008-0000-0200-0000100C0000}"/>
            </a:ext>
          </a:extLst>
        </xdr:cNvPr>
        <xdr:cNvSpPr>
          <a:spLocks noChangeAspect="1" noChangeArrowheads="1"/>
        </xdr:cNvSpPr>
      </xdr:nvSpPr>
      <xdr:spPr bwMode="auto">
        <a:xfrm>
          <a:off x="6677025" y="23774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121</xdr:row>
      <xdr:rowOff>0</xdr:rowOff>
    </xdr:from>
    <xdr:to>
      <xdr:col>1</xdr:col>
      <xdr:colOff>304800</xdr:colOff>
      <xdr:row>122</xdr:row>
      <xdr:rowOff>57149</xdr:rowOff>
    </xdr:to>
    <xdr:sp macro="" textlink="">
      <xdr:nvSpPr>
        <xdr:cNvPr id="3089" name="AutoShape 17" descr="http://www.iotafinance.com/img/clip/ccy_symbols/NGN.svg">
          <a:extLst>
            <a:ext uri="{FF2B5EF4-FFF2-40B4-BE49-F238E27FC236}">
              <a16:creationId xmlns:a16="http://schemas.microsoft.com/office/drawing/2014/main" id="{00000000-0008-0000-0200-0000110C0000}"/>
            </a:ext>
          </a:extLst>
        </xdr:cNvPr>
        <xdr:cNvSpPr>
          <a:spLocks noChangeAspect="1" noChangeArrowheads="1"/>
        </xdr:cNvSpPr>
      </xdr:nvSpPr>
      <xdr:spPr bwMode="auto">
        <a:xfrm>
          <a:off x="6677025" y="26250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147</xdr:row>
      <xdr:rowOff>0</xdr:rowOff>
    </xdr:from>
    <xdr:to>
      <xdr:col>1</xdr:col>
      <xdr:colOff>304800</xdr:colOff>
      <xdr:row>148</xdr:row>
      <xdr:rowOff>57150</xdr:rowOff>
    </xdr:to>
    <xdr:sp macro="" textlink="">
      <xdr:nvSpPr>
        <xdr:cNvPr id="3090" name="AutoShape 18" descr="http://www.iotafinance.com/img/clip/ccy_symbols/RUB.svg">
          <a:extLst>
            <a:ext uri="{FF2B5EF4-FFF2-40B4-BE49-F238E27FC236}">
              <a16:creationId xmlns:a16="http://schemas.microsoft.com/office/drawing/2014/main" id="{00000000-0008-0000-0200-0000120C0000}"/>
            </a:ext>
          </a:extLst>
        </xdr:cNvPr>
        <xdr:cNvSpPr>
          <a:spLocks noChangeAspect="1" noChangeArrowheads="1"/>
        </xdr:cNvSpPr>
      </xdr:nvSpPr>
      <xdr:spPr bwMode="auto">
        <a:xfrm>
          <a:off x="6677025" y="30213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xdr:row>
      <xdr:rowOff>0</xdr:rowOff>
    </xdr:from>
    <xdr:to>
      <xdr:col>1</xdr:col>
      <xdr:colOff>304800</xdr:colOff>
      <xdr:row>4</xdr:row>
      <xdr:rowOff>57150</xdr:rowOff>
    </xdr:to>
    <xdr:sp macro="" textlink="">
      <xdr:nvSpPr>
        <xdr:cNvPr id="3091" name="AutoShape 19" descr="http://www.iotafinance.com/img/clip/ccy_symbols/AFN.svg">
          <a:extLst>
            <a:ext uri="{FF2B5EF4-FFF2-40B4-BE49-F238E27FC236}">
              <a16:creationId xmlns:a16="http://schemas.microsoft.com/office/drawing/2014/main" id="{00000000-0008-0000-0200-0000130C0000}"/>
            </a:ext>
          </a:extLst>
        </xdr:cNvPr>
        <xdr:cNvSpPr>
          <a:spLocks noChangeAspect="1" noChangeArrowheads="1"/>
        </xdr:cNvSpPr>
      </xdr:nvSpPr>
      <xdr:spPr bwMode="auto">
        <a:xfrm>
          <a:off x="4714875" y="495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xdr:row>
      <xdr:rowOff>0</xdr:rowOff>
    </xdr:from>
    <xdr:to>
      <xdr:col>1</xdr:col>
      <xdr:colOff>304800</xdr:colOff>
      <xdr:row>8</xdr:row>
      <xdr:rowOff>57151</xdr:rowOff>
    </xdr:to>
    <xdr:sp macro="" textlink="">
      <xdr:nvSpPr>
        <xdr:cNvPr id="3092" name="AutoShape 20" descr="http://www.iotafinance.com/img/clip/ccy_symbols/AMD.svg">
          <a:extLst>
            <a:ext uri="{FF2B5EF4-FFF2-40B4-BE49-F238E27FC236}">
              <a16:creationId xmlns:a16="http://schemas.microsoft.com/office/drawing/2014/main" id="{00000000-0008-0000-0200-0000140C0000}"/>
            </a:ext>
          </a:extLst>
        </xdr:cNvPr>
        <xdr:cNvSpPr>
          <a:spLocks noChangeAspect="1" noChangeArrowheads="1"/>
        </xdr:cNvSpPr>
      </xdr:nvSpPr>
      <xdr:spPr bwMode="auto">
        <a:xfrm>
          <a:off x="4714875" y="990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xdr:row>
      <xdr:rowOff>0</xdr:rowOff>
    </xdr:from>
    <xdr:to>
      <xdr:col>1</xdr:col>
      <xdr:colOff>304800</xdr:colOff>
      <xdr:row>15</xdr:row>
      <xdr:rowOff>57149</xdr:rowOff>
    </xdr:to>
    <xdr:sp macro="" textlink="">
      <xdr:nvSpPr>
        <xdr:cNvPr id="3093" name="AutoShape 21" descr="http://www.iotafinance.com/img/clip/ccy_symbols/AWG.svg">
          <a:extLst>
            <a:ext uri="{FF2B5EF4-FFF2-40B4-BE49-F238E27FC236}">
              <a16:creationId xmlns:a16="http://schemas.microsoft.com/office/drawing/2014/main" id="{00000000-0008-0000-0200-0000150C0000}"/>
            </a:ext>
          </a:extLst>
        </xdr:cNvPr>
        <xdr:cNvSpPr>
          <a:spLocks noChangeAspect="1" noChangeArrowheads="1"/>
        </xdr:cNvSpPr>
      </xdr:nvSpPr>
      <xdr:spPr bwMode="auto">
        <a:xfrm>
          <a:off x="4714875" y="22288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27</xdr:row>
      <xdr:rowOff>0</xdr:rowOff>
    </xdr:from>
    <xdr:to>
      <xdr:col>1</xdr:col>
      <xdr:colOff>304800</xdr:colOff>
      <xdr:row>28</xdr:row>
      <xdr:rowOff>57150</xdr:rowOff>
    </xdr:to>
    <xdr:sp macro="" textlink="">
      <xdr:nvSpPr>
        <xdr:cNvPr id="3094" name="AutoShape 22" descr="http://www.iotafinance.com/img/clip/ccy_symbols/AZN.svg">
          <a:extLst>
            <a:ext uri="{FF2B5EF4-FFF2-40B4-BE49-F238E27FC236}">
              <a16:creationId xmlns:a16="http://schemas.microsoft.com/office/drawing/2014/main" id="{00000000-0008-0000-0200-0000160C0000}"/>
            </a:ext>
          </a:extLst>
        </xdr:cNvPr>
        <xdr:cNvSpPr>
          <a:spLocks noChangeAspect="1" noChangeArrowheads="1"/>
        </xdr:cNvSpPr>
      </xdr:nvSpPr>
      <xdr:spPr bwMode="auto">
        <a:xfrm>
          <a:off x="4714875" y="2476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31</xdr:row>
      <xdr:rowOff>0</xdr:rowOff>
    </xdr:from>
    <xdr:to>
      <xdr:col>1</xdr:col>
      <xdr:colOff>304800</xdr:colOff>
      <xdr:row>32</xdr:row>
      <xdr:rowOff>57150</xdr:rowOff>
    </xdr:to>
    <xdr:sp macro="" textlink="">
      <xdr:nvSpPr>
        <xdr:cNvPr id="3095" name="AutoShape 23" descr="http://www.iotafinance.com/img/clip/ccy_symbols/BDT.svg">
          <a:extLst>
            <a:ext uri="{FF2B5EF4-FFF2-40B4-BE49-F238E27FC236}">
              <a16:creationId xmlns:a16="http://schemas.microsoft.com/office/drawing/2014/main" id="{00000000-0008-0000-0200-0000170C0000}"/>
            </a:ext>
          </a:extLst>
        </xdr:cNvPr>
        <xdr:cNvSpPr>
          <a:spLocks noChangeAspect="1" noChangeArrowheads="1"/>
        </xdr:cNvSpPr>
      </xdr:nvSpPr>
      <xdr:spPr bwMode="auto">
        <a:xfrm>
          <a:off x="4714875" y="3219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38</xdr:row>
      <xdr:rowOff>0</xdr:rowOff>
    </xdr:from>
    <xdr:to>
      <xdr:col>1</xdr:col>
      <xdr:colOff>304800</xdr:colOff>
      <xdr:row>39</xdr:row>
      <xdr:rowOff>57150</xdr:rowOff>
    </xdr:to>
    <xdr:sp macro="" textlink="">
      <xdr:nvSpPr>
        <xdr:cNvPr id="3096" name="AutoShape 24" descr="http://www.iotafinance.com/img/clip/ccy_symbols/CLP.svg">
          <a:extLst>
            <a:ext uri="{FF2B5EF4-FFF2-40B4-BE49-F238E27FC236}">
              <a16:creationId xmlns:a16="http://schemas.microsoft.com/office/drawing/2014/main" id="{00000000-0008-0000-0200-0000180C0000}"/>
            </a:ext>
          </a:extLst>
        </xdr:cNvPr>
        <xdr:cNvSpPr>
          <a:spLocks noChangeAspect="1" noChangeArrowheads="1"/>
        </xdr:cNvSpPr>
      </xdr:nvSpPr>
      <xdr:spPr bwMode="auto">
        <a:xfrm>
          <a:off x="4714875" y="76771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39</xdr:row>
      <xdr:rowOff>0</xdr:rowOff>
    </xdr:from>
    <xdr:to>
      <xdr:col>1</xdr:col>
      <xdr:colOff>304800</xdr:colOff>
      <xdr:row>40</xdr:row>
      <xdr:rowOff>57150</xdr:rowOff>
    </xdr:to>
    <xdr:sp macro="" textlink="">
      <xdr:nvSpPr>
        <xdr:cNvPr id="3097" name="AutoShape 25" descr="http://www.iotafinance.com/img/clip/ccy_symbols/CNH.svg">
          <a:extLst>
            <a:ext uri="{FF2B5EF4-FFF2-40B4-BE49-F238E27FC236}">
              <a16:creationId xmlns:a16="http://schemas.microsoft.com/office/drawing/2014/main" id="{00000000-0008-0000-0200-0000190C0000}"/>
            </a:ext>
          </a:extLst>
        </xdr:cNvPr>
        <xdr:cNvSpPr>
          <a:spLocks noChangeAspect="1" noChangeArrowheads="1"/>
        </xdr:cNvSpPr>
      </xdr:nvSpPr>
      <xdr:spPr bwMode="auto">
        <a:xfrm>
          <a:off x="4714875" y="7924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41</xdr:row>
      <xdr:rowOff>0</xdr:rowOff>
    </xdr:from>
    <xdr:to>
      <xdr:col>1</xdr:col>
      <xdr:colOff>304800</xdr:colOff>
      <xdr:row>42</xdr:row>
      <xdr:rowOff>57150</xdr:rowOff>
    </xdr:to>
    <xdr:sp macro="" textlink="">
      <xdr:nvSpPr>
        <xdr:cNvPr id="3098" name="AutoShape 26" descr="http://www.iotafinance.com/img/clip/ccy_symbols/CNY.svg">
          <a:extLst>
            <a:ext uri="{FF2B5EF4-FFF2-40B4-BE49-F238E27FC236}">
              <a16:creationId xmlns:a16="http://schemas.microsoft.com/office/drawing/2014/main" id="{00000000-0008-0000-0200-00001A0C0000}"/>
            </a:ext>
          </a:extLst>
        </xdr:cNvPr>
        <xdr:cNvSpPr>
          <a:spLocks noChangeAspect="1" noChangeArrowheads="1"/>
        </xdr:cNvSpPr>
      </xdr:nvSpPr>
      <xdr:spPr bwMode="auto">
        <a:xfrm>
          <a:off x="4714875" y="8172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143</xdr:row>
      <xdr:rowOff>0</xdr:rowOff>
    </xdr:from>
    <xdr:to>
      <xdr:col>1</xdr:col>
      <xdr:colOff>304800</xdr:colOff>
      <xdr:row>144</xdr:row>
      <xdr:rowOff>57150</xdr:rowOff>
    </xdr:to>
    <xdr:sp macro="" textlink="">
      <xdr:nvSpPr>
        <xdr:cNvPr id="3099" name="AutoShape 27" descr="http://www.iotafinance.com/img/clip/ccy_symbols/CVE.svg">
          <a:extLst>
            <a:ext uri="{FF2B5EF4-FFF2-40B4-BE49-F238E27FC236}">
              <a16:creationId xmlns:a16="http://schemas.microsoft.com/office/drawing/2014/main" id="{00000000-0008-0000-0200-00001B0C0000}"/>
            </a:ext>
          </a:extLst>
        </xdr:cNvPr>
        <xdr:cNvSpPr>
          <a:spLocks noChangeAspect="1" noChangeArrowheads="1"/>
        </xdr:cNvSpPr>
      </xdr:nvSpPr>
      <xdr:spPr bwMode="auto">
        <a:xfrm>
          <a:off x="4714875" y="96583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71</xdr:row>
      <xdr:rowOff>0</xdr:rowOff>
    </xdr:from>
    <xdr:to>
      <xdr:col>1</xdr:col>
      <xdr:colOff>304800</xdr:colOff>
      <xdr:row>72</xdr:row>
      <xdr:rowOff>57149</xdr:rowOff>
    </xdr:to>
    <xdr:sp macro="" textlink="">
      <xdr:nvSpPr>
        <xdr:cNvPr id="3100" name="AutoShape 28" descr="http://www.iotafinance.com/img/clip/ccy_symbols/GEL.svg">
          <a:extLst>
            <a:ext uri="{FF2B5EF4-FFF2-40B4-BE49-F238E27FC236}">
              <a16:creationId xmlns:a16="http://schemas.microsoft.com/office/drawing/2014/main" id="{00000000-0008-0000-0200-00001C0C0000}"/>
            </a:ext>
          </a:extLst>
        </xdr:cNvPr>
        <xdr:cNvSpPr>
          <a:spLocks noChangeAspect="1" noChangeArrowheads="1"/>
        </xdr:cNvSpPr>
      </xdr:nvSpPr>
      <xdr:spPr bwMode="auto">
        <a:xfrm>
          <a:off x="4714875" y="12877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78</xdr:row>
      <xdr:rowOff>0</xdr:rowOff>
    </xdr:from>
    <xdr:to>
      <xdr:col>1</xdr:col>
      <xdr:colOff>304800</xdr:colOff>
      <xdr:row>79</xdr:row>
      <xdr:rowOff>57150</xdr:rowOff>
    </xdr:to>
    <xdr:sp macro="" textlink="">
      <xdr:nvSpPr>
        <xdr:cNvPr id="3101" name="AutoShape 29" descr="http://www.iotafinance.com/img/clip/ccy_symbols/ILS.svg">
          <a:extLst>
            <a:ext uri="{FF2B5EF4-FFF2-40B4-BE49-F238E27FC236}">
              <a16:creationId xmlns:a16="http://schemas.microsoft.com/office/drawing/2014/main" id="{00000000-0008-0000-0200-00001D0C0000}"/>
            </a:ext>
          </a:extLst>
        </xdr:cNvPr>
        <xdr:cNvSpPr>
          <a:spLocks noChangeAspect="1" noChangeArrowheads="1"/>
        </xdr:cNvSpPr>
      </xdr:nvSpPr>
      <xdr:spPr bwMode="auto">
        <a:xfrm>
          <a:off x="4714875" y="16344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84</xdr:row>
      <xdr:rowOff>0</xdr:rowOff>
    </xdr:from>
    <xdr:to>
      <xdr:col>1</xdr:col>
      <xdr:colOff>304800</xdr:colOff>
      <xdr:row>85</xdr:row>
      <xdr:rowOff>57150</xdr:rowOff>
    </xdr:to>
    <xdr:sp macro="" textlink="">
      <xdr:nvSpPr>
        <xdr:cNvPr id="3102" name="AutoShape 30" descr="http://www.iotafinance.com/img/clip/ccy_symbols/INR.svg">
          <a:extLst>
            <a:ext uri="{FF2B5EF4-FFF2-40B4-BE49-F238E27FC236}">
              <a16:creationId xmlns:a16="http://schemas.microsoft.com/office/drawing/2014/main" id="{00000000-0008-0000-0200-00001E0C0000}"/>
            </a:ext>
          </a:extLst>
        </xdr:cNvPr>
        <xdr:cNvSpPr>
          <a:spLocks noChangeAspect="1" noChangeArrowheads="1"/>
        </xdr:cNvSpPr>
      </xdr:nvSpPr>
      <xdr:spPr bwMode="auto">
        <a:xfrm>
          <a:off x="4714875" y="168402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44</xdr:row>
      <xdr:rowOff>0</xdr:rowOff>
    </xdr:from>
    <xdr:to>
      <xdr:col>1</xdr:col>
      <xdr:colOff>304800</xdr:colOff>
      <xdr:row>45</xdr:row>
      <xdr:rowOff>57150</xdr:rowOff>
    </xdr:to>
    <xdr:sp macro="" textlink="">
      <xdr:nvSpPr>
        <xdr:cNvPr id="3103" name="AutoShape 31" descr="http://www.iotafinance.com/img/clip/ccy_symbols/KHR.svg">
          <a:extLst>
            <a:ext uri="{FF2B5EF4-FFF2-40B4-BE49-F238E27FC236}">
              <a16:creationId xmlns:a16="http://schemas.microsoft.com/office/drawing/2014/main" id="{00000000-0008-0000-0200-00001F0C0000}"/>
            </a:ext>
          </a:extLst>
        </xdr:cNvPr>
        <xdr:cNvSpPr>
          <a:spLocks noChangeAspect="1" noChangeArrowheads="1"/>
        </xdr:cNvSpPr>
      </xdr:nvSpPr>
      <xdr:spPr bwMode="auto">
        <a:xfrm>
          <a:off x="4714875" y="19316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98</xdr:row>
      <xdr:rowOff>0</xdr:rowOff>
    </xdr:from>
    <xdr:to>
      <xdr:col>1</xdr:col>
      <xdr:colOff>304800</xdr:colOff>
      <xdr:row>99</xdr:row>
      <xdr:rowOff>57149</xdr:rowOff>
    </xdr:to>
    <xdr:sp macro="" textlink="">
      <xdr:nvSpPr>
        <xdr:cNvPr id="3104" name="AutoShape 32" descr="http://www.iotafinance.com/img/clip/ccy_symbols/KZT.svg">
          <a:extLst>
            <a:ext uri="{FF2B5EF4-FFF2-40B4-BE49-F238E27FC236}">
              <a16:creationId xmlns:a16="http://schemas.microsoft.com/office/drawing/2014/main" id="{00000000-0008-0000-0200-0000200C0000}"/>
            </a:ext>
          </a:extLst>
        </xdr:cNvPr>
        <xdr:cNvSpPr>
          <a:spLocks noChangeAspect="1" noChangeArrowheads="1"/>
        </xdr:cNvSpPr>
      </xdr:nvSpPr>
      <xdr:spPr bwMode="auto">
        <a:xfrm>
          <a:off x="4714875" y="20802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101</xdr:row>
      <xdr:rowOff>0</xdr:rowOff>
    </xdr:from>
    <xdr:to>
      <xdr:col>1</xdr:col>
      <xdr:colOff>304800</xdr:colOff>
      <xdr:row>102</xdr:row>
      <xdr:rowOff>57151</xdr:rowOff>
    </xdr:to>
    <xdr:sp macro="" textlink="">
      <xdr:nvSpPr>
        <xdr:cNvPr id="3105" name="AutoShape 33" descr="http://www.iotafinance.com/img/clip/ccy_symbols/LAK.svg">
          <a:extLst>
            <a:ext uri="{FF2B5EF4-FFF2-40B4-BE49-F238E27FC236}">
              <a16:creationId xmlns:a16="http://schemas.microsoft.com/office/drawing/2014/main" id="{00000000-0008-0000-0200-0000210C0000}"/>
            </a:ext>
          </a:extLst>
        </xdr:cNvPr>
        <xdr:cNvSpPr>
          <a:spLocks noChangeAspect="1" noChangeArrowheads="1"/>
        </xdr:cNvSpPr>
      </xdr:nvSpPr>
      <xdr:spPr bwMode="auto">
        <a:xfrm>
          <a:off x="4714875" y="21050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114</xdr:row>
      <xdr:rowOff>0</xdr:rowOff>
    </xdr:from>
    <xdr:to>
      <xdr:col>1</xdr:col>
      <xdr:colOff>304800</xdr:colOff>
      <xdr:row>115</xdr:row>
      <xdr:rowOff>57150</xdr:rowOff>
    </xdr:to>
    <xdr:sp macro="" textlink="">
      <xdr:nvSpPr>
        <xdr:cNvPr id="3106" name="AutoShape 34" descr="http://www.iotafinance.com/img/clip/ccy_symbols/MNT.svg">
          <a:extLst>
            <a:ext uri="{FF2B5EF4-FFF2-40B4-BE49-F238E27FC236}">
              <a16:creationId xmlns:a16="http://schemas.microsoft.com/office/drawing/2014/main" id="{00000000-0008-0000-0200-0000220C0000}"/>
            </a:ext>
          </a:extLst>
        </xdr:cNvPr>
        <xdr:cNvSpPr>
          <a:spLocks noChangeAspect="1" noChangeArrowheads="1"/>
        </xdr:cNvSpPr>
      </xdr:nvSpPr>
      <xdr:spPr bwMode="auto">
        <a:xfrm>
          <a:off x="4714875" y="23774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121</xdr:row>
      <xdr:rowOff>0</xdr:rowOff>
    </xdr:from>
    <xdr:to>
      <xdr:col>1</xdr:col>
      <xdr:colOff>304800</xdr:colOff>
      <xdr:row>122</xdr:row>
      <xdr:rowOff>57149</xdr:rowOff>
    </xdr:to>
    <xdr:sp macro="" textlink="">
      <xdr:nvSpPr>
        <xdr:cNvPr id="3107" name="AutoShape 35" descr="http://www.iotafinance.com/img/clip/ccy_symbols/NGN.svg">
          <a:extLst>
            <a:ext uri="{FF2B5EF4-FFF2-40B4-BE49-F238E27FC236}">
              <a16:creationId xmlns:a16="http://schemas.microsoft.com/office/drawing/2014/main" id="{00000000-0008-0000-0200-0000230C0000}"/>
            </a:ext>
          </a:extLst>
        </xdr:cNvPr>
        <xdr:cNvSpPr>
          <a:spLocks noChangeAspect="1" noChangeArrowheads="1"/>
        </xdr:cNvSpPr>
      </xdr:nvSpPr>
      <xdr:spPr bwMode="auto">
        <a:xfrm>
          <a:off x="4714875" y="26250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147</xdr:row>
      <xdr:rowOff>0</xdr:rowOff>
    </xdr:from>
    <xdr:to>
      <xdr:col>1</xdr:col>
      <xdr:colOff>304800</xdr:colOff>
      <xdr:row>148</xdr:row>
      <xdr:rowOff>57150</xdr:rowOff>
    </xdr:to>
    <xdr:sp macro="" textlink="">
      <xdr:nvSpPr>
        <xdr:cNvPr id="3108" name="AutoShape 36" descr="http://www.iotafinance.com/img/clip/ccy_symbols/RUB.svg">
          <a:extLst>
            <a:ext uri="{FF2B5EF4-FFF2-40B4-BE49-F238E27FC236}">
              <a16:creationId xmlns:a16="http://schemas.microsoft.com/office/drawing/2014/main" id="{00000000-0008-0000-0200-0000240C0000}"/>
            </a:ext>
          </a:extLst>
        </xdr:cNvPr>
        <xdr:cNvSpPr>
          <a:spLocks noChangeAspect="1" noChangeArrowheads="1"/>
        </xdr:cNvSpPr>
      </xdr:nvSpPr>
      <xdr:spPr bwMode="auto">
        <a:xfrm>
          <a:off x="4714875" y="30213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2</xdr:row>
      <xdr:rowOff>0</xdr:rowOff>
    </xdr:from>
    <xdr:to>
      <xdr:col>2</xdr:col>
      <xdr:colOff>304800</xdr:colOff>
      <xdr:row>3</xdr:row>
      <xdr:rowOff>57150</xdr:rowOff>
    </xdr:to>
    <xdr:sp macro="" textlink="">
      <xdr:nvSpPr>
        <xdr:cNvPr id="2049" name="AutoShape 1">
          <a:extLst>
            <a:ext uri="{FF2B5EF4-FFF2-40B4-BE49-F238E27FC236}">
              <a16:creationId xmlns:a16="http://schemas.microsoft.com/office/drawing/2014/main" id="{00000000-0008-0000-0200-000001080000}"/>
            </a:ext>
          </a:extLst>
        </xdr:cNvPr>
        <xdr:cNvSpPr>
          <a:spLocks noChangeAspect="1" noChangeArrowheads="1"/>
        </xdr:cNvSpPr>
      </xdr:nvSpPr>
      <xdr:spPr bwMode="auto">
        <a:xfrm>
          <a:off x="1095375" y="6667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4</xdr:row>
      <xdr:rowOff>0</xdr:rowOff>
    </xdr:from>
    <xdr:to>
      <xdr:col>2</xdr:col>
      <xdr:colOff>304800</xdr:colOff>
      <xdr:row>5</xdr:row>
      <xdr:rowOff>57150</xdr:rowOff>
    </xdr:to>
    <xdr:sp macro="" textlink="">
      <xdr:nvSpPr>
        <xdr:cNvPr id="2050" name="AutoShape 2">
          <a:extLst>
            <a:ext uri="{FF2B5EF4-FFF2-40B4-BE49-F238E27FC236}">
              <a16:creationId xmlns:a16="http://schemas.microsoft.com/office/drawing/2014/main" id="{00000000-0008-0000-0200-000002080000}"/>
            </a:ext>
          </a:extLst>
        </xdr:cNvPr>
        <xdr:cNvSpPr>
          <a:spLocks noChangeAspect="1" noChangeArrowheads="1"/>
        </xdr:cNvSpPr>
      </xdr:nvSpPr>
      <xdr:spPr bwMode="auto">
        <a:xfrm>
          <a:off x="1095375" y="11620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9</xdr:row>
      <xdr:rowOff>0</xdr:rowOff>
    </xdr:from>
    <xdr:to>
      <xdr:col>2</xdr:col>
      <xdr:colOff>304800</xdr:colOff>
      <xdr:row>10</xdr:row>
      <xdr:rowOff>57150</xdr:rowOff>
    </xdr:to>
    <xdr:sp macro="" textlink="">
      <xdr:nvSpPr>
        <xdr:cNvPr id="2051" name="AutoShape 3">
          <a:extLst>
            <a:ext uri="{FF2B5EF4-FFF2-40B4-BE49-F238E27FC236}">
              <a16:creationId xmlns:a16="http://schemas.microsoft.com/office/drawing/2014/main" id="{00000000-0008-0000-0200-000003080000}"/>
            </a:ext>
          </a:extLst>
        </xdr:cNvPr>
        <xdr:cNvSpPr>
          <a:spLocks noChangeAspect="1" noChangeArrowheads="1"/>
        </xdr:cNvSpPr>
      </xdr:nvSpPr>
      <xdr:spPr bwMode="auto">
        <a:xfrm>
          <a:off x="1095375" y="21526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14</xdr:row>
      <xdr:rowOff>0</xdr:rowOff>
    </xdr:from>
    <xdr:to>
      <xdr:col>2</xdr:col>
      <xdr:colOff>304800</xdr:colOff>
      <xdr:row>15</xdr:row>
      <xdr:rowOff>57149</xdr:rowOff>
    </xdr:to>
    <xdr:sp macro="" textlink="">
      <xdr:nvSpPr>
        <xdr:cNvPr id="2053" name="AutoShape 5">
          <a:extLst>
            <a:ext uri="{FF2B5EF4-FFF2-40B4-BE49-F238E27FC236}">
              <a16:creationId xmlns:a16="http://schemas.microsoft.com/office/drawing/2014/main" id="{00000000-0008-0000-0200-000005080000}"/>
            </a:ext>
          </a:extLst>
        </xdr:cNvPr>
        <xdr:cNvSpPr>
          <a:spLocks noChangeAspect="1" noChangeArrowheads="1"/>
        </xdr:cNvSpPr>
      </xdr:nvSpPr>
      <xdr:spPr bwMode="auto">
        <a:xfrm>
          <a:off x="1095375" y="3143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35</xdr:row>
      <xdr:rowOff>0</xdr:rowOff>
    </xdr:from>
    <xdr:to>
      <xdr:col>2</xdr:col>
      <xdr:colOff>304800</xdr:colOff>
      <xdr:row>36</xdr:row>
      <xdr:rowOff>57150</xdr:rowOff>
    </xdr:to>
    <xdr:sp macro="" textlink="">
      <xdr:nvSpPr>
        <xdr:cNvPr id="2056" name="AutoShape 8">
          <a:extLst>
            <a:ext uri="{FF2B5EF4-FFF2-40B4-BE49-F238E27FC236}">
              <a16:creationId xmlns:a16="http://schemas.microsoft.com/office/drawing/2014/main" id="{00000000-0008-0000-0200-000008080000}"/>
            </a:ext>
          </a:extLst>
        </xdr:cNvPr>
        <xdr:cNvSpPr>
          <a:spLocks noChangeAspect="1" noChangeArrowheads="1"/>
        </xdr:cNvSpPr>
      </xdr:nvSpPr>
      <xdr:spPr bwMode="auto">
        <a:xfrm>
          <a:off x="1095375" y="8096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42</xdr:row>
      <xdr:rowOff>0</xdr:rowOff>
    </xdr:from>
    <xdr:to>
      <xdr:col>2</xdr:col>
      <xdr:colOff>304800</xdr:colOff>
      <xdr:row>43</xdr:row>
      <xdr:rowOff>57150</xdr:rowOff>
    </xdr:to>
    <xdr:sp macro="" textlink="">
      <xdr:nvSpPr>
        <xdr:cNvPr id="2057" name="AutoShape 9">
          <a:extLst>
            <a:ext uri="{FF2B5EF4-FFF2-40B4-BE49-F238E27FC236}">
              <a16:creationId xmlns:a16="http://schemas.microsoft.com/office/drawing/2014/main" id="{00000000-0008-0000-0200-000009080000}"/>
            </a:ext>
          </a:extLst>
        </xdr:cNvPr>
        <xdr:cNvSpPr>
          <a:spLocks noChangeAspect="1" noChangeArrowheads="1"/>
        </xdr:cNvSpPr>
      </xdr:nvSpPr>
      <xdr:spPr bwMode="auto">
        <a:xfrm>
          <a:off x="1095375" y="95821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54</xdr:row>
      <xdr:rowOff>0</xdr:rowOff>
    </xdr:from>
    <xdr:to>
      <xdr:col>2</xdr:col>
      <xdr:colOff>304800</xdr:colOff>
      <xdr:row>55</xdr:row>
      <xdr:rowOff>57150</xdr:rowOff>
    </xdr:to>
    <xdr:sp macro="" textlink="">
      <xdr:nvSpPr>
        <xdr:cNvPr id="2058" name="AutoShape 10">
          <a:extLst>
            <a:ext uri="{FF2B5EF4-FFF2-40B4-BE49-F238E27FC236}">
              <a16:creationId xmlns:a16="http://schemas.microsoft.com/office/drawing/2014/main" id="{00000000-0008-0000-0200-00000A080000}"/>
            </a:ext>
          </a:extLst>
        </xdr:cNvPr>
        <xdr:cNvSpPr>
          <a:spLocks noChangeAspect="1" noChangeArrowheads="1"/>
        </xdr:cNvSpPr>
      </xdr:nvSpPr>
      <xdr:spPr bwMode="auto">
        <a:xfrm>
          <a:off x="1095375" y="12801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73</xdr:row>
      <xdr:rowOff>0</xdr:rowOff>
    </xdr:from>
    <xdr:to>
      <xdr:col>2</xdr:col>
      <xdr:colOff>304800</xdr:colOff>
      <xdr:row>74</xdr:row>
      <xdr:rowOff>57150</xdr:rowOff>
    </xdr:to>
    <xdr:sp macro="" textlink="">
      <xdr:nvSpPr>
        <xdr:cNvPr id="2059" name="AutoShape 11">
          <a:extLst>
            <a:ext uri="{FF2B5EF4-FFF2-40B4-BE49-F238E27FC236}">
              <a16:creationId xmlns:a16="http://schemas.microsoft.com/office/drawing/2014/main" id="{00000000-0008-0000-0200-00000B080000}"/>
            </a:ext>
          </a:extLst>
        </xdr:cNvPr>
        <xdr:cNvSpPr>
          <a:spLocks noChangeAspect="1" noChangeArrowheads="1"/>
        </xdr:cNvSpPr>
      </xdr:nvSpPr>
      <xdr:spPr bwMode="auto">
        <a:xfrm>
          <a:off x="1095375" y="16268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75</xdr:row>
      <xdr:rowOff>0</xdr:rowOff>
    </xdr:from>
    <xdr:to>
      <xdr:col>2</xdr:col>
      <xdr:colOff>304800</xdr:colOff>
      <xdr:row>76</xdr:row>
      <xdr:rowOff>57150</xdr:rowOff>
    </xdr:to>
    <xdr:sp macro="" textlink="">
      <xdr:nvSpPr>
        <xdr:cNvPr id="2060" name="AutoShape 12">
          <a:extLst>
            <a:ext uri="{FF2B5EF4-FFF2-40B4-BE49-F238E27FC236}">
              <a16:creationId xmlns:a16="http://schemas.microsoft.com/office/drawing/2014/main" id="{00000000-0008-0000-0200-00000C080000}"/>
            </a:ext>
          </a:extLst>
        </xdr:cNvPr>
        <xdr:cNvSpPr>
          <a:spLocks noChangeAspect="1" noChangeArrowheads="1"/>
        </xdr:cNvSpPr>
      </xdr:nvSpPr>
      <xdr:spPr bwMode="auto">
        <a:xfrm>
          <a:off x="1095375" y="16764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85</xdr:row>
      <xdr:rowOff>0</xdr:rowOff>
    </xdr:from>
    <xdr:to>
      <xdr:col>2</xdr:col>
      <xdr:colOff>304800</xdr:colOff>
      <xdr:row>86</xdr:row>
      <xdr:rowOff>57150</xdr:rowOff>
    </xdr:to>
    <xdr:sp macro="" textlink="">
      <xdr:nvSpPr>
        <xdr:cNvPr id="2061" name="AutoShape 13">
          <a:extLst>
            <a:ext uri="{FF2B5EF4-FFF2-40B4-BE49-F238E27FC236}">
              <a16:creationId xmlns:a16="http://schemas.microsoft.com/office/drawing/2014/main" id="{00000000-0008-0000-0200-00000D080000}"/>
            </a:ext>
          </a:extLst>
        </xdr:cNvPr>
        <xdr:cNvSpPr>
          <a:spLocks noChangeAspect="1" noChangeArrowheads="1"/>
        </xdr:cNvSpPr>
      </xdr:nvSpPr>
      <xdr:spPr bwMode="auto">
        <a:xfrm>
          <a:off x="1095375" y="19240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108</xdr:row>
      <xdr:rowOff>0</xdr:rowOff>
    </xdr:from>
    <xdr:to>
      <xdr:col>2</xdr:col>
      <xdr:colOff>304800</xdr:colOff>
      <xdr:row>109</xdr:row>
      <xdr:rowOff>57150</xdr:rowOff>
    </xdr:to>
    <xdr:sp macro="" textlink="">
      <xdr:nvSpPr>
        <xdr:cNvPr id="2064" name="AutoShape 16">
          <a:extLst>
            <a:ext uri="{FF2B5EF4-FFF2-40B4-BE49-F238E27FC236}">
              <a16:creationId xmlns:a16="http://schemas.microsoft.com/office/drawing/2014/main" id="{00000000-0008-0000-0200-000010080000}"/>
            </a:ext>
          </a:extLst>
        </xdr:cNvPr>
        <xdr:cNvSpPr>
          <a:spLocks noChangeAspect="1" noChangeArrowheads="1"/>
        </xdr:cNvSpPr>
      </xdr:nvSpPr>
      <xdr:spPr bwMode="auto">
        <a:xfrm>
          <a:off x="1095375" y="236982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117</xdr:row>
      <xdr:rowOff>0</xdr:rowOff>
    </xdr:from>
    <xdr:to>
      <xdr:col>2</xdr:col>
      <xdr:colOff>304800</xdr:colOff>
      <xdr:row>118</xdr:row>
      <xdr:rowOff>57149</xdr:rowOff>
    </xdr:to>
    <xdr:sp macro="" textlink="">
      <xdr:nvSpPr>
        <xdr:cNvPr id="2065" name="AutoShape 17">
          <a:extLst>
            <a:ext uri="{FF2B5EF4-FFF2-40B4-BE49-F238E27FC236}">
              <a16:creationId xmlns:a16="http://schemas.microsoft.com/office/drawing/2014/main" id="{00000000-0008-0000-0200-000011080000}"/>
            </a:ext>
          </a:extLst>
        </xdr:cNvPr>
        <xdr:cNvSpPr>
          <a:spLocks noChangeAspect="1" noChangeArrowheads="1"/>
        </xdr:cNvSpPr>
      </xdr:nvSpPr>
      <xdr:spPr bwMode="auto">
        <a:xfrm>
          <a:off x="1095375" y="26174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xdr:col>
      <xdr:colOff>0</xdr:colOff>
      <xdr:row>133</xdr:row>
      <xdr:rowOff>0</xdr:rowOff>
    </xdr:from>
    <xdr:to>
      <xdr:col>2</xdr:col>
      <xdr:colOff>304800</xdr:colOff>
      <xdr:row>134</xdr:row>
      <xdr:rowOff>57149</xdr:rowOff>
    </xdr:to>
    <xdr:sp macro="" textlink="">
      <xdr:nvSpPr>
        <xdr:cNvPr id="2066" name="AutoShape 18">
          <a:extLst>
            <a:ext uri="{FF2B5EF4-FFF2-40B4-BE49-F238E27FC236}">
              <a16:creationId xmlns:a16="http://schemas.microsoft.com/office/drawing/2014/main" id="{00000000-0008-0000-0200-000012080000}"/>
            </a:ext>
          </a:extLst>
        </xdr:cNvPr>
        <xdr:cNvSpPr>
          <a:spLocks noChangeAspect="1" noChangeArrowheads="1"/>
        </xdr:cNvSpPr>
      </xdr:nvSpPr>
      <xdr:spPr bwMode="auto">
        <a:xfrm>
          <a:off x="1095375" y="301371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1</xdr:col>
      <xdr:colOff>0</xdr:colOff>
      <xdr:row>3</xdr:row>
      <xdr:rowOff>0</xdr:rowOff>
    </xdr:from>
    <xdr:ext cx="304800" cy="304800"/>
    <xdr:sp macro="" textlink="">
      <xdr:nvSpPr>
        <xdr:cNvPr id="56" name="AutoShape 1" descr="http://www.iotafinance.com/img/clip/ccy_symbols/AFN.svg">
          <a:extLst>
            <a:ext uri="{FF2B5EF4-FFF2-40B4-BE49-F238E27FC236}">
              <a16:creationId xmlns:a16="http://schemas.microsoft.com/office/drawing/2014/main" id="{00000000-0008-0000-0200-000038000000}"/>
            </a:ext>
          </a:extLst>
        </xdr:cNvPr>
        <xdr:cNvSpPr>
          <a:spLocks noChangeAspect="1" noChangeArrowheads="1"/>
        </xdr:cNvSpPr>
      </xdr:nvSpPr>
      <xdr:spPr bwMode="auto">
        <a:xfrm>
          <a:off x="0" y="914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xdr:row>
      <xdr:rowOff>0</xdr:rowOff>
    </xdr:from>
    <xdr:ext cx="304800" cy="304800"/>
    <xdr:sp macro="" textlink="">
      <xdr:nvSpPr>
        <xdr:cNvPr id="57" name="AutoShape 2" descr="http://www.iotafinance.com/img/clip/ccy_symbols/AMD.svg">
          <a:extLst>
            <a:ext uri="{FF2B5EF4-FFF2-40B4-BE49-F238E27FC236}">
              <a16:creationId xmlns:a16="http://schemas.microsoft.com/office/drawing/2014/main" id="{00000000-0008-0000-0200-000039000000}"/>
            </a:ext>
          </a:extLst>
        </xdr:cNvPr>
        <xdr:cNvSpPr>
          <a:spLocks noChangeAspect="1" noChangeArrowheads="1"/>
        </xdr:cNvSpPr>
      </xdr:nvSpPr>
      <xdr:spPr bwMode="auto">
        <a:xfrm>
          <a:off x="0" y="1409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xdr:row>
      <xdr:rowOff>0</xdr:rowOff>
    </xdr:from>
    <xdr:ext cx="304800" cy="304800"/>
    <xdr:sp macro="" textlink="">
      <xdr:nvSpPr>
        <xdr:cNvPr id="58" name="AutoShape 3" descr="http://www.iotafinance.com/img/clip/ccy_symbols/AWG.svg">
          <a:extLst>
            <a:ext uri="{FF2B5EF4-FFF2-40B4-BE49-F238E27FC236}">
              <a16:creationId xmlns:a16="http://schemas.microsoft.com/office/drawing/2014/main" id="{00000000-0008-0000-0200-00003A000000}"/>
            </a:ext>
          </a:extLst>
        </xdr:cNvPr>
        <xdr:cNvSpPr>
          <a:spLocks noChangeAspect="1" noChangeArrowheads="1"/>
        </xdr:cNvSpPr>
      </xdr:nvSpPr>
      <xdr:spPr bwMode="auto">
        <a:xfrm>
          <a:off x="0" y="26479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27</xdr:row>
      <xdr:rowOff>0</xdr:rowOff>
    </xdr:from>
    <xdr:ext cx="304800" cy="304800"/>
    <xdr:sp macro="" textlink="">
      <xdr:nvSpPr>
        <xdr:cNvPr id="59" name="AutoShape 4" descr="http://www.iotafinance.com/img/clip/ccy_symbols/AZN.svg">
          <a:extLst>
            <a:ext uri="{FF2B5EF4-FFF2-40B4-BE49-F238E27FC236}">
              <a16:creationId xmlns:a16="http://schemas.microsoft.com/office/drawing/2014/main" id="{00000000-0008-0000-0200-00003B000000}"/>
            </a:ext>
          </a:extLst>
        </xdr:cNvPr>
        <xdr:cNvSpPr>
          <a:spLocks noChangeAspect="1" noChangeArrowheads="1"/>
        </xdr:cNvSpPr>
      </xdr:nvSpPr>
      <xdr:spPr bwMode="auto">
        <a:xfrm>
          <a:off x="0" y="2895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31</xdr:row>
      <xdr:rowOff>0</xdr:rowOff>
    </xdr:from>
    <xdr:ext cx="304800" cy="304800"/>
    <xdr:sp macro="" textlink="">
      <xdr:nvSpPr>
        <xdr:cNvPr id="60" name="AutoShape 5" descr="http://www.iotafinance.com/img/clip/ccy_symbols/BDT.svg">
          <a:extLst>
            <a:ext uri="{FF2B5EF4-FFF2-40B4-BE49-F238E27FC236}">
              <a16:creationId xmlns:a16="http://schemas.microsoft.com/office/drawing/2014/main" id="{00000000-0008-0000-0200-00003C000000}"/>
            </a:ext>
          </a:extLst>
        </xdr:cNvPr>
        <xdr:cNvSpPr>
          <a:spLocks noChangeAspect="1" noChangeArrowheads="1"/>
        </xdr:cNvSpPr>
      </xdr:nvSpPr>
      <xdr:spPr bwMode="auto">
        <a:xfrm>
          <a:off x="0" y="36385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38</xdr:row>
      <xdr:rowOff>0</xdr:rowOff>
    </xdr:from>
    <xdr:ext cx="304800" cy="304800"/>
    <xdr:sp macro="" textlink="">
      <xdr:nvSpPr>
        <xdr:cNvPr id="61" name="AutoShape 6" descr="http://www.iotafinance.com/img/clip/ccy_symbols/CLP.svg">
          <a:extLst>
            <a:ext uri="{FF2B5EF4-FFF2-40B4-BE49-F238E27FC236}">
              <a16:creationId xmlns:a16="http://schemas.microsoft.com/office/drawing/2014/main" id="{00000000-0008-0000-0200-00003D000000}"/>
            </a:ext>
          </a:extLst>
        </xdr:cNvPr>
        <xdr:cNvSpPr>
          <a:spLocks noChangeAspect="1" noChangeArrowheads="1"/>
        </xdr:cNvSpPr>
      </xdr:nvSpPr>
      <xdr:spPr bwMode="auto">
        <a:xfrm>
          <a:off x="0" y="8096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39</xdr:row>
      <xdr:rowOff>0</xdr:rowOff>
    </xdr:from>
    <xdr:ext cx="304800" cy="304800"/>
    <xdr:sp macro="" textlink="">
      <xdr:nvSpPr>
        <xdr:cNvPr id="62" name="AutoShape 7" descr="http://www.iotafinance.com/img/clip/ccy_symbols/CNH.svg">
          <a:extLst>
            <a:ext uri="{FF2B5EF4-FFF2-40B4-BE49-F238E27FC236}">
              <a16:creationId xmlns:a16="http://schemas.microsoft.com/office/drawing/2014/main" id="{00000000-0008-0000-0200-00003E000000}"/>
            </a:ext>
          </a:extLst>
        </xdr:cNvPr>
        <xdr:cNvSpPr>
          <a:spLocks noChangeAspect="1" noChangeArrowheads="1"/>
        </xdr:cNvSpPr>
      </xdr:nvSpPr>
      <xdr:spPr bwMode="auto">
        <a:xfrm>
          <a:off x="0" y="8343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41</xdr:row>
      <xdr:rowOff>0</xdr:rowOff>
    </xdr:from>
    <xdr:ext cx="304800" cy="304800"/>
    <xdr:sp macro="" textlink="">
      <xdr:nvSpPr>
        <xdr:cNvPr id="63" name="AutoShape 8" descr="http://www.iotafinance.com/img/clip/ccy_symbols/CNY.svg">
          <a:extLst>
            <a:ext uri="{FF2B5EF4-FFF2-40B4-BE49-F238E27FC236}">
              <a16:creationId xmlns:a16="http://schemas.microsoft.com/office/drawing/2014/main" id="{00000000-0008-0000-0200-00003F000000}"/>
            </a:ext>
          </a:extLst>
        </xdr:cNvPr>
        <xdr:cNvSpPr>
          <a:spLocks noChangeAspect="1" noChangeArrowheads="1"/>
        </xdr:cNvSpPr>
      </xdr:nvSpPr>
      <xdr:spPr bwMode="auto">
        <a:xfrm>
          <a:off x="0" y="85915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143</xdr:row>
      <xdr:rowOff>0</xdr:rowOff>
    </xdr:from>
    <xdr:ext cx="304800" cy="304800"/>
    <xdr:sp macro="" textlink="">
      <xdr:nvSpPr>
        <xdr:cNvPr id="64" name="AutoShape 9" descr="http://www.iotafinance.com/img/clip/ccy_symbols/CVE.svg">
          <a:extLst>
            <a:ext uri="{FF2B5EF4-FFF2-40B4-BE49-F238E27FC236}">
              <a16:creationId xmlns:a16="http://schemas.microsoft.com/office/drawing/2014/main" id="{00000000-0008-0000-0200-000040000000}"/>
            </a:ext>
          </a:extLst>
        </xdr:cNvPr>
        <xdr:cNvSpPr>
          <a:spLocks noChangeAspect="1" noChangeArrowheads="1"/>
        </xdr:cNvSpPr>
      </xdr:nvSpPr>
      <xdr:spPr bwMode="auto">
        <a:xfrm>
          <a:off x="0" y="10077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71</xdr:row>
      <xdr:rowOff>0</xdr:rowOff>
    </xdr:from>
    <xdr:ext cx="304800" cy="304800"/>
    <xdr:sp macro="" textlink="">
      <xdr:nvSpPr>
        <xdr:cNvPr id="65" name="AutoShape 10" descr="http://www.iotafinance.com/img/clip/ccy_symbols/GEL.svg">
          <a:extLst>
            <a:ext uri="{FF2B5EF4-FFF2-40B4-BE49-F238E27FC236}">
              <a16:creationId xmlns:a16="http://schemas.microsoft.com/office/drawing/2014/main" id="{00000000-0008-0000-0200-000041000000}"/>
            </a:ext>
          </a:extLst>
        </xdr:cNvPr>
        <xdr:cNvSpPr>
          <a:spLocks noChangeAspect="1" noChangeArrowheads="1"/>
        </xdr:cNvSpPr>
      </xdr:nvSpPr>
      <xdr:spPr bwMode="auto">
        <a:xfrm>
          <a:off x="0" y="13296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78</xdr:row>
      <xdr:rowOff>0</xdr:rowOff>
    </xdr:from>
    <xdr:ext cx="304800" cy="304800"/>
    <xdr:sp macro="" textlink="">
      <xdr:nvSpPr>
        <xdr:cNvPr id="66" name="AutoShape 11" descr="http://www.iotafinance.com/img/clip/ccy_symbols/ILS.svg">
          <a:extLst>
            <a:ext uri="{FF2B5EF4-FFF2-40B4-BE49-F238E27FC236}">
              <a16:creationId xmlns:a16="http://schemas.microsoft.com/office/drawing/2014/main" id="{00000000-0008-0000-0200-000042000000}"/>
            </a:ext>
          </a:extLst>
        </xdr:cNvPr>
        <xdr:cNvSpPr>
          <a:spLocks noChangeAspect="1" noChangeArrowheads="1"/>
        </xdr:cNvSpPr>
      </xdr:nvSpPr>
      <xdr:spPr bwMode="auto">
        <a:xfrm>
          <a:off x="0" y="16764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84</xdr:row>
      <xdr:rowOff>0</xdr:rowOff>
    </xdr:from>
    <xdr:ext cx="304800" cy="304800"/>
    <xdr:sp macro="" textlink="">
      <xdr:nvSpPr>
        <xdr:cNvPr id="67" name="AutoShape 12" descr="http://www.iotafinance.com/img/clip/ccy_symbols/INR.svg">
          <a:extLst>
            <a:ext uri="{FF2B5EF4-FFF2-40B4-BE49-F238E27FC236}">
              <a16:creationId xmlns:a16="http://schemas.microsoft.com/office/drawing/2014/main" id="{00000000-0008-0000-0200-000043000000}"/>
            </a:ext>
          </a:extLst>
        </xdr:cNvPr>
        <xdr:cNvSpPr>
          <a:spLocks noChangeAspect="1" noChangeArrowheads="1"/>
        </xdr:cNvSpPr>
      </xdr:nvSpPr>
      <xdr:spPr bwMode="auto">
        <a:xfrm>
          <a:off x="0" y="17259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44</xdr:row>
      <xdr:rowOff>0</xdr:rowOff>
    </xdr:from>
    <xdr:ext cx="304800" cy="304800"/>
    <xdr:sp macro="" textlink="">
      <xdr:nvSpPr>
        <xdr:cNvPr id="68" name="AutoShape 13" descr="http://www.iotafinance.com/img/clip/ccy_symbols/KHR.svg">
          <a:extLst>
            <a:ext uri="{FF2B5EF4-FFF2-40B4-BE49-F238E27FC236}">
              <a16:creationId xmlns:a16="http://schemas.microsoft.com/office/drawing/2014/main" id="{00000000-0008-0000-0200-000044000000}"/>
            </a:ext>
          </a:extLst>
        </xdr:cNvPr>
        <xdr:cNvSpPr>
          <a:spLocks noChangeAspect="1" noChangeArrowheads="1"/>
        </xdr:cNvSpPr>
      </xdr:nvSpPr>
      <xdr:spPr bwMode="auto">
        <a:xfrm>
          <a:off x="0" y="19735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98</xdr:row>
      <xdr:rowOff>0</xdr:rowOff>
    </xdr:from>
    <xdr:ext cx="304800" cy="304800"/>
    <xdr:sp macro="" textlink="">
      <xdr:nvSpPr>
        <xdr:cNvPr id="69" name="AutoShape 14" descr="http://www.iotafinance.com/img/clip/ccy_symbols/KZT.svg">
          <a:extLst>
            <a:ext uri="{FF2B5EF4-FFF2-40B4-BE49-F238E27FC236}">
              <a16:creationId xmlns:a16="http://schemas.microsoft.com/office/drawing/2014/main" id="{00000000-0008-0000-0200-000045000000}"/>
            </a:ext>
          </a:extLst>
        </xdr:cNvPr>
        <xdr:cNvSpPr>
          <a:spLocks noChangeAspect="1" noChangeArrowheads="1"/>
        </xdr:cNvSpPr>
      </xdr:nvSpPr>
      <xdr:spPr bwMode="auto">
        <a:xfrm>
          <a:off x="0" y="21221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101</xdr:row>
      <xdr:rowOff>0</xdr:rowOff>
    </xdr:from>
    <xdr:ext cx="304800" cy="304800"/>
    <xdr:sp macro="" textlink="">
      <xdr:nvSpPr>
        <xdr:cNvPr id="70" name="AutoShape 15" descr="http://www.iotafinance.com/img/clip/ccy_symbols/LAK.svg">
          <a:extLst>
            <a:ext uri="{FF2B5EF4-FFF2-40B4-BE49-F238E27FC236}">
              <a16:creationId xmlns:a16="http://schemas.microsoft.com/office/drawing/2014/main" id="{00000000-0008-0000-0200-000046000000}"/>
            </a:ext>
          </a:extLst>
        </xdr:cNvPr>
        <xdr:cNvSpPr>
          <a:spLocks noChangeAspect="1" noChangeArrowheads="1"/>
        </xdr:cNvSpPr>
      </xdr:nvSpPr>
      <xdr:spPr bwMode="auto">
        <a:xfrm>
          <a:off x="0" y="214693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114</xdr:row>
      <xdr:rowOff>0</xdr:rowOff>
    </xdr:from>
    <xdr:ext cx="304800" cy="304800"/>
    <xdr:sp macro="" textlink="">
      <xdr:nvSpPr>
        <xdr:cNvPr id="71" name="AutoShape 16" descr="http://www.iotafinance.com/img/clip/ccy_symbols/MNT.svg">
          <a:extLst>
            <a:ext uri="{FF2B5EF4-FFF2-40B4-BE49-F238E27FC236}">
              <a16:creationId xmlns:a16="http://schemas.microsoft.com/office/drawing/2014/main" id="{00000000-0008-0000-0200-000047000000}"/>
            </a:ext>
          </a:extLst>
        </xdr:cNvPr>
        <xdr:cNvSpPr>
          <a:spLocks noChangeAspect="1" noChangeArrowheads="1"/>
        </xdr:cNvSpPr>
      </xdr:nvSpPr>
      <xdr:spPr bwMode="auto">
        <a:xfrm>
          <a:off x="0" y="24193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121</xdr:row>
      <xdr:rowOff>0</xdr:rowOff>
    </xdr:from>
    <xdr:ext cx="304800" cy="304800"/>
    <xdr:sp macro="" textlink="">
      <xdr:nvSpPr>
        <xdr:cNvPr id="72" name="AutoShape 17" descr="http://www.iotafinance.com/img/clip/ccy_symbols/NGN.svg">
          <a:extLst>
            <a:ext uri="{FF2B5EF4-FFF2-40B4-BE49-F238E27FC236}">
              <a16:creationId xmlns:a16="http://schemas.microsoft.com/office/drawing/2014/main" id="{00000000-0008-0000-0200-000048000000}"/>
            </a:ext>
          </a:extLst>
        </xdr:cNvPr>
        <xdr:cNvSpPr>
          <a:spLocks noChangeAspect="1" noChangeArrowheads="1"/>
        </xdr:cNvSpPr>
      </xdr:nvSpPr>
      <xdr:spPr bwMode="auto">
        <a:xfrm>
          <a:off x="0" y="26670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147</xdr:row>
      <xdr:rowOff>0</xdr:rowOff>
    </xdr:from>
    <xdr:ext cx="304800" cy="304800"/>
    <xdr:sp macro="" textlink="">
      <xdr:nvSpPr>
        <xdr:cNvPr id="73" name="AutoShape 18" descr="http://www.iotafinance.com/img/clip/ccy_symbols/RUB.svg">
          <a:extLst>
            <a:ext uri="{FF2B5EF4-FFF2-40B4-BE49-F238E27FC236}">
              <a16:creationId xmlns:a16="http://schemas.microsoft.com/office/drawing/2014/main" id="{00000000-0008-0000-0200-000049000000}"/>
            </a:ext>
          </a:extLst>
        </xdr:cNvPr>
        <xdr:cNvSpPr>
          <a:spLocks noChangeAspect="1" noChangeArrowheads="1"/>
        </xdr:cNvSpPr>
      </xdr:nvSpPr>
      <xdr:spPr bwMode="auto">
        <a:xfrm>
          <a:off x="0" y="30632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xdr:row>
      <xdr:rowOff>0</xdr:rowOff>
    </xdr:from>
    <xdr:ext cx="304800" cy="304800"/>
    <xdr:sp macro="" textlink="">
      <xdr:nvSpPr>
        <xdr:cNvPr id="74" name="AutoShape 19" descr="http://www.iotafinance.com/img/clip/ccy_symbols/AFN.svg">
          <a:extLst>
            <a:ext uri="{FF2B5EF4-FFF2-40B4-BE49-F238E27FC236}">
              <a16:creationId xmlns:a16="http://schemas.microsoft.com/office/drawing/2014/main" id="{00000000-0008-0000-0200-00004A000000}"/>
            </a:ext>
          </a:extLst>
        </xdr:cNvPr>
        <xdr:cNvSpPr>
          <a:spLocks noChangeAspect="1" noChangeArrowheads="1"/>
        </xdr:cNvSpPr>
      </xdr:nvSpPr>
      <xdr:spPr bwMode="auto">
        <a:xfrm>
          <a:off x="0" y="914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xdr:row>
      <xdr:rowOff>0</xdr:rowOff>
    </xdr:from>
    <xdr:ext cx="304800" cy="304800"/>
    <xdr:sp macro="" textlink="">
      <xdr:nvSpPr>
        <xdr:cNvPr id="75" name="AutoShape 20" descr="http://www.iotafinance.com/img/clip/ccy_symbols/AMD.svg">
          <a:extLst>
            <a:ext uri="{FF2B5EF4-FFF2-40B4-BE49-F238E27FC236}">
              <a16:creationId xmlns:a16="http://schemas.microsoft.com/office/drawing/2014/main" id="{00000000-0008-0000-0200-00004B000000}"/>
            </a:ext>
          </a:extLst>
        </xdr:cNvPr>
        <xdr:cNvSpPr>
          <a:spLocks noChangeAspect="1" noChangeArrowheads="1"/>
        </xdr:cNvSpPr>
      </xdr:nvSpPr>
      <xdr:spPr bwMode="auto">
        <a:xfrm>
          <a:off x="0" y="1409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xdr:row>
      <xdr:rowOff>0</xdr:rowOff>
    </xdr:from>
    <xdr:ext cx="304800" cy="304800"/>
    <xdr:sp macro="" textlink="">
      <xdr:nvSpPr>
        <xdr:cNvPr id="76" name="AutoShape 21" descr="http://www.iotafinance.com/img/clip/ccy_symbols/AWG.svg">
          <a:extLst>
            <a:ext uri="{FF2B5EF4-FFF2-40B4-BE49-F238E27FC236}">
              <a16:creationId xmlns:a16="http://schemas.microsoft.com/office/drawing/2014/main" id="{00000000-0008-0000-0200-00004C000000}"/>
            </a:ext>
          </a:extLst>
        </xdr:cNvPr>
        <xdr:cNvSpPr>
          <a:spLocks noChangeAspect="1" noChangeArrowheads="1"/>
        </xdr:cNvSpPr>
      </xdr:nvSpPr>
      <xdr:spPr bwMode="auto">
        <a:xfrm>
          <a:off x="0" y="26479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27</xdr:row>
      <xdr:rowOff>0</xdr:rowOff>
    </xdr:from>
    <xdr:ext cx="304800" cy="304800"/>
    <xdr:sp macro="" textlink="">
      <xdr:nvSpPr>
        <xdr:cNvPr id="77" name="AutoShape 22" descr="http://www.iotafinance.com/img/clip/ccy_symbols/AZN.svg">
          <a:extLst>
            <a:ext uri="{FF2B5EF4-FFF2-40B4-BE49-F238E27FC236}">
              <a16:creationId xmlns:a16="http://schemas.microsoft.com/office/drawing/2014/main" id="{00000000-0008-0000-0200-00004D000000}"/>
            </a:ext>
          </a:extLst>
        </xdr:cNvPr>
        <xdr:cNvSpPr>
          <a:spLocks noChangeAspect="1" noChangeArrowheads="1"/>
        </xdr:cNvSpPr>
      </xdr:nvSpPr>
      <xdr:spPr bwMode="auto">
        <a:xfrm>
          <a:off x="0" y="28956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31</xdr:row>
      <xdr:rowOff>0</xdr:rowOff>
    </xdr:from>
    <xdr:ext cx="304800" cy="304800"/>
    <xdr:sp macro="" textlink="">
      <xdr:nvSpPr>
        <xdr:cNvPr id="78" name="AutoShape 23" descr="http://www.iotafinance.com/img/clip/ccy_symbols/BDT.svg">
          <a:extLst>
            <a:ext uri="{FF2B5EF4-FFF2-40B4-BE49-F238E27FC236}">
              <a16:creationId xmlns:a16="http://schemas.microsoft.com/office/drawing/2014/main" id="{00000000-0008-0000-0200-00004E000000}"/>
            </a:ext>
          </a:extLst>
        </xdr:cNvPr>
        <xdr:cNvSpPr>
          <a:spLocks noChangeAspect="1" noChangeArrowheads="1"/>
        </xdr:cNvSpPr>
      </xdr:nvSpPr>
      <xdr:spPr bwMode="auto">
        <a:xfrm>
          <a:off x="0" y="36385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38</xdr:row>
      <xdr:rowOff>0</xdr:rowOff>
    </xdr:from>
    <xdr:ext cx="304800" cy="304800"/>
    <xdr:sp macro="" textlink="">
      <xdr:nvSpPr>
        <xdr:cNvPr id="79" name="AutoShape 24" descr="http://www.iotafinance.com/img/clip/ccy_symbols/CLP.svg">
          <a:extLst>
            <a:ext uri="{FF2B5EF4-FFF2-40B4-BE49-F238E27FC236}">
              <a16:creationId xmlns:a16="http://schemas.microsoft.com/office/drawing/2014/main" id="{00000000-0008-0000-0200-00004F000000}"/>
            </a:ext>
          </a:extLst>
        </xdr:cNvPr>
        <xdr:cNvSpPr>
          <a:spLocks noChangeAspect="1" noChangeArrowheads="1"/>
        </xdr:cNvSpPr>
      </xdr:nvSpPr>
      <xdr:spPr bwMode="auto">
        <a:xfrm>
          <a:off x="0" y="8096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39</xdr:row>
      <xdr:rowOff>0</xdr:rowOff>
    </xdr:from>
    <xdr:ext cx="304800" cy="304800"/>
    <xdr:sp macro="" textlink="">
      <xdr:nvSpPr>
        <xdr:cNvPr id="80" name="AutoShape 25" descr="http://www.iotafinance.com/img/clip/ccy_symbols/CNH.svg">
          <a:extLst>
            <a:ext uri="{FF2B5EF4-FFF2-40B4-BE49-F238E27FC236}">
              <a16:creationId xmlns:a16="http://schemas.microsoft.com/office/drawing/2014/main" id="{00000000-0008-0000-0200-000050000000}"/>
            </a:ext>
          </a:extLst>
        </xdr:cNvPr>
        <xdr:cNvSpPr>
          <a:spLocks noChangeAspect="1" noChangeArrowheads="1"/>
        </xdr:cNvSpPr>
      </xdr:nvSpPr>
      <xdr:spPr bwMode="auto">
        <a:xfrm>
          <a:off x="0" y="8343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41</xdr:row>
      <xdr:rowOff>0</xdr:rowOff>
    </xdr:from>
    <xdr:ext cx="304800" cy="304800"/>
    <xdr:sp macro="" textlink="">
      <xdr:nvSpPr>
        <xdr:cNvPr id="81" name="AutoShape 26" descr="http://www.iotafinance.com/img/clip/ccy_symbols/CNY.svg">
          <a:extLst>
            <a:ext uri="{FF2B5EF4-FFF2-40B4-BE49-F238E27FC236}">
              <a16:creationId xmlns:a16="http://schemas.microsoft.com/office/drawing/2014/main" id="{00000000-0008-0000-0200-000051000000}"/>
            </a:ext>
          </a:extLst>
        </xdr:cNvPr>
        <xdr:cNvSpPr>
          <a:spLocks noChangeAspect="1" noChangeArrowheads="1"/>
        </xdr:cNvSpPr>
      </xdr:nvSpPr>
      <xdr:spPr bwMode="auto">
        <a:xfrm>
          <a:off x="0" y="85915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143</xdr:row>
      <xdr:rowOff>0</xdr:rowOff>
    </xdr:from>
    <xdr:ext cx="304800" cy="304800"/>
    <xdr:sp macro="" textlink="">
      <xdr:nvSpPr>
        <xdr:cNvPr id="82" name="AutoShape 27" descr="http://www.iotafinance.com/img/clip/ccy_symbols/CVE.svg">
          <a:extLst>
            <a:ext uri="{FF2B5EF4-FFF2-40B4-BE49-F238E27FC236}">
              <a16:creationId xmlns:a16="http://schemas.microsoft.com/office/drawing/2014/main" id="{00000000-0008-0000-0200-000052000000}"/>
            </a:ext>
          </a:extLst>
        </xdr:cNvPr>
        <xdr:cNvSpPr>
          <a:spLocks noChangeAspect="1" noChangeArrowheads="1"/>
        </xdr:cNvSpPr>
      </xdr:nvSpPr>
      <xdr:spPr bwMode="auto">
        <a:xfrm>
          <a:off x="0" y="100774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71</xdr:row>
      <xdr:rowOff>0</xdr:rowOff>
    </xdr:from>
    <xdr:ext cx="304800" cy="304800"/>
    <xdr:sp macro="" textlink="">
      <xdr:nvSpPr>
        <xdr:cNvPr id="83" name="AutoShape 28" descr="http://www.iotafinance.com/img/clip/ccy_symbols/GEL.svg">
          <a:extLst>
            <a:ext uri="{FF2B5EF4-FFF2-40B4-BE49-F238E27FC236}">
              <a16:creationId xmlns:a16="http://schemas.microsoft.com/office/drawing/2014/main" id="{00000000-0008-0000-0200-000053000000}"/>
            </a:ext>
          </a:extLst>
        </xdr:cNvPr>
        <xdr:cNvSpPr>
          <a:spLocks noChangeAspect="1" noChangeArrowheads="1"/>
        </xdr:cNvSpPr>
      </xdr:nvSpPr>
      <xdr:spPr bwMode="auto">
        <a:xfrm>
          <a:off x="0" y="132969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78</xdr:row>
      <xdr:rowOff>0</xdr:rowOff>
    </xdr:from>
    <xdr:ext cx="304800" cy="304800"/>
    <xdr:sp macro="" textlink="">
      <xdr:nvSpPr>
        <xdr:cNvPr id="84" name="AutoShape 29" descr="http://www.iotafinance.com/img/clip/ccy_symbols/ILS.svg">
          <a:extLst>
            <a:ext uri="{FF2B5EF4-FFF2-40B4-BE49-F238E27FC236}">
              <a16:creationId xmlns:a16="http://schemas.microsoft.com/office/drawing/2014/main" id="{00000000-0008-0000-0200-000054000000}"/>
            </a:ext>
          </a:extLst>
        </xdr:cNvPr>
        <xdr:cNvSpPr>
          <a:spLocks noChangeAspect="1" noChangeArrowheads="1"/>
        </xdr:cNvSpPr>
      </xdr:nvSpPr>
      <xdr:spPr bwMode="auto">
        <a:xfrm>
          <a:off x="0" y="16764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84</xdr:row>
      <xdr:rowOff>0</xdr:rowOff>
    </xdr:from>
    <xdr:ext cx="304800" cy="304800"/>
    <xdr:sp macro="" textlink="">
      <xdr:nvSpPr>
        <xdr:cNvPr id="85" name="AutoShape 30" descr="http://www.iotafinance.com/img/clip/ccy_symbols/INR.svg">
          <a:extLst>
            <a:ext uri="{FF2B5EF4-FFF2-40B4-BE49-F238E27FC236}">
              <a16:creationId xmlns:a16="http://schemas.microsoft.com/office/drawing/2014/main" id="{00000000-0008-0000-0200-000055000000}"/>
            </a:ext>
          </a:extLst>
        </xdr:cNvPr>
        <xdr:cNvSpPr>
          <a:spLocks noChangeAspect="1" noChangeArrowheads="1"/>
        </xdr:cNvSpPr>
      </xdr:nvSpPr>
      <xdr:spPr bwMode="auto">
        <a:xfrm>
          <a:off x="0" y="17259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44</xdr:row>
      <xdr:rowOff>0</xdr:rowOff>
    </xdr:from>
    <xdr:ext cx="304800" cy="304800"/>
    <xdr:sp macro="" textlink="">
      <xdr:nvSpPr>
        <xdr:cNvPr id="86" name="AutoShape 31" descr="http://www.iotafinance.com/img/clip/ccy_symbols/KHR.svg">
          <a:extLst>
            <a:ext uri="{FF2B5EF4-FFF2-40B4-BE49-F238E27FC236}">
              <a16:creationId xmlns:a16="http://schemas.microsoft.com/office/drawing/2014/main" id="{00000000-0008-0000-0200-000056000000}"/>
            </a:ext>
          </a:extLst>
        </xdr:cNvPr>
        <xdr:cNvSpPr>
          <a:spLocks noChangeAspect="1" noChangeArrowheads="1"/>
        </xdr:cNvSpPr>
      </xdr:nvSpPr>
      <xdr:spPr bwMode="auto">
        <a:xfrm>
          <a:off x="0" y="19735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98</xdr:row>
      <xdr:rowOff>0</xdr:rowOff>
    </xdr:from>
    <xdr:ext cx="304800" cy="304800"/>
    <xdr:sp macro="" textlink="">
      <xdr:nvSpPr>
        <xdr:cNvPr id="87" name="AutoShape 32" descr="http://www.iotafinance.com/img/clip/ccy_symbols/KZT.svg">
          <a:extLst>
            <a:ext uri="{FF2B5EF4-FFF2-40B4-BE49-F238E27FC236}">
              <a16:creationId xmlns:a16="http://schemas.microsoft.com/office/drawing/2014/main" id="{00000000-0008-0000-0200-000057000000}"/>
            </a:ext>
          </a:extLst>
        </xdr:cNvPr>
        <xdr:cNvSpPr>
          <a:spLocks noChangeAspect="1" noChangeArrowheads="1"/>
        </xdr:cNvSpPr>
      </xdr:nvSpPr>
      <xdr:spPr bwMode="auto">
        <a:xfrm>
          <a:off x="0" y="21221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101</xdr:row>
      <xdr:rowOff>0</xdr:rowOff>
    </xdr:from>
    <xdr:ext cx="304800" cy="304800"/>
    <xdr:sp macro="" textlink="">
      <xdr:nvSpPr>
        <xdr:cNvPr id="88" name="AutoShape 33" descr="http://www.iotafinance.com/img/clip/ccy_symbols/LAK.svg">
          <a:extLst>
            <a:ext uri="{FF2B5EF4-FFF2-40B4-BE49-F238E27FC236}">
              <a16:creationId xmlns:a16="http://schemas.microsoft.com/office/drawing/2014/main" id="{00000000-0008-0000-0200-000058000000}"/>
            </a:ext>
          </a:extLst>
        </xdr:cNvPr>
        <xdr:cNvSpPr>
          <a:spLocks noChangeAspect="1" noChangeArrowheads="1"/>
        </xdr:cNvSpPr>
      </xdr:nvSpPr>
      <xdr:spPr bwMode="auto">
        <a:xfrm>
          <a:off x="0" y="214693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114</xdr:row>
      <xdr:rowOff>0</xdr:rowOff>
    </xdr:from>
    <xdr:ext cx="304800" cy="304800"/>
    <xdr:sp macro="" textlink="">
      <xdr:nvSpPr>
        <xdr:cNvPr id="89" name="AutoShape 34" descr="http://www.iotafinance.com/img/clip/ccy_symbols/MNT.svg">
          <a:extLst>
            <a:ext uri="{FF2B5EF4-FFF2-40B4-BE49-F238E27FC236}">
              <a16:creationId xmlns:a16="http://schemas.microsoft.com/office/drawing/2014/main" id="{00000000-0008-0000-0200-000059000000}"/>
            </a:ext>
          </a:extLst>
        </xdr:cNvPr>
        <xdr:cNvSpPr>
          <a:spLocks noChangeAspect="1" noChangeArrowheads="1"/>
        </xdr:cNvSpPr>
      </xdr:nvSpPr>
      <xdr:spPr bwMode="auto">
        <a:xfrm>
          <a:off x="0" y="24193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121</xdr:row>
      <xdr:rowOff>0</xdr:rowOff>
    </xdr:from>
    <xdr:ext cx="304800" cy="304800"/>
    <xdr:sp macro="" textlink="">
      <xdr:nvSpPr>
        <xdr:cNvPr id="90" name="AutoShape 35" descr="http://www.iotafinance.com/img/clip/ccy_symbols/NGN.svg">
          <a:extLst>
            <a:ext uri="{FF2B5EF4-FFF2-40B4-BE49-F238E27FC236}">
              <a16:creationId xmlns:a16="http://schemas.microsoft.com/office/drawing/2014/main" id="{00000000-0008-0000-0200-00005A000000}"/>
            </a:ext>
          </a:extLst>
        </xdr:cNvPr>
        <xdr:cNvSpPr>
          <a:spLocks noChangeAspect="1" noChangeArrowheads="1"/>
        </xdr:cNvSpPr>
      </xdr:nvSpPr>
      <xdr:spPr bwMode="auto">
        <a:xfrm>
          <a:off x="0" y="26670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0</xdr:colOff>
      <xdr:row>147</xdr:row>
      <xdr:rowOff>0</xdr:rowOff>
    </xdr:from>
    <xdr:ext cx="304800" cy="304800"/>
    <xdr:sp macro="" textlink="">
      <xdr:nvSpPr>
        <xdr:cNvPr id="91" name="AutoShape 36" descr="http://www.iotafinance.com/img/clip/ccy_symbols/RUB.svg">
          <a:extLst>
            <a:ext uri="{FF2B5EF4-FFF2-40B4-BE49-F238E27FC236}">
              <a16:creationId xmlns:a16="http://schemas.microsoft.com/office/drawing/2014/main" id="{00000000-0008-0000-0200-00005B000000}"/>
            </a:ext>
          </a:extLst>
        </xdr:cNvPr>
        <xdr:cNvSpPr>
          <a:spLocks noChangeAspect="1" noChangeArrowheads="1"/>
        </xdr:cNvSpPr>
      </xdr:nvSpPr>
      <xdr:spPr bwMode="auto">
        <a:xfrm>
          <a:off x="0" y="30632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4</xdr:row>
      <xdr:rowOff>0</xdr:rowOff>
    </xdr:from>
    <xdr:ext cx="304800" cy="304800"/>
    <xdr:sp macro="" textlink="">
      <xdr:nvSpPr>
        <xdr:cNvPr id="93" name="AutoShape 2">
          <a:extLst>
            <a:ext uri="{FF2B5EF4-FFF2-40B4-BE49-F238E27FC236}">
              <a16:creationId xmlns:a16="http://schemas.microsoft.com/office/drawing/2014/main" id="{00000000-0008-0000-0200-00005D000000}"/>
            </a:ext>
          </a:extLst>
        </xdr:cNvPr>
        <xdr:cNvSpPr>
          <a:spLocks noChangeAspect="1" noChangeArrowheads="1"/>
        </xdr:cNvSpPr>
      </xdr:nvSpPr>
      <xdr:spPr bwMode="auto">
        <a:xfrm>
          <a:off x="1095375" y="110680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9</xdr:row>
      <xdr:rowOff>0</xdr:rowOff>
    </xdr:from>
    <xdr:ext cx="304800" cy="304800"/>
    <xdr:sp macro="" textlink="">
      <xdr:nvSpPr>
        <xdr:cNvPr id="94" name="AutoShape 3">
          <a:extLst>
            <a:ext uri="{FF2B5EF4-FFF2-40B4-BE49-F238E27FC236}">
              <a16:creationId xmlns:a16="http://schemas.microsoft.com/office/drawing/2014/main" id="{00000000-0008-0000-0200-00005E000000}"/>
            </a:ext>
          </a:extLst>
        </xdr:cNvPr>
        <xdr:cNvSpPr>
          <a:spLocks noChangeAspect="1" noChangeArrowheads="1"/>
        </xdr:cNvSpPr>
      </xdr:nvSpPr>
      <xdr:spPr bwMode="auto">
        <a:xfrm>
          <a:off x="1095375" y="19050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42</xdr:row>
      <xdr:rowOff>0</xdr:rowOff>
    </xdr:from>
    <xdr:ext cx="304800" cy="304800"/>
    <xdr:sp macro="" textlink="">
      <xdr:nvSpPr>
        <xdr:cNvPr id="100" name="AutoShape 9">
          <a:extLst>
            <a:ext uri="{FF2B5EF4-FFF2-40B4-BE49-F238E27FC236}">
              <a16:creationId xmlns:a16="http://schemas.microsoft.com/office/drawing/2014/main" id="{00000000-0008-0000-0200-000064000000}"/>
            </a:ext>
          </a:extLst>
        </xdr:cNvPr>
        <xdr:cNvSpPr>
          <a:spLocks noChangeAspect="1" noChangeArrowheads="1"/>
        </xdr:cNvSpPr>
      </xdr:nvSpPr>
      <xdr:spPr bwMode="auto">
        <a:xfrm>
          <a:off x="1095375" y="88392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54</xdr:row>
      <xdr:rowOff>0</xdr:rowOff>
    </xdr:from>
    <xdr:ext cx="304800" cy="304800"/>
    <xdr:sp macro="" textlink="">
      <xdr:nvSpPr>
        <xdr:cNvPr id="101" name="AutoShape 10">
          <a:extLst>
            <a:ext uri="{FF2B5EF4-FFF2-40B4-BE49-F238E27FC236}">
              <a16:creationId xmlns:a16="http://schemas.microsoft.com/office/drawing/2014/main" id="{00000000-0008-0000-0200-000065000000}"/>
            </a:ext>
          </a:extLst>
        </xdr:cNvPr>
        <xdr:cNvSpPr>
          <a:spLocks noChangeAspect="1" noChangeArrowheads="1"/>
        </xdr:cNvSpPr>
      </xdr:nvSpPr>
      <xdr:spPr bwMode="auto">
        <a:xfrm>
          <a:off x="1095375" y="11315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73</xdr:row>
      <xdr:rowOff>0</xdr:rowOff>
    </xdr:from>
    <xdr:ext cx="304800" cy="304800"/>
    <xdr:sp macro="" textlink="">
      <xdr:nvSpPr>
        <xdr:cNvPr id="102" name="AutoShape 11">
          <a:extLst>
            <a:ext uri="{FF2B5EF4-FFF2-40B4-BE49-F238E27FC236}">
              <a16:creationId xmlns:a16="http://schemas.microsoft.com/office/drawing/2014/main" id="{00000000-0008-0000-0200-000066000000}"/>
            </a:ext>
          </a:extLst>
        </xdr:cNvPr>
        <xdr:cNvSpPr>
          <a:spLocks noChangeAspect="1" noChangeArrowheads="1"/>
        </xdr:cNvSpPr>
      </xdr:nvSpPr>
      <xdr:spPr bwMode="auto">
        <a:xfrm>
          <a:off x="1095375" y="147828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75</xdr:row>
      <xdr:rowOff>0</xdr:rowOff>
    </xdr:from>
    <xdr:ext cx="304800" cy="304800"/>
    <xdr:sp macro="" textlink="">
      <xdr:nvSpPr>
        <xdr:cNvPr id="103" name="AutoShape 12">
          <a:extLst>
            <a:ext uri="{FF2B5EF4-FFF2-40B4-BE49-F238E27FC236}">
              <a16:creationId xmlns:a16="http://schemas.microsoft.com/office/drawing/2014/main" id="{00000000-0008-0000-0200-000067000000}"/>
            </a:ext>
          </a:extLst>
        </xdr:cNvPr>
        <xdr:cNvSpPr>
          <a:spLocks noChangeAspect="1" noChangeArrowheads="1"/>
        </xdr:cNvSpPr>
      </xdr:nvSpPr>
      <xdr:spPr bwMode="auto">
        <a:xfrm>
          <a:off x="1095375" y="152781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85</xdr:row>
      <xdr:rowOff>0</xdr:rowOff>
    </xdr:from>
    <xdr:ext cx="304800" cy="304800"/>
    <xdr:sp macro="" textlink="">
      <xdr:nvSpPr>
        <xdr:cNvPr id="104" name="AutoShape 13">
          <a:extLst>
            <a:ext uri="{FF2B5EF4-FFF2-40B4-BE49-F238E27FC236}">
              <a16:creationId xmlns:a16="http://schemas.microsoft.com/office/drawing/2014/main" id="{00000000-0008-0000-0200-000068000000}"/>
            </a:ext>
          </a:extLst>
        </xdr:cNvPr>
        <xdr:cNvSpPr>
          <a:spLocks noChangeAspect="1" noChangeArrowheads="1"/>
        </xdr:cNvSpPr>
      </xdr:nvSpPr>
      <xdr:spPr bwMode="auto">
        <a:xfrm>
          <a:off x="1095375" y="175069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108</xdr:row>
      <xdr:rowOff>0</xdr:rowOff>
    </xdr:from>
    <xdr:ext cx="304800" cy="304800"/>
    <xdr:sp macro="" textlink="">
      <xdr:nvSpPr>
        <xdr:cNvPr id="107" name="AutoShape 16">
          <a:extLst>
            <a:ext uri="{FF2B5EF4-FFF2-40B4-BE49-F238E27FC236}">
              <a16:creationId xmlns:a16="http://schemas.microsoft.com/office/drawing/2014/main" id="{00000000-0008-0000-0200-00006B000000}"/>
            </a:ext>
          </a:extLst>
        </xdr:cNvPr>
        <xdr:cNvSpPr>
          <a:spLocks noChangeAspect="1" noChangeArrowheads="1"/>
        </xdr:cNvSpPr>
      </xdr:nvSpPr>
      <xdr:spPr bwMode="auto">
        <a:xfrm>
          <a:off x="1095375" y="256794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117</xdr:row>
      <xdr:rowOff>0</xdr:rowOff>
    </xdr:from>
    <xdr:ext cx="304800" cy="304800"/>
    <xdr:sp macro="" textlink="">
      <xdr:nvSpPr>
        <xdr:cNvPr id="108" name="AutoShape 17">
          <a:extLst>
            <a:ext uri="{FF2B5EF4-FFF2-40B4-BE49-F238E27FC236}">
              <a16:creationId xmlns:a16="http://schemas.microsoft.com/office/drawing/2014/main" id="{00000000-0008-0000-0200-00006C000000}"/>
            </a:ext>
          </a:extLst>
        </xdr:cNvPr>
        <xdr:cNvSpPr>
          <a:spLocks noChangeAspect="1" noChangeArrowheads="1"/>
        </xdr:cNvSpPr>
      </xdr:nvSpPr>
      <xdr:spPr bwMode="auto">
        <a:xfrm>
          <a:off x="1095375" y="239458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133</xdr:row>
      <xdr:rowOff>0</xdr:rowOff>
    </xdr:from>
    <xdr:ext cx="304800" cy="304800"/>
    <xdr:sp macro="" textlink="">
      <xdr:nvSpPr>
        <xdr:cNvPr id="109" name="AutoShape 18">
          <a:extLst>
            <a:ext uri="{FF2B5EF4-FFF2-40B4-BE49-F238E27FC236}">
              <a16:creationId xmlns:a16="http://schemas.microsoft.com/office/drawing/2014/main" id="{00000000-0008-0000-0200-00006D000000}"/>
            </a:ext>
          </a:extLst>
        </xdr:cNvPr>
        <xdr:cNvSpPr>
          <a:spLocks noChangeAspect="1" noChangeArrowheads="1"/>
        </xdr:cNvSpPr>
      </xdr:nvSpPr>
      <xdr:spPr bwMode="auto">
        <a:xfrm>
          <a:off x="1095375" y="293941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wsDr>
</file>

<file path=xl/tables/table1.xml><?xml version="1.0" encoding="utf-8"?>
<table xmlns="http://schemas.openxmlformats.org/spreadsheetml/2006/main" id="1" name="Tableau1" displayName="Tableau1" ref="A1:D1048573" totalsRowShown="0" headerRowDxfId="5" dataDxfId="4">
  <autoFilter ref="A1:D1048573"/>
  <sortState ref="A2:D184">
    <sortCondition ref="A1:A1048573"/>
  </sortState>
  <tableColumns count="4">
    <tableColumn id="1" name="Pays" dataDxfId="3"/>
    <tableColumn id="2" name="Monnaie norme ISO" dataDxfId="2"/>
    <tableColumn id="3" name="Monnaie symbole" dataDxfId="1"/>
    <tableColumn id="4" name="Nom de la monnaie" dataDxfId="0"/>
  </tableColumns>
  <tableStyleInfo name="TableStyleDark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R27"/>
  <sheetViews>
    <sheetView tabSelected="1" workbookViewId="0">
      <selection activeCell="A2" sqref="A2"/>
    </sheetView>
  </sheetViews>
  <sheetFormatPr baseColWidth="10" defaultRowHeight="15" x14ac:dyDescent="0.25"/>
  <cols>
    <col min="1" max="1" width="34" customWidth="1"/>
    <col min="3" max="3" width="4.5703125" style="1" bestFit="1" customWidth="1"/>
    <col min="4" max="4" width="13.7109375" style="6" customWidth="1"/>
    <col min="5" max="5" width="3.7109375" customWidth="1"/>
    <col min="6" max="6" width="44" customWidth="1"/>
    <col min="7" max="7" width="11.85546875" customWidth="1"/>
    <col min="8" max="8" width="4.42578125" customWidth="1"/>
    <col min="9" max="9" width="15" style="6" customWidth="1"/>
    <col min="10" max="10" width="3.7109375" customWidth="1"/>
    <col min="11" max="11" width="13.42578125" customWidth="1"/>
    <col min="12" max="12" width="12.85546875" bestFit="1" customWidth="1"/>
    <col min="13" max="13" width="4.5703125" customWidth="1"/>
    <col min="14" max="14" width="15.5703125" customWidth="1"/>
    <col min="15" max="15" width="13.140625" customWidth="1"/>
  </cols>
  <sheetData>
    <row r="1" spans="1:18" ht="22.5" customHeight="1" x14ac:dyDescent="0.25">
      <c r="A1" s="43" t="s">
        <v>660</v>
      </c>
      <c r="B1" s="44">
        <v>2</v>
      </c>
      <c r="C1" s="41"/>
      <c r="D1" s="1"/>
      <c r="E1" s="1"/>
      <c r="F1" s="120" t="s">
        <v>188</v>
      </c>
      <c r="G1" s="125" t="str">
        <f>$B$2</f>
        <v>EUR</v>
      </c>
      <c r="H1" s="126"/>
      <c r="I1" s="129" t="s">
        <v>12</v>
      </c>
      <c r="J1" s="1"/>
      <c r="K1" s="114" t="s">
        <v>218</v>
      </c>
      <c r="L1" s="125" t="str">
        <f>$B$2</f>
        <v>EUR</v>
      </c>
      <c r="M1" s="126"/>
      <c r="N1" s="123" t="s">
        <v>12</v>
      </c>
      <c r="O1" s="114" t="s">
        <v>216</v>
      </c>
      <c r="P1" s="1"/>
      <c r="Q1" s="1"/>
      <c r="R1" s="1"/>
    </row>
    <row r="2" spans="1:18" ht="15.75" thickBot="1" x14ac:dyDescent="0.3">
      <c r="A2" s="46" t="s">
        <v>674</v>
      </c>
      <c r="B2" s="118" t="str">
        <f>VLOOKUP(A2,Devises!A2:D165,B1,FALSE)</f>
        <v>EUR</v>
      </c>
      <c r="C2" s="119"/>
      <c r="D2" s="1"/>
      <c r="E2" s="1"/>
      <c r="F2" s="121"/>
      <c r="G2" s="127"/>
      <c r="H2" s="128"/>
      <c r="I2" s="130"/>
      <c r="J2" s="1"/>
      <c r="K2" s="115"/>
      <c r="L2" s="127"/>
      <c r="M2" s="128"/>
      <c r="N2" s="124"/>
      <c r="O2" s="115"/>
      <c r="P2" s="1"/>
      <c r="Q2" s="1"/>
      <c r="R2" s="1"/>
    </row>
    <row r="3" spans="1:18" ht="15.75" thickBot="1" x14ac:dyDescent="0.3">
      <c r="A3" s="47" t="s">
        <v>693</v>
      </c>
      <c r="B3" s="70">
        <v>1.48</v>
      </c>
      <c r="C3" s="42" t="str">
        <f>$B$2</f>
        <v>EUR</v>
      </c>
      <c r="D3" s="1"/>
      <c r="E3" s="1"/>
      <c r="F3" s="23" t="s">
        <v>7</v>
      </c>
      <c r="G3" s="71"/>
      <c r="H3" s="24" t="str">
        <f>$B$2</f>
        <v>EUR</v>
      </c>
      <c r="I3" s="74"/>
      <c r="J3" s="1"/>
      <c r="K3" s="52" t="s">
        <v>192</v>
      </c>
      <c r="L3" s="64">
        <f>Marchandise</f>
        <v>0</v>
      </c>
      <c r="M3" s="78" t="str">
        <f>$B$2</f>
        <v>EUR</v>
      </c>
      <c r="N3" s="66">
        <f>EXW*TxChange</f>
        <v>0</v>
      </c>
      <c r="O3" s="54" t="s">
        <v>50</v>
      </c>
      <c r="P3" s="1"/>
      <c r="Q3" s="1"/>
      <c r="R3" s="1"/>
    </row>
    <row r="4" spans="1:18" ht="15.75" thickBot="1" x14ac:dyDescent="0.3">
      <c r="A4" s="1"/>
      <c r="B4" s="80" t="str">
        <f>B2</f>
        <v>EUR</v>
      </c>
      <c r="C4" s="2"/>
      <c r="D4" s="14"/>
      <c r="E4" s="1"/>
      <c r="F4" s="23" t="s">
        <v>8</v>
      </c>
      <c r="G4" s="71">
        <f>SUM(B23:B25)</f>
        <v>0</v>
      </c>
      <c r="H4" s="24" t="str">
        <f t="shared" ref="H4:H25" si="0">$B$2</f>
        <v>EUR</v>
      </c>
      <c r="I4" s="74">
        <f>Emballage*TxChange</f>
        <v>0</v>
      </c>
      <c r="J4" s="1"/>
      <c r="K4" s="52" t="s">
        <v>193</v>
      </c>
      <c r="L4" s="64">
        <f>EXW+Emballage+PreTransport</f>
        <v>0</v>
      </c>
      <c r="M4" s="78" t="str">
        <f t="shared" ref="M4:M12" si="1">$B$2</f>
        <v>EUR</v>
      </c>
      <c r="N4" s="66">
        <f>FAS*TxChange</f>
        <v>0</v>
      </c>
      <c r="O4" s="54" t="s">
        <v>213</v>
      </c>
      <c r="P4" s="1"/>
      <c r="Q4" s="1"/>
      <c r="R4" s="1"/>
    </row>
    <row r="5" spans="1:18" ht="15.75" x14ac:dyDescent="0.25">
      <c r="A5" s="103" t="s">
        <v>694</v>
      </c>
      <c r="B5" s="104"/>
      <c r="C5" s="105"/>
      <c r="D5" s="1"/>
      <c r="E5" s="1"/>
      <c r="F5" s="23" t="s">
        <v>14</v>
      </c>
      <c r="G5" s="71"/>
      <c r="H5" s="24" t="str">
        <f t="shared" si="0"/>
        <v>EUR</v>
      </c>
      <c r="I5" s="74"/>
      <c r="J5" s="1"/>
      <c r="K5" s="28" t="s">
        <v>194</v>
      </c>
      <c r="L5" s="100">
        <f>FAS+PreAcheminement+G8+G9</f>
        <v>0</v>
      </c>
      <c r="M5" s="99" t="str">
        <f t="shared" si="1"/>
        <v>EUR</v>
      </c>
      <c r="N5" s="101">
        <f>FCA*TxChange</f>
        <v>0</v>
      </c>
      <c r="O5" s="34" t="s">
        <v>50</v>
      </c>
      <c r="P5" s="1"/>
      <c r="Q5" s="1"/>
      <c r="R5" s="1"/>
    </row>
    <row r="6" spans="1:18" x14ac:dyDescent="0.25">
      <c r="A6" s="48" t="s">
        <v>0</v>
      </c>
      <c r="B6" s="106">
        <v>1.1000000000000001</v>
      </c>
      <c r="C6" s="107"/>
      <c r="D6" s="1"/>
      <c r="E6" s="1"/>
      <c r="F6" s="23" t="s">
        <v>9</v>
      </c>
      <c r="G6" s="71"/>
      <c r="H6" s="24" t="str">
        <f t="shared" si="0"/>
        <v>EUR</v>
      </c>
      <c r="I6" s="74"/>
      <c r="J6" s="1"/>
      <c r="K6" s="29" t="s">
        <v>198</v>
      </c>
      <c r="L6" s="100"/>
      <c r="M6" s="99"/>
      <c r="N6" s="101"/>
      <c r="O6" s="35" t="s">
        <v>213</v>
      </c>
      <c r="P6" s="1"/>
      <c r="Q6" s="1"/>
      <c r="R6" s="1"/>
    </row>
    <row r="7" spans="1:18" ht="15.75" thickBot="1" x14ac:dyDescent="0.3">
      <c r="A7" s="49" t="s">
        <v>11</v>
      </c>
      <c r="B7" s="108">
        <v>8.0000000000000002E-3</v>
      </c>
      <c r="C7" s="109"/>
      <c r="D7" s="1"/>
      <c r="E7" s="1"/>
      <c r="F7" s="23" t="s">
        <v>13</v>
      </c>
      <c r="G7" s="71"/>
      <c r="H7" s="24" t="str">
        <f t="shared" si="0"/>
        <v>EUR</v>
      </c>
      <c r="I7" s="74"/>
      <c r="J7" s="1"/>
      <c r="K7" s="30" t="s">
        <v>1</v>
      </c>
      <c r="L7" s="100"/>
      <c r="M7" s="99" t="str">
        <f t="shared" si="1"/>
        <v>EUR</v>
      </c>
      <c r="N7" s="101">
        <f>L7*TxChange</f>
        <v>0</v>
      </c>
      <c r="O7" s="36" t="s">
        <v>213</v>
      </c>
      <c r="P7" s="1"/>
      <c r="Q7" s="1"/>
      <c r="R7" s="1"/>
    </row>
    <row r="8" spans="1:18" x14ac:dyDescent="0.25">
      <c r="A8" s="1"/>
      <c r="B8" s="1"/>
      <c r="D8" s="14"/>
      <c r="E8" s="1"/>
      <c r="F8" s="23" t="s">
        <v>15</v>
      </c>
      <c r="G8" s="71"/>
      <c r="H8" s="24" t="str">
        <f t="shared" si="0"/>
        <v>EUR</v>
      </c>
      <c r="I8" s="74"/>
      <c r="J8" s="1"/>
      <c r="K8" s="31" t="s">
        <v>199</v>
      </c>
      <c r="L8" s="100"/>
      <c r="M8" s="99"/>
      <c r="N8" s="101"/>
      <c r="O8" s="37" t="s">
        <v>50</v>
      </c>
      <c r="P8" s="1"/>
      <c r="Q8" s="1"/>
      <c r="R8" s="1"/>
    </row>
    <row r="9" spans="1:18" ht="16.5" thickBot="1" x14ac:dyDescent="0.3">
      <c r="A9" s="102" t="s">
        <v>695</v>
      </c>
      <c r="B9" s="102"/>
      <c r="C9" s="102"/>
      <c r="D9" s="102"/>
      <c r="E9" s="1"/>
      <c r="F9" s="23" t="s">
        <v>16</v>
      </c>
      <c r="G9" s="71"/>
      <c r="H9" s="24" t="str">
        <f t="shared" si="0"/>
        <v>EUR</v>
      </c>
      <c r="I9" s="74"/>
      <c r="J9" s="1"/>
      <c r="K9" s="32" t="s">
        <v>200</v>
      </c>
      <c r="L9" s="100">
        <f>CIF*TxChange</f>
        <v>0</v>
      </c>
      <c r="M9" s="99" t="str">
        <f t="shared" si="1"/>
        <v>EUR</v>
      </c>
      <c r="N9" s="101">
        <f>L9</f>
        <v>0</v>
      </c>
      <c r="O9" s="38" t="s">
        <v>213</v>
      </c>
      <c r="P9" s="1"/>
      <c r="Q9" s="1"/>
      <c r="R9" s="1"/>
    </row>
    <row r="10" spans="1:18" x14ac:dyDescent="0.25">
      <c r="A10" s="51" t="s">
        <v>1</v>
      </c>
      <c r="B10" s="69">
        <f>FOB+Fret+CAF+BAF</f>
        <v>0</v>
      </c>
      <c r="C10" s="17" t="str">
        <f t="shared" ref="C10:C17" si="2">$B$2</f>
        <v>EUR</v>
      </c>
      <c r="D10" s="61">
        <f>CFR*TxChange</f>
        <v>0</v>
      </c>
      <c r="E10" s="1"/>
      <c r="F10" s="23" t="s">
        <v>17</v>
      </c>
      <c r="G10" s="71">
        <f>FretCorrigé</f>
        <v>0</v>
      </c>
      <c r="H10" s="24" t="str">
        <f t="shared" si="0"/>
        <v>EUR</v>
      </c>
      <c r="I10" s="74">
        <f>TransportPrincipal*TxChange</f>
        <v>0</v>
      </c>
      <c r="J10" s="1"/>
      <c r="K10" s="33" t="s">
        <v>201</v>
      </c>
      <c r="L10" s="100"/>
      <c r="M10" s="99"/>
      <c r="N10" s="101"/>
      <c r="O10" s="39" t="s">
        <v>50</v>
      </c>
      <c r="P10" s="1"/>
      <c r="Q10" s="1"/>
      <c r="R10" s="1"/>
    </row>
    <row r="11" spans="1:18" x14ac:dyDescent="0.25">
      <c r="A11" s="52" t="s">
        <v>2</v>
      </c>
      <c r="B11" s="64">
        <f>CFR/(1-(TxAssurance*constante))</f>
        <v>0</v>
      </c>
      <c r="C11" s="18" t="str">
        <f t="shared" si="2"/>
        <v>EUR</v>
      </c>
      <c r="D11" s="62">
        <f>CIF*TxChange</f>
        <v>0</v>
      </c>
      <c r="E11" s="1"/>
      <c r="F11" s="23" t="s">
        <v>19</v>
      </c>
      <c r="G11" s="71"/>
      <c r="H11" s="24" t="str">
        <f t="shared" si="0"/>
        <v>EUR</v>
      </c>
      <c r="I11" s="74"/>
      <c r="J11" s="1"/>
      <c r="K11" s="52" t="s">
        <v>195</v>
      </c>
      <c r="L11" s="64"/>
      <c r="M11" s="78" t="str">
        <f t="shared" si="1"/>
        <v>EUR</v>
      </c>
      <c r="N11" s="66">
        <f>DAT*TxChange</f>
        <v>0</v>
      </c>
      <c r="O11" s="54" t="s">
        <v>50</v>
      </c>
      <c r="P11" s="1"/>
      <c r="Q11" s="1"/>
      <c r="R11" s="1"/>
    </row>
    <row r="12" spans="1:18" ht="15.75" thickBot="1" x14ac:dyDescent="0.3">
      <c r="A12" s="53" t="s">
        <v>3</v>
      </c>
      <c r="B12" s="65">
        <f>CIF-CFR</f>
        <v>0</v>
      </c>
      <c r="C12" s="40" t="str">
        <f t="shared" si="2"/>
        <v>EUR</v>
      </c>
      <c r="D12" s="63">
        <f>Assurance*TxChange</f>
        <v>0</v>
      </c>
      <c r="E12" s="1"/>
      <c r="F12" s="23" t="s">
        <v>18</v>
      </c>
      <c r="G12" s="71"/>
      <c r="H12" s="24" t="str">
        <f t="shared" si="0"/>
        <v>EUR</v>
      </c>
      <c r="I12" s="74"/>
      <c r="J12" s="1"/>
      <c r="K12" s="52" t="s">
        <v>196</v>
      </c>
      <c r="L12" s="64"/>
      <c r="M12" s="78" t="str">
        <f t="shared" si="1"/>
        <v>EUR</v>
      </c>
      <c r="N12" s="66">
        <f>DAP*TxChange</f>
        <v>0</v>
      </c>
      <c r="O12" s="54" t="s">
        <v>50</v>
      </c>
      <c r="P12" s="1"/>
      <c r="Q12" s="1"/>
      <c r="R12" s="1"/>
    </row>
    <row r="13" spans="1:18" ht="16.5" thickBot="1" x14ac:dyDescent="0.3">
      <c r="A13" s="122" t="s">
        <v>222</v>
      </c>
      <c r="B13" s="122"/>
      <c r="C13" s="122"/>
      <c r="D13" s="122"/>
      <c r="E13" s="1"/>
      <c r="F13" s="23" t="s">
        <v>20</v>
      </c>
      <c r="G13" s="71"/>
      <c r="H13" s="24" t="str">
        <f t="shared" si="0"/>
        <v>EUR</v>
      </c>
      <c r="I13" s="74"/>
      <c r="J13" s="1"/>
      <c r="K13" s="53" t="s">
        <v>197</v>
      </c>
      <c r="L13" s="65"/>
      <c r="M13" s="79" t="str">
        <f>$B$2</f>
        <v>EUR</v>
      </c>
      <c r="N13" s="67">
        <f>DDP*TxChange</f>
        <v>0</v>
      </c>
      <c r="O13" s="55" t="s">
        <v>50</v>
      </c>
      <c r="P13" s="1"/>
      <c r="Q13" s="1"/>
      <c r="R13" s="1"/>
    </row>
    <row r="14" spans="1:18" ht="15.75" thickBot="1" x14ac:dyDescent="0.3">
      <c r="A14" s="50">
        <v>9</v>
      </c>
      <c r="B14" s="69">
        <f>MAX(B19:C20)*TarifBAF</f>
        <v>0</v>
      </c>
      <c r="C14" s="17" t="str">
        <f>$B$2</f>
        <v>EUR</v>
      </c>
      <c r="D14" s="61">
        <f>BAF/TxChange</f>
        <v>0</v>
      </c>
      <c r="E14" s="1"/>
      <c r="F14" s="23" t="s">
        <v>3</v>
      </c>
      <c r="G14" s="71">
        <f>Assurance</f>
        <v>0</v>
      </c>
      <c r="H14" s="24" t="str">
        <f t="shared" si="0"/>
        <v>EUR</v>
      </c>
      <c r="I14" s="74">
        <f>Assurance*TxChange</f>
        <v>0</v>
      </c>
      <c r="J14" s="1"/>
      <c r="K14" s="1"/>
      <c r="L14" s="68">
        <f>SUM(L3:L5,L7,L9,L11:L13)</f>
        <v>0</v>
      </c>
      <c r="M14" s="45" t="str">
        <f>$B$2</f>
        <v>EUR</v>
      </c>
      <c r="N14" s="67">
        <f>SUM(N3:N5,N7,N9,N11:N13)</f>
        <v>0</v>
      </c>
      <c r="O14" s="1"/>
      <c r="P14" s="1"/>
      <c r="Q14" s="1"/>
      <c r="R14" s="1"/>
    </row>
    <row r="15" spans="1:18" ht="15.75" thickBot="1" x14ac:dyDescent="0.3">
      <c r="A15" s="49" t="s">
        <v>4</v>
      </c>
      <c r="B15" s="65">
        <f>FretCorrigé*TxCAF</f>
        <v>0</v>
      </c>
      <c r="C15" s="40" t="str">
        <f>$B$2</f>
        <v>EUR</v>
      </c>
      <c r="D15" s="63">
        <f>CAF/TxChange</f>
        <v>0</v>
      </c>
      <c r="E15" s="1"/>
      <c r="F15" s="23" t="s">
        <v>21</v>
      </c>
      <c r="G15" s="71"/>
      <c r="H15" s="24" t="str">
        <f t="shared" si="0"/>
        <v>EUR</v>
      </c>
      <c r="I15" s="74"/>
      <c r="J15" s="1"/>
      <c r="K15" s="1"/>
      <c r="L15" s="1"/>
      <c r="M15" s="1"/>
      <c r="N15" s="1"/>
      <c r="O15" s="1"/>
      <c r="P15" s="1"/>
      <c r="Q15" s="1"/>
      <c r="R15" s="1"/>
    </row>
    <row r="16" spans="1:18" ht="15.75" thickBot="1" x14ac:dyDescent="0.3">
      <c r="A16" s="56" t="s">
        <v>5</v>
      </c>
      <c r="B16" s="110">
        <v>5.3999999999999999E-2</v>
      </c>
      <c r="C16" s="111"/>
      <c r="D16" s="15"/>
      <c r="E16" s="1"/>
      <c r="F16" s="23" t="s">
        <v>22</v>
      </c>
      <c r="G16" s="71"/>
      <c r="H16" s="24" t="str">
        <f t="shared" si="0"/>
        <v>EUR</v>
      </c>
      <c r="I16" s="74"/>
      <c r="J16" s="1"/>
      <c r="K16" s="1"/>
      <c r="L16" s="1"/>
      <c r="M16" s="1"/>
      <c r="N16" s="1"/>
      <c r="O16" s="1"/>
      <c r="P16" s="1"/>
      <c r="Q16" s="1"/>
      <c r="R16" s="1"/>
    </row>
    <row r="17" spans="1:18" x14ac:dyDescent="0.25">
      <c r="A17" s="57" t="s">
        <v>6</v>
      </c>
      <c r="B17" s="69">
        <f>Fret+BAF</f>
        <v>0</v>
      </c>
      <c r="C17" s="17" t="str">
        <f t="shared" si="2"/>
        <v>EUR</v>
      </c>
      <c r="D17" s="61">
        <f>FretCorrigé/TxChange</f>
        <v>0</v>
      </c>
      <c r="E17" s="1"/>
      <c r="F17" s="23" t="s">
        <v>10</v>
      </c>
      <c r="G17" s="71"/>
      <c r="H17" s="24" t="str">
        <f t="shared" si="0"/>
        <v>EUR</v>
      </c>
      <c r="I17" s="74"/>
      <c r="J17" s="1"/>
      <c r="K17" s="1"/>
      <c r="L17" s="1"/>
      <c r="M17" s="1"/>
      <c r="N17" s="1"/>
      <c r="O17" s="1"/>
      <c r="P17" s="1"/>
      <c r="Q17" s="1"/>
      <c r="R17" s="1"/>
    </row>
    <row r="18" spans="1:18" ht="15.75" thickBot="1" x14ac:dyDescent="0.3">
      <c r="A18" s="58">
        <v>36</v>
      </c>
      <c r="B18" s="65">
        <f>MAX(B19:C20)*TarifFret</f>
        <v>0</v>
      </c>
      <c r="C18" s="40" t="str">
        <f>$B$2</f>
        <v>EUR</v>
      </c>
      <c r="D18" s="63">
        <f>Fret/TxChange</f>
        <v>0</v>
      </c>
      <c r="E18" s="1"/>
      <c r="F18" s="23" t="s">
        <v>696</v>
      </c>
      <c r="G18" s="71"/>
      <c r="H18" s="24" t="str">
        <f t="shared" si="0"/>
        <v>EUR</v>
      </c>
      <c r="I18" s="75"/>
      <c r="J18" s="1"/>
      <c r="K18" s="1"/>
      <c r="L18" s="1"/>
      <c r="M18" s="1"/>
      <c r="N18" s="1"/>
      <c r="O18" s="1"/>
      <c r="P18" s="1"/>
      <c r="Q18" s="1"/>
      <c r="R18" s="1"/>
    </row>
    <row r="19" spans="1:18" x14ac:dyDescent="0.25">
      <c r="A19" s="57" t="s">
        <v>190</v>
      </c>
      <c r="B19" s="116"/>
      <c r="C19" s="117"/>
      <c r="D19" s="14"/>
      <c r="E19" s="1"/>
      <c r="F19" s="23" t="s">
        <v>696</v>
      </c>
      <c r="G19" s="71"/>
      <c r="H19" s="24" t="str">
        <f t="shared" si="0"/>
        <v>EUR</v>
      </c>
      <c r="I19" s="75"/>
      <c r="J19" s="1"/>
      <c r="K19" s="1"/>
      <c r="L19" s="1"/>
      <c r="M19" s="1"/>
      <c r="N19" s="1"/>
      <c r="O19" s="1"/>
      <c r="P19" s="1"/>
      <c r="Q19" s="1"/>
      <c r="R19" s="1"/>
    </row>
    <row r="20" spans="1:18" ht="18" thickBot="1" x14ac:dyDescent="0.3">
      <c r="A20" s="19" t="s">
        <v>191</v>
      </c>
      <c r="B20" s="112"/>
      <c r="C20" s="113"/>
      <c r="D20" s="7"/>
      <c r="E20" s="1"/>
      <c r="F20" s="23" t="s">
        <v>696</v>
      </c>
      <c r="G20" s="71"/>
      <c r="H20" s="24" t="str">
        <f t="shared" si="0"/>
        <v>EUR</v>
      </c>
      <c r="I20" s="75"/>
      <c r="J20" s="1"/>
      <c r="K20" s="1"/>
      <c r="L20" s="1"/>
      <c r="M20" s="1"/>
      <c r="N20" s="1"/>
      <c r="O20" s="1"/>
      <c r="P20" s="1"/>
      <c r="Q20" s="1"/>
      <c r="R20" s="1"/>
    </row>
    <row r="21" spans="1:18" x14ac:dyDescent="0.25">
      <c r="A21" s="1"/>
      <c r="B21" s="1"/>
      <c r="D21" s="7"/>
      <c r="E21" s="1"/>
      <c r="F21" s="23" t="s">
        <v>696</v>
      </c>
      <c r="G21" s="71"/>
      <c r="H21" s="24" t="str">
        <f t="shared" si="0"/>
        <v>EUR</v>
      </c>
      <c r="I21" s="75"/>
      <c r="J21" s="1"/>
      <c r="K21" s="1"/>
      <c r="L21" s="1"/>
      <c r="M21" s="1"/>
      <c r="N21" s="1"/>
      <c r="O21" s="1"/>
      <c r="P21" s="1"/>
      <c r="Q21" s="1"/>
      <c r="R21" s="1"/>
    </row>
    <row r="22" spans="1:18" ht="16.5" thickBot="1" x14ac:dyDescent="0.3">
      <c r="A22" s="102" t="s">
        <v>8</v>
      </c>
      <c r="B22" s="102"/>
      <c r="C22" s="102"/>
      <c r="D22" s="102"/>
      <c r="E22" s="1"/>
      <c r="F22" s="23" t="s">
        <v>696</v>
      </c>
      <c r="G22" s="71"/>
      <c r="H22" s="24" t="str">
        <f t="shared" si="0"/>
        <v>EUR</v>
      </c>
      <c r="I22" s="75"/>
      <c r="J22" s="1"/>
      <c r="K22" s="1"/>
      <c r="L22" s="1"/>
      <c r="M22" s="1"/>
      <c r="N22" s="1"/>
      <c r="O22" s="1"/>
      <c r="P22" s="1"/>
      <c r="Q22" s="1"/>
      <c r="R22" s="1"/>
    </row>
    <row r="23" spans="1:18" x14ac:dyDescent="0.25">
      <c r="A23" s="51" t="s">
        <v>219</v>
      </c>
      <c r="B23" s="69">
        <v>0</v>
      </c>
      <c r="C23" s="17" t="str">
        <f>$B$2</f>
        <v>EUR</v>
      </c>
      <c r="D23" s="20">
        <f>Emballage1*TxChange</f>
        <v>0</v>
      </c>
      <c r="E23" s="1"/>
      <c r="F23" s="59" t="s">
        <v>696</v>
      </c>
      <c r="G23" s="71"/>
      <c r="H23" s="24" t="str">
        <f t="shared" si="0"/>
        <v>EUR</v>
      </c>
      <c r="I23" s="75"/>
      <c r="J23" s="1"/>
      <c r="K23" s="1"/>
      <c r="L23" s="1"/>
      <c r="M23" s="1"/>
      <c r="N23" s="1"/>
      <c r="O23" s="1"/>
      <c r="P23" s="1"/>
      <c r="Q23" s="1"/>
      <c r="R23" s="1"/>
    </row>
    <row r="24" spans="1:18" ht="15.75" thickBot="1" x14ac:dyDescent="0.3">
      <c r="A24" s="52" t="s">
        <v>220</v>
      </c>
      <c r="B24" s="64">
        <v>0</v>
      </c>
      <c r="C24" s="18" t="str">
        <f>$B$2</f>
        <v>EUR</v>
      </c>
      <c r="D24" s="21">
        <f>Emballages2*TxChange</f>
        <v>0</v>
      </c>
      <c r="E24" s="1"/>
      <c r="F24" s="60" t="s">
        <v>696</v>
      </c>
      <c r="G24" s="72"/>
      <c r="H24" s="25" t="str">
        <f t="shared" si="0"/>
        <v>EUR</v>
      </c>
      <c r="I24" s="76"/>
      <c r="J24" s="1"/>
      <c r="K24" s="1"/>
      <c r="L24" s="1"/>
      <c r="M24" s="1"/>
      <c r="N24" s="1"/>
      <c r="O24" s="1"/>
      <c r="P24" s="1"/>
      <c r="Q24" s="1"/>
      <c r="R24" s="1"/>
    </row>
    <row r="25" spans="1:18" ht="15.75" thickBot="1" x14ac:dyDescent="0.3">
      <c r="A25" s="53" t="s">
        <v>221</v>
      </c>
      <c r="B25" s="65">
        <v>0</v>
      </c>
      <c r="C25" s="40" t="str">
        <f>$B$2</f>
        <v>EUR</v>
      </c>
      <c r="D25" s="22"/>
      <c r="E25" s="1"/>
      <c r="F25" s="26" t="s">
        <v>217</v>
      </c>
      <c r="G25" s="73">
        <f>SUM(G3:G24)</f>
        <v>0</v>
      </c>
      <c r="H25" s="27" t="str">
        <f t="shared" si="0"/>
        <v>EUR</v>
      </c>
      <c r="I25" s="77">
        <f>SUM(I3:I24)</f>
        <v>0</v>
      </c>
      <c r="J25" s="1"/>
      <c r="K25" s="1"/>
      <c r="L25" s="1"/>
      <c r="M25" s="1"/>
      <c r="N25" s="1"/>
      <c r="O25" s="1"/>
      <c r="P25" s="1"/>
      <c r="Q25" s="1"/>
      <c r="R25" s="1"/>
    </row>
    <row r="26" spans="1:18" ht="18.75" customHeight="1" x14ac:dyDescent="0.25">
      <c r="A26" s="1"/>
      <c r="B26" s="1"/>
      <c r="D26" s="14"/>
      <c r="E26" s="1"/>
      <c r="F26" s="1"/>
      <c r="G26" s="1"/>
      <c r="H26" s="1"/>
      <c r="I26" s="14"/>
      <c r="J26" s="1"/>
      <c r="K26" s="1"/>
      <c r="L26" s="1"/>
      <c r="M26" s="1"/>
      <c r="N26" s="1"/>
      <c r="O26" s="1"/>
      <c r="P26" s="1"/>
      <c r="Q26" s="1"/>
      <c r="R26" s="1"/>
    </row>
    <row r="27" spans="1:18" x14ac:dyDescent="0.25">
      <c r="A27" s="1"/>
      <c r="B27" s="1"/>
      <c r="D27" s="14"/>
      <c r="E27" s="1"/>
      <c r="F27" s="1"/>
      <c r="G27" s="16"/>
      <c r="H27" s="1"/>
      <c r="I27" s="14"/>
      <c r="J27" s="1"/>
      <c r="K27" s="1"/>
      <c r="L27" s="1"/>
      <c r="M27" s="1"/>
      <c r="N27" s="1"/>
      <c r="O27" s="1"/>
      <c r="P27" s="1"/>
      <c r="Q27" s="1"/>
      <c r="R27" s="1"/>
    </row>
  </sheetData>
  <mergeCells count="26">
    <mergeCell ref="K1:K2"/>
    <mergeCell ref="O1:O2"/>
    <mergeCell ref="B19:C19"/>
    <mergeCell ref="B2:C2"/>
    <mergeCell ref="F1:F2"/>
    <mergeCell ref="A13:D13"/>
    <mergeCell ref="N1:N2"/>
    <mergeCell ref="L1:M2"/>
    <mergeCell ref="G1:H2"/>
    <mergeCell ref="I1:I2"/>
    <mergeCell ref="L9:L10"/>
    <mergeCell ref="M9:M10"/>
    <mergeCell ref="N9:N10"/>
    <mergeCell ref="M7:M8"/>
    <mergeCell ref="L7:L8"/>
    <mergeCell ref="N7:N8"/>
    <mergeCell ref="M5:M6"/>
    <mergeCell ref="L5:L6"/>
    <mergeCell ref="N5:N6"/>
    <mergeCell ref="A22:D22"/>
    <mergeCell ref="A9:D9"/>
    <mergeCell ref="A5:C5"/>
    <mergeCell ref="B6:C6"/>
    <mergeCell ref="B7:C7"/>
    <mergeCell ref="B16:C16"/>
    <mergeCell ref="B20:C20"/>
  </mergeCells>
  <printOptions horizontalCentered="1"/>
  <pageMargins left="0" right="0" top="0.78740157480314965" bottom="0" header="0" footer="0"/>
  <pageSetup paperSize="9" orientation="landscape" r:id="rId1"/>
  <drawing r:id="rId2"/>
  <legacyDrawing r:id="rId3"/>
  <controls>
    <mc:AlternateContent xmlns:mc="http://schemas.openxmlformats.org/markup-compatibility/2006">
      <mc:Choice Requires="x14">
        <control shapeId="1048" r:id="rId4" name="MonnaieISO">
          <controlPr defaultSize="0" print="0" autoLine="0" r:id="rId5">
            <anchor moveWithCells="1">
              <from>
                <xdr:col>1</xdr:col>
                <xdr:colOff>9525</xdr:colOff>
                <xdr:row>0</xdr:row>
                <xdr:rowOff>0</xdr:rowOff>
              </from>
              <to>
                <xdr:col>1</xdr:col>
                <xdr:colOff>419100</xdr:colOff>
                <xdr:row>1</xdr:row>
                <xdr:rowOff>0</xdr:rowOff>
              </to>
            </anchor>
          </controlPr>
        </control>
      </mc:Choice>
      <mc:Fallback>
        <control shapeId="1048" r:id="rId4" name="MonnaieISO"/>
      </mc:Fallback>
    </mc:AlternateContent>
    <mc:AlternateContent xmlns:mc="http://schemas.openxmlformats.org/markup-compatibility/2006">
      <mc:Choice Requires="x14">
        <control shapeId="1049" r:id="rId6" name="MonnaieSymbole">
          <controlPr defaultSize="0" print="0" autoLine="0" r:id="rId7">
            <anchor moveWithCells="1">
              <from>
                <xdr:col>1</xdr:col>
                <xdr:colOff>409575</xdr:colOff>
                <xdr:row>0</xdr:row>
                <xdr:rowOff>0</xdr:rowOff>
              </from>
              <to>
                <xdr:col>3</xdr:col>
                <xdr:colOff>9525</xdr:colOff>
                <xdr:row>1</xdr:row>
                <xdr:rowOff>0</xdr:rowOff>
              </to>
            </anchor>
          </controlPr>
        </control>
      </mc:Choice>
      <mc:Fallback>
        <control shapeId="1049" r:id="rId6" name="MonnaieSymbole"/>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14:formula1>
            <xm:f>Devises!$A$2:$A$165</xm:f>
          </x14:formula1>
          <xm:sqref>A2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13"/>
  <sheetViews>
    <sheetView workbookViewId="0">
      <selection activeCell="N7" sqref="N7"/>
    </sheetView>
  </sheetViews>
  <sheetFormatPr baseColWidth="10" defaultRowHeight="15" x14ac:dyDescent="0.25"/>
  <cols>
    <col min="1" max="1" width="9.85546875" style="6" customWidth="1"/>
    <col min="2" max="11" width="15.7109375" customWidth="1"/>
    <col min="12" max="12" width="12.140625" customWidth="1"/>
  </cols>
  <sheetData>
    <row r="1" spans="1:12" ht="49.5" customHeight="1" thickBot="1" x14ac:dyDescent="0.3"/>
    <row r="2" spans="1:12" s="3" customFormat="1" ht="75.75" thickBot="1" x14ac:dyDescent="0.3">
      <c r="B2" s="89" t="s">
        <v>8</v>
      </c>
      <c r="C2" s="90" t="s">
        <v>202</v>
      </c>
      <c r="D2" s="90" t="s">
        <v>203</v>
      </c>
      <c r="E2" s="90" t="s">
        <v>204</v>
      </c>
      <c r="F2" s="90" t="s">
        <v>17</v>
      </c>
      <c r="G2" s="90" t="s">
        <v>205</v>
      </c>
      <c r="H2" s="90" t="s">
        <v>206</v>
      </c>
      <c r="I2" s="90" t="s">
        <v>207</v>
      </c>
      <c r="J2" s="90" t="s">
        <v>208</v>
      </c>
      <c r="K2" s="93" t="s">
        <v>209</v>
      </c>
      <c r="L2" s="95" t="s">
        <v>210</v>
      </c>
    </row>
    <row r="3" spans="1:12" ht="18.75" x14ac:dyDescent="0.25">
      <c r="A3" s="96" t="s">
        <v>192</v>
      </c>
      <c r="B3" s="81" t="s">
        <v>211</v>
      </c>
      <c r="C3" s="82" t="s">
        <v>212</v>
      </c>
      <c r="D3" s="82" t="s">
        <v>212</v>
      </c>
      <c r="E3" s="82" t="s">
        <v>212</v>
      </c>
      <c r="F3" s="82" t="s">
        <v>212</v>
      </c>
      <c r="G3" s="82" t="s">
        <v>212</v>
      </c>
      <c r="H3" s="82" t="s">
        <v>212</v>
      </c>
      <c r="I3" s="82" t="s">
        <v>212</v>
      </c>
      <c r="J3" s="82" t="s">
        <v>212</v>
      </c>
      <c r="K3" s="83" t="s">
        <v>212</v>
      </c>
      <c r="L3" s="94"/>
    </row>
    <row r="4" spans="1:12" ht="18.75" x14ac:dyDescent="0.25">
      <c r="A4" s="97" t="s">
        <v>193</v>
      </c>
      <c r="B4" s="84" t="s">
        <v>211</v>
      </c>
      <c r="C4" s="4" t="s">
        <v>211</v>
      </c>
      <c r="D4" s="5" t="s">
        <v>211</v>
      </c>
      <c r="E4" s="4" t="s">
        <v>212</v>
      </c>
      <c r="F4" s="4" t="s">
        <v>212</v>
      </c>
      <c r="G4" s="4" t="s">
        <v>212</v>
      </c>
      <c r="H4" s="4" t="s">
        <v>212</v>
      </c>
      <c r="I4" s="4" t="s">
        <v>212</v>
      </c>
      <c r="J4" s="4" t="s">
        <v>212</v>
      </c>
      <c r="K4" s="85" t="s">
        <v>212</v>
      </c>
      <c r="L4" s="91" t="s">
        <v>50</v>
      </c>
    </row>
    <row r="5" spans="1:12" ht="18.75" x14ac:dyDescent="0.25">
      <c r="A5" s="97" t="s">
        <v>194</v>
      </c>
      <c r="B5" s="84" t="s">
        <v>211</v>
      </c>
      <c r="C5" s="4" t="s">
        <v>211</v>
      </c>
      <c r="D5" s="4" t="s">
        <v>211</v>
      </c>
      <c r="E5" s="5" t="s">
        <v>211</v>
      </c>
      <c r="F5" s="4" t="s">
        <v>212</v>
      </c>
      <c r="G5" s="4" t="s">
        <v>212</v>
      </c>
      <c r="H5" s="4" t="s">
        <v>212</v>
      </c>
      <c r="I5" s="4" t="s">
        <v>212</v>
      </c>
      <c r="J5" s="4" t="s">
        <v>212</v>
      </c>
      <c r="K5" s="85" t="s">
        <v>212</v>
      </c>
      <c r="L5" s="91" t="s">
        <v>213</v>
      </c>
    </row>
    <row r="6" spans="1:12" ht="18.75" x14ac:dyDescent="0.25">
      <c r="A6" s="97" t="s">
        <v>214</v>
      </c>
      <c r="B6" s="84" t="s">
        <v>211</v>
      </c>
      <c r="C6" s="4" t="s">
        <v>211</v>
      </c>
      <c r="D6" s="4" t="s">
        <v>211</v>
      </c>
      <c r="E6" s="5" t="s">
        <v>211</v>
      </c>
      <c r="F6" s="4" t="s">
        <v>212</v>
      </c>
      <c r="G6" s="4" t="s">
        <v>212</v>
      </c>
      <c r="H6" s="4" t="s">
        <v>212</v>
      </c>
      <c r="I6" s="4" t="s">
        <v>212</v>
      </c>
      <c r="J6" s="4" t="s">
        <v>212</v>
      </c>
      <c r="K6" s="85" t="s">
        <v>212</v>
      </c>
      <c r="L6" s="91" t="s">
        <v>50</v>
      </c>
    </row>
    <row r="7" spans="1:12" ht="18.75" x14ac:dyDescent="0.25">
      <c r="A7" s="97" t="s">
        <v>1</v>
      </c>
      <c r="B7" s="84" t="s">
        <v>211</v>
      </c>
      <c r="C7" s="4" t="s">
        <v>211</v>
      </c>
      <c r="D7" s="4" t="s">
        <v>211</v>
      </c>
      <c r="E7" s="4" t="s">
        <v>211</v>
      </c>
      <c r="F7" s="5" t="s">
        <v>211</v>
      </c>
      <c r="G7" s="4" t="s">
        <v>212</v>
      </c>
      <c r="H7" s="4" t="s">
        <v>212</v>
      </c>
      <c r="I7" s="4" t="s">
        <v>212</v>
      </c>
      <c r="J7" s="4" t="s">
        <v>212</v>
      </c>
      <c r="K7" s="85" t="s">
        <v>212</v>
      </c>
      <c r="L7" s="91" t="s">
        <v>213</v>
      </c>
    </row>
    <row r="8" spans="1:12" ht="18.75" x14ac:dyDescent="0.25">
      <c r="A8" s="97" t="s">
        <v>199</v>
      </c>
      <c r="B8" s="84" t="s">
        <v>211</v>
      </c>
      <c r="C8" s="4" t="s">
        <v>211</v>
      </c>
      <c r="D8" s="4" t="s">
        <v>211</v>
      </c>
      <c r="E8" s="4" t="s">
        <v>211</v>
      </c>
      <c r="F8" s="5" t="s">
        <v>211</v>
      </c>
      <c r="G8" s="4" t="s">
        <v>212</v>
      </c>
      <c r="H8" s="4" t="s">
        <v>212</v>
      </c>
      <c r="I8" s="4" t="s">
        <v>212</v>
      </c>
      <c r="J8" s="4" t="s">
        <v>212</v>
      </c>
      <c r="K8" s="85" t="s">
        <v>212</v>
      </c>
      <c r="L8" s="91" t="s">
        <v>213</v>
      </c>
    </row>
    <row r="9" spans="1:12" ht="18.75" x14ac:dyDescent="0.25">
      <c r="A9" s="97" t="s">
        <v>215</v>
      </c>
      <c r="B9" s="84" t="s">
        <v>211</v>
      </c>
      <c r="C9" s="4" t="s">
        <v>211</v>
      </c>
      <c r="D9" s="4" t="s">
        <v>211</v>
      </c>
      <c r="E9" s="4" t="s">
        <v>211</v>
      </c>
      <c r="F9" s="4" t="s">
        <v>211</v>
      </c>
      <c r="G9" s="5" t="s">
        <v>211</v>
      </c>
      <c r="H9" s="4" t="s">
        <v>212</v>
      </c>
      <c r="I9" s="4" t="s">
        <v>212</v>
      </c>
      <c r="J9" s="4" t="s">
        <v>212</v>
      </c>
      <c r="K9" s="85" t="s">
        <v>212</v>
      </c>
      <c r="L9" s="91" t="s">
        <v>50</v>
      </c>
    </row>
    <row r="10" spans="1:12" ht="18.75" x14ac:dyDescent="0.25">
      <c r="A10" s="97" t="s">
        <v>201</v>
      </c>
      <c r="B10" s="84" t="s">
        <v>211</v>
      </c>
      <c r="C10" s="4" t="s">
        <v>211</v>
      </c>
      <c r="D10" s="4" t="s">
        <v>211</v>
      </c>
      <c r="E10" s="4" t="s">
        <v>211</v>
      </c>
      <c r="F10" s="4" t="s">
        <v>211</v>
      </c>
      <c r="G10" s="5" t="s">
        <v>211</v>
      </c>
      <c r="H10" s="4" t="s">
        <v>212</v>
      </c>
      <c r="I10" s="4" t="s">
        <v>212</v>
      </c>
      <c r="J10" s="4" t="s">
        <v>212</v>
      </c>
      <c r="K10" s="85" t="s">
        <v>212</v>
      </c>
      <c r="L10" s="91" t="s">
        <v>213</v>
      </c>
    </row>
    <row r="11" spans="1:12" ht="18.75" x14ac:dyDescent="0.25">
      <c r="A11" s="97" t="s">
        <v>195</v>
      </c>
      <c r="B11" s="84" t="s">
        <v>211</v>
      </c>
      <c r="C11" s="4" t="s">
        <v>211</v>
      </c>
      <c r="D11" s="4" t="s">
        <v>211</v>
      </c>
      <c r="E11" s="4" t="s">
        <v>211</v>
      </c>
      <c r="F11" s="4" t="s">
        <v>211</v>
      </c>
      <c r="G11" s="4" t="s">
        <v>211</v>
      </c>
      <c r="H11" s="5" t="s">
        <v>211</v>
      </c>
      <c r="I11" s="4" t="s">
        <v>212</v>
      </c>
      <c r="J11" s="4" t="s">
        <v>212</v>
      </c>
      <c r="K11" s="85" t="s">
        <v>212</v>
      </c>
      <c r="L11" s="91" t="s">
        <v>50</v>
      </c>
    </row>
    <row r="12" spans="1:12" ht="18.75" x14ac:dyDescent="0.25">
      <c r="A12" s="97" t="s">
        <v>196</v>
      </c>
      <c r="B12" s="84" t="s">
        <v>211</v>
      </c>
      <c r="C12" s="4" t="s">
        <v>211</v>
      </c>
      <c r="D12" s="4" t="s">
        <v>211</v>
      </c>
      <c r="E12" s="4" t="s">
        <v>211</v>
      </c>
      <c r="F12" s="4" t="s">
        <v>211</v>
      </c>
      <c r="G12" s="4" t="s">
        <v>211</v>
      </c>
      <c r="H12" s="4" t="s">
        <v>211</v>
      </c>
      <c r="I12" s="5" t="s">
        <v>211</v>
      </c>
      <c r="J12" s="4" t="s">
        <v>212</v>
      </c>
      <c r="K12" s="85" t="s">
        <v>212</v>
      </c>
      <c r="L12" s="91" t="s">
        <v>50</v>
      </c>
    </row>
    <row r="13" spans="1:12" ht="19.5" thickBot="1" x14ac:dyDescent="0.3">
      <c r="A13" s="98" t="s">
        <v>197</v>
      </c>
      <c r="B13" s="86" t="s">
        <v>211</v>
      </c>
      <c r="C13" s="87" t="s">
        <v>211</v>
      </c>
      <c r="D13" s="87" t="s">
        <v>211</v>
      </c>
      <c r="E13" s="87" t="s">
        <v>211</v>
      </c>
      <c r="F13" s="87" t="s">
        <v>211</v>
      </c>
      <c r="G13" s="87" t="s">
        <v>211</v>
      </c>
      <c r="H13" s="87" t="s">
        <v>211</v>
      </c>
      <c r="I13" s="87" t="s">
        <v>211</v>
      </c>
      <c r="J13" s="87" t="s">
        <v>211</v>
      </c>
      <c r="K13" s="88" t="s">
        <v>211</v>
      </c>
      <c r="L13" s="92" t="s">
        <v>50</v>
      </c>
    </row>
  </sheetData>
  <conditionalFormatting sqref="B3:K13">
    <cfRule type="containsText" dxfId="7" priority="1" operator="containsText" text="A">
      <formula>NOT(ISERROR(SEARCH("A",B3)))</formula>
    </cfRule>
    <cfRule type="containsText" dxfId="6" priority="2" operator="containsText" text="V">
      <formula>NOT(ISERROR(SEARCH("V",B3)))</formula>
    </cfRule>
  </conditionalFormatting>
  <printOptions horizontalCentered="1"/>
  <pageMargins left="0" right="0" top="0" bottom="0" header="0" footer="0"/>
  <pageSetup paperSize="9"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84"/>
  <sheetViews>
    <sheetView topLeftCell="A136" zoomScale="115" zoomScaleNormal="115" workbookViewId="0">
      <selection activeCell="A64" sqref="A64"/>
    </sheetView>
  </sheetViews>
  <sheetFormatPr baseColWidth="10" defaultColWidth="40.7109375" defaultRowHeight="20.100000000000001" customHeight="1" x14ac:dyDescent="0.3"/>
  <cols>
    <col min="1" max="1" width="45.5703125" style="12" customWidth="1"/>
    <col min="2" max="2" width="22.7109375" style="12" customWidth="1"/>
    <col min="3" max="3" width="20.5703125" style="12" customWidth="1"/>
    <col min="4" max="4" width="37.7109375" style="12" bestFit="1" customWidth="1"/>
    <col min="5" max="16384" width="40.7109375" style="8"/>
  </cols>
  <sheetData>
    <row r="1" spans="1:4" s="9" customFormat="1" ht="33" customHeight="1" x14ac:dyDescent="0.25">
      <c r="A1" s="10" t="s">
        <v>659</v>
      </c>
      <c r="B1" s="10" t="s">
        <v>662</v>
      </c>
      <c r="C1" s="10" t="s">
        <v>663</v>
      </c>
      <c r="D1" s="10" t="s">
        <v>658</v>
      </c>
    </row>
    <row r="2" spans="1:4" ht="20.100000000000001" customHeight="1" x14ac:dyDescent="0.3">
      <c r="A2" s="11" t="s">
        <v>26</v>
      </c>
      <c r="B2" s="11" t="s">
        <v>226</v>
      </c>
      <c r="C2" s="13" t="s">
        <v>673</v>
      </c>
      <c r="D2" s="11" t="s">
        <v>227</v>
      </c>
    </row>
    <row r="3" spans="1:4" ht="20.100000000000001" customHeight="1" x14ac:dyDescent="0.3">
      <c r="A3" s="11" t="s">
        <v>27</v>
      </c>
      <c r="B3" s="11" t="s">
        <v>654</v>
      </c>
      <c r="C3" s="11" t="s">
        <v>28</v>
      </c>
      <c r="D3" s="11" t="s">
        <v>655</v>
      </c>
    </row>
    <row r="4" spans="1:4" ht="20.100000000000001" customHeight="1" x14ac:dyDescent="0.3">
      <c r="A4" s="11" t="s">
        <v>29</v>
      </c>
      <c r="B4" s="11" t="s">
        <v>228</v>
      </c>
      <c r="C4" s="11" t="s">
        <v>229</v>
      </c>
      <c r="D4" s="11" t="s">
        <v>230</v>
      </c>
    </row>
    <row r="5" spans="1:4" ht="20.100000000000001" customHeight="1" x14ac:dyDescent="0.3">
      <c r="A5" s="11" t="s">
        <v>31</v>
      </c>
      <c r="B5" s="11" t="s">
        <v>333</v>
      </c>
      <c r="C5" s="11" t="s">
        <v>32</v>
      </c>
      <c r="D5" s="11" t="s">
        <v>334</v>
      </c>
    </row>
    <row r="6" spans="1:4" ht="20.100000000000001" customHeight="1" x14ac:dyDescent="0.3">
      <c r="A6" s="12" t="s">
        <v>692</v>
      </c>
      <c r="B6" s="12" t="s">
        <v>345</v>
      </c>
      <c r="C6" s="12" t="s">
        <v>12</v>
      </c>
      <c r="D6" s="12" t="s">
        <v>182</v>
      </c>
    </row>
    <row r="7" spans="1:4" ht="20.100000000000001" customHeight="1" x14ac:dyDescent="0.3">
      <c r="A7" s="11" t="s">
        <v>33</v>
      </c>
      <c r="B7" s="11" t="s">
        <v>236</v>
      </c>
      <c r="C7" s="11" t="s">
        <v>34</v>
      </c>
      <c r="D7" s="11" t="s">
        <v>237</v>
      </c>
    </row>
    <row r="8" spans="1:4" ht="20.100000000000001" customHeight="1" x14ac:dyDescent="0.3">
      <c r="A8" s="11" t="s">
        <v>35</v>
      </c>
      <c r="B8" s="11" t="s">
        <v>233</v>
      </c>
      <c r="C8" s="11" t="s">
        <v>234</v>
      </c>
      <c r="D8" s="11" t="s">
        <v>235</v>
      </c>
    </row>
    <row r="9" spans="1:4" ht="20.100000000000001" customHeight="1" x14ac:dyDescent="0.3">
      <c r="A9" s="11" t="s">
        <v>530</v>
      </c>
      <c r="B9" s="11" t="s">
        <v>528</v>
      </c>
      <c r="C9" s="11" t="s">
        <v>162</v>
      </c>
      <c r="D9" s="11" t="s">
        <v>529</v>
      </c>
    </row>
    <row r="10" spans="1:4" ht="20.100000000000001" customHeight="1" x14ac:dyDescent="0.3">
      <c r="A10" s="11" t="s">
        <v>36</v>
      </c>
      <c r="B10" s="11" t="s">
        <v>238</v>
      </c>
      <c r="C10" s="11" t="s">
        <v>72</v>
      </c>
      <c r="D10" s="11" t="s">
        <v>239</v>
      </c>
    </row>
    <row r="11" spans="1:4" ht="20.100000000000001" customHeight="1" x14ac:dyDescent="0.3">
      <c r="A11" s="11" t="s">
        <v>37</v>
      </c>
      <c r="B11" s="11" t="s">
        <v>231</v>
      </c>
      <c r="C11" s="11" t="s">
        <v>272</v>
      </c>
      <c r="D11" s="11" t="s">
        <v>232</v>
      </c>
    </row>
    <row r="12" spans="1:4" ht="20.100000000000001" customHeight="1" x14ac:dyDescent="0.3">
      <c r="A12" s="11" t="s">
        <v>38</v>
      </c>
      <c r="B12" s="11" t="s">
        <v>242</v>
      </c>
      <c r="C12" s="11" t="s">
        <v>272</v>
      </c>
      <c r="D12" s="11" t="s">
        <v>243</v>
      </c>
    </row>
    <row r="13" spans="1:4" ht="20.100000000000001" customHeight="1" x14ac:dyDescent="0.3">
      <c r="A13" s="11" t="s">
        <v>39</v>
      </c>
      <c r="B13" s="11" t="s">
        <v>240</v>
      </c>
      <c r="C13" s="11" t="s">
        <v>72</v>
      </c>
      <c r="D13" s="11" t="s">
        <v>241</v>
      </c>
    </row>
    <row r="14" spans="1:4" ht="20.100000000000001" customHeight="1" x14ac:dyDescent="0.3">
      <c r="A14" s="12" t="s">
        <v>674</v>
      </c>
      <c r="B14" s="12" t="s">
        <v>345</v>
      </c>
      <c r="C14" s="12" t="s">
        <v>12</v>
      </c>
      <c r="D14" s="12" t="s">
        <v>182</v>
      </c>
    </row>
    <row r="15" spans="1:4" ht="20.100000000000001" customHeight="1" x14ac:dyDescent="0.3">
      <c r="A15" s="11" t="s">
        <v>246</v>
      </c>
      <c r="B15" s="11" t="s">
        <v>244</v>
      </c>
      <c r="C15" s="11" t="s">
        <v>272</v>
      </c>
      <c r="D15" s="11" t="s">
        <v>245</v>
      </c>
    </row>
    <row r="16" spans="1:4" ht="20.100000000000001" customHeight="1" x14ac:dyDescent="0.3">
      <c r="A16" s="11" t="s">
        <v>40</v>
      </c>
      <c r="B16" s="11" t="s">
        <v>276</v>
      </c>
      <c r="C16" s="11" t="s">
        <v>72</v>
      </c>
      <c r="D16" s="11" t="s">
        <v>277</v>
      </c>
    </row>
    <row r="17" spans="1:4" ht="20.100000000000001" customHeight="1" x14ac:dyDescent="0.3">
      <c r="A17" s="11" t="s">
        <v>259</v>
      </c>
      <c r="B17" s="11" t="s">
        <v>257</v>
      </c>
      <c r="C17" s="11" t="s">
        <v>41</v>
      </c>
      <c r="D17" s="11" t="s">
        <v>258</v>
      </c>
    </row>
    <row r="18" spans="1:4" ht="20.100000000000001" customHeight="1" x14ac:dyDescent="0.3">
      <c r="A18" s="11" t="s">
        <v>42</v>
      </c>
      <c r="B18" s="11" t="s">
        <v>252</v>
      </c>
      <c r="C18" s="11" t="s">
        <v>272</v>
      </c>
      <c r="D18" s="11" t="s">
        <v>253</v>
      </c>
    </row>
    <row r="19" spans="1:4" ht="20.100000000000001" customHeight="1" x14ac:dyDescent="0.3">
      <c r="A19" s="11" t="s">
        <v>43</v>
      </c>
      <c r="B19" s="11" t="s">
        <v>250</v>
      </c>
      <c r="C19" s="11" t="s">
        <v>72</v>
      </c>
      <c r="D19" s="11" t="s">
        <v>251</v>
      </c>
    </row>
    <row r="20" spans="1:4" ht="20.100000000000001" customHeight="1" x14ac:dyDescent="0.3">
      <c r="A20" s="12" t="s">
        <v>675</v>
      </c>
      <c r="B20" s="12" t="s">
        <v>345</v>
      </c>
      <c r="C20" s="12" t="s">
        <v>12</v>
      </c>
      <c r="D20" s="12" t="s">
        <v>182</v>
      </c>
    </row>
    <row r="21" spans="1:4" ht="20.100000000000001" customHeight="1" x14ac:dyDescent="0.3">
      <c r="A21" s="11" t="s">
        <v>290</v>
      </c>
      <c r="B21" s="11" t="s">
        <v>288</v>
      </c>
      <c r="C21" s="11" t="s">
        <v>44</v>
      </c>
      <c r="D21" s="11" t="s">
        <v>289</v>
      </c>
    </row>
    <row r="22" spans="1:4" ht="20.100000000000001" customHeight="1" x14ac:dyDescent="0.3">
      <c r="A22" s="11" t="s">
        <v>45</v>
      </c>
      <c r="B22" s="11" t="s">
        <v>263</v>
      </c>
      <c r="C22" s="11" t="s">
        <v>72</v>
      </c>
      <c r="D22" s="11" t="s">
        <v>264</v>
      </c>
    </row>
    <row r="23" spans="1:4" ht="20.100000000000001" customHeight="1" x14ac:dyDescent="0.3">
      <c r="A23" s="11" t="s">
        <v>281</v>
      </c>
      <c r="B23" s="11" t="s">
        <v>278</v>
      </c>
      <c r="C23" s="11" t="s">
        <v>279</v>
      </c>
      <c r="D23" s="11" t="s">
        <v>280</v>
      </c>
    </row>
    <row r="24" spans="1:4" ht="20.100000000000001" customHeight="1" x14ac:dyDescent="0.3">
      <c r="A24" s="11" t="s">
        <v>287</v>
      </c>
      <c r="B24" s="11" t="s">
        <v>284</v>
      </c>
      <c r="C24" s="11" t="s">
        <v>285</v>
      </c>
      <c r="D24" s="11" t="s">
        <v>286</v>
      </c>
    </row>
    <row r="25" spans="1:4" ht="20.100000000000001" customHeight="1" x14ac:dyDescent="0.3">
      <c r="A25" s="11" t="s">
        <v>46</v>
      </c>
      <c r="B25" s="11" t="s">
        <v>460</v>
      </c>
      <c r="C25" s="11" t="s">
        <v>133</v>
      </c>
      <c r="D25" s="11" t="s">
        <v>461</v>
      </c>
    </row>
    <row r="26" spans="1:4" ht="20.100000000000001" customHeight="1" x14ac:dyDescent="0.3">
      <c r="A26" s="11" t="s">
        <v>47</v>
      </c>
      <c r="B26" s="11" t="s">
        <v>268</v>
      </c>
      <c r="C26" s="11" t="s">
        <v>269</v>
      </c>
      <c r="D26" s="11" t="s">
        <v>270</v>
      </c>
    </row>
    <row r="27" spans="1:4" ht="20.100000000000001" customHeight="1" x14ac:dyDescent="0.3">
      <c r="A27" s="11" t="s">
        <v>47</v>
      </c>
      <c r="B27" s="11" t="s">
        <v>271</v>
      </c>
      <c r="C27" s="11" t="s">
        <v>272</v>
      </c>
      <c r="D27" s="11" t="s">
        <v>273</v>
      </c>
    </row>
    <row r="28" spans="1:4" ht="20.100000000000001" customHeight="1" x14ac:dyDescent="0.3">
      <c r="A28" s="11" t="s">
        <v>249</v>
      </c>
      <c r="B28" s="11" t="s">
        <v>247</v>
      </c>
      <c r="C28" s="11" t="s">
        <v>48</v>
      </c>
      <c r="D28" s="11" t="s">
        <v>248</v>
      </c>
    </row>
    <row r="29" spans="1:4" ht="20.100000000000001" customHeight="1" x14ac:dyDescent="0.3">
      <c r="A29" s="11" t="s">
        <v>49</v>
      </c>
      <c r="B29" s="11" t="s">
        <v>282</v>
      </c>
      <c r="C29" s="11" t="s">
        <v>50</v>
      </c>
      <c r="D29" s="11" t="s">
        <v>283</v>
      </c>
    </row>
    <row r="30" spans="1:4" ht="20.100000000000001" customHeight="1" x14ac:dyDescent="0.3">
      <c r="A30" s="11" t="s">
        <v>51</v>
      </c>
      <c r="B30" s="11" t="s">
        <v>274</v>
      </c>
      <c r="C30" s="11" t="s">
        <v>52</v>
      </c>
      <c r="D30" s="11" t="s">
        <v>275</v>
      </c>
    </row>
    <row r="31" spans="1:4" ht="20.100000000000001" customHeight="1" x14ac:dyDescent="0.3">
      <c r="A31" s="11" t="s">
        <v>267</v>
      </c>
      <c r="B31" s="11" t="s">
        <v>265</v>
      </c>
      <c r="C31" s="11" t="s">
        <v>24</v>
      </c>
      <c r="D31" s="11" t="s">
        <v>266</v>
      </c>
    </row>
    <row r="32" spans="1:4" ht="20.100000000000001" customHeight="1" x14ac:dyDescent="0.3">
      <c r="A32" s="11" t="s">
        <v>53</v>
      </c>
      <c r="B32" s="11" t="s">
        <v>254</v>
      </c>
      <c r="C32" s="11" t="s">
        <v>255</v>
      </c>
      <c r="D32" s="11" t="s">
        <v>256</v>
      </c>
    </row>
    <row r="33" spans="1:4" ht="20.100000000000001" customHeight="1" x14ac:dyDescent="0.3">
      <c r="A33" s="11" t="s">
        <v>54</v>
      </c>
      <c r="B33" s="11" t="s">
        <v>260</v>
      </c>
      <c r="C33" s="11" t="s">
        <v>261</v>
      </c>
      <c r="D33" s="11" t="s">
        <v>262</v>
      </c>
    </row>
    <row r="34" spans="1:4" ht="20.100000000000001" customHeight="1" x14ac:dyDescent="0.3">
      <c r="A34" s="11" t="s">
        <v>55</v>
      </c>
      <c r="B34" s="11" t="s">
        <v>418</v>
      </c>
      <c r="C34" s="11" t="s">
        <v>272</v>
      </c>
      <c r="D34" s="11" t="s">
        <v>419</v>
      </c>
    </row>
    <row r="35" spans="1:4" ht="20.100000000000001" customHeight="1" x14ac:dyDescent="0.3">
      <c r="A35" s="11" t="s">
        <v>56</v>
      </c>
      <c r="B35" s="11" t="s">
        <v>291</v>
      </c>
      <c r="C35" s="11" t="s">
        <v>72</v>
      </c>
      <c r="D35" s="11" t="s">
        <v>292</v>
      </c>
    </row>
    <row r="36" spans="1:4" ht="20.100000000000001" customHeight="1" x14ac:dyDescent="0.3">
      <c r="A36" s="11" t="s">
        <v>321</v>
      </c>
      <c r="B36" s="11" t="s">
        <v>319</v>
      </c>
      <c r="C36" s="11" t="s">
        <v>72</v>
      </c>
      <c r="D36" s="11" t="s">
        <v>320</v>
      </c>
    </row>
    <row r="37" spans="1:4" ht="20.100000000000001" customHeight="1" x14ac:dyDescent="0.3">
      <c r="A37" s="11" t="s">
        <v>57</v>
      </c>
      <c r="B37" s="11" t="s">
        <v>299</v>
      </c>
      <c r="C37" s="11" t="s">
        <v>300</v>
      </c>
      <c r="D37" s="11" t="s">
        <v>301</v>
      </c>
    </row>
    <row r="38" spans="1:4" ht="20.100000000000001" customHeight="1" x14ac:dyDescent="0.3">
      <c r="A38" s="11" t="s">
        <v>57</v>
      </c>
      <c r="B38" s="11" t="s">
        <v>302</v>
      </c>
      <c r="C38" s="11" t="s">
        <v>72</v>
      </c>
      <c r="D38" s="11" t="s">
        <v>303</v>
      </c>
    </row>
    <row r="39" spans="1:4" ht="20.100000000000001" customHeight="1" x14ac:dyDescent="0.3">
      <c r="A39" s="11" t="s">
        <v>58</v>
      </c>
      <c r="B39" s="11" t="s">
        <v>304</v>
      </c>
      <c r="C39" s="11" t="s">
        <v>272</v>
      </c>
      <c r="D39" s="11" t="s">
        <v>305</v>
      </c>
    </row>
    <row r="40" spans="1:4" ht="20.100000000000001" customHeight="1" x14ac:dyDescent="0.3">
      <c r="A40" s="11" t="s">
        <v>58</v>
      </c>
      <c r="B40" s="11" t="s">
        <v>306</v>
      </c>
      <c r="C40" s="11" t="s">
        <v>672</v>
      </c>
      <c r="D40" s="11" t="s">
        <v>307</v>
      </c>
    </row>
    <row r="41" spans="1:4" ht="20.100000000000001" customHeight="1" x14ac:dyDescent="0.3">
      <c r="A41" s="12" t="s">
        <v>676</v>
      </c>
      <c r="B41" s="12" t="s">
        <v>345</v>
      </c>
      <c r="C41" s="12" t="s">
        <v>12</v>
      </c>
      <c r="D41" s="12" t="s">
        <v>182</v>
      </c>
    </row>
    <row r="42" spans="1:4" ht="20.100000000000001" customHeight="1" x14ac:dyDescent="0.3">
      <c r="A42" s="11" t="s">
        <v>59</v>
      </c>
      <c r="B42" s="11" t="s">
        <v>308</v>
      </c>
      <c r="C42" s="11" t="s">
        <v>72</v>
      </c>
      <c r="D42" s="11" t="s">
        <v>309</v>
      </c>
    </row>
    <row r="43" spans="1:4" ht="20.100000000000001" customHeight="1" x14ac:dyDescent="0.3">
      <c r="A43" s="11" t="s">
        <v>639</v>
      </c>
      <c r="B43" s="11" t="s">
        <v>636</v>
      </c>
      <c r="C43" s="11" t="s">
        <v>637</v>
      </c>
      <c r="D43" s="11" t="s">
        <v>638</v>
      </c>
    </row>
    <row r="44" spans="1:4" ht="20.100000000000001" customHeight="1" x14ac:dyDescent="0.3">
      <c r="A44" s="11" t="s">
        <v>629</v>
      </c>
      <c r="B44" s="11" t="s">
        <v>626</v>
      </c>
      <c r="C44" s="11" t="s">
        <v>627</v>
      </c>
      <c r="D44" s="11" t="s">
        <v>628</v>
      </c>
    </row>
    <row r="45" spans="1:4" ht="20.100000000000001" customHeight="1" x14ac:dyDescent="0.3">
      <c r="A45" s="11" t="s">
        <v>60</v>
      </c>
      <c r="B45" s="11" t="s">
        <v>420</v>
      </c>
      <c r="C45" s="11" t="s">
        <v>61</v>
      </c>
      <c r="D45" s="11" t="s">
        <v>421</v>
      </c>
    </row>
    <row r="46" spans="1:4" ht="20.100000000000001" customHeight="1" x14ac:dyDescent="0.3">
      <c r="A46" s="11" t="s">
        <v>645</v>
      </c>
      <c r="B46" s="11" t="s">
        <v>643</v>
      </c>
      <c r="C46" s="11" t="s">
        <v>637</v>
      </c>
      <c r="D46" s="11" t="s">
        <v>644</v>
      </c>
    </row>
    <row r="47" spans="1:4" ht="20.100000000000001" customHeight="1" x14ac:dyDescent="0.3">
      <c r="A47" s="11" t="s">
        <v>62</v>
      </c>
      <c r="B47" s="11" t="s">
        <v>422</v>
      </c>
      <c r="C47" s="11" t="s">
        <v>423</v>
      </c>
      <c r="D47" s="11" t="s">
        <v>424</v>
      </c>
    </row>
    <row r="48" spans="1:4" ht="20.100000000000001" customHeight="1" x14ac:dyDescent="0.3">
      <c r="A48" s="11" t="s">
        <v>63</v>
      </c>
      <c r="B48" s="11" t="s">
        <v>425</v>
      </c>
      <c r="C48" s="11" t="s">
        <v>423</v>
      </c>
      <c r="D48" s="11" t="s">
        <v>426</v>
      </c>
    </row>
    <row r="49" spans="1:4" ht="20.100000000000001" customHeight="1" x14ac:dyDescent="0.3">
      <c r="A49" s="11" t="s">
        <v>64</v>
      </c>
      <c r="B49" s="11" t="s">
        <v>310</v>
      </c>
      <c r="C49" s="11" t="s">
        <v>311</v>
      </c>
      <c r="D49" s="11" t="s">
        <v>312</v>
      </c>
    </row>
    <row r="50" spans="1:4" ht="20.100000000000001" customHeight="1" x14ac:dyDescent="0.3">
      <c r="A50" s="11" t="s">
        <v>65</v>
      </c>
      <c r="B50" s="11" t="s">
        <v>66</v>
      </c>
      <c r="C50" s="11" t="s">
        <v>379</v>
      </c>
      <c r="D50" s="11" t="s">
        <v>380</v>
      </c>
    </row>
    <row r="51" spans="1:4" ht="20.100000000000001" customHeight="1" x14ac:dyDescent="0.3">
      <c r="A51" s="11" t="s">
        <v>67</v>
      </c>
      <c r="B51" s="11" t="s">
        <v>313</v>
      </c>
      <c r="C51" s="11" t="s">
        <v>314</v>
      </c>
      <c r="D51" s="11" t="s">
        <v>315</v>
      </c>
    </row>
    <row r="52" spans="1:4" ht="20.100000000000001" customHeight="1" x14ac:dyDescent="0.3">
      <c r="A52" s="11" t="s">
        <v>67</v>
      </c>
      <c r="B52" s="11" t="s">
        <v>316</v>
      </c>
      <c r="C52" s="11" t="s">
        <v>317</v>
      </c>
      <c r="D52" s="11" t="s">
        <v>318</v>
      </c>
    </row>
    <row r="53" spans="1:4" ht="20.100000000000001" customHeight="1" x14ac:dyDescent="0.3">
      <c r="A53" s="11" t="s">
        <v>68</v>
      </c>
      <c r="B53" s="11" t="s">
        <v>328</v>
      </c>
      <c r="C53" s="11" t="s">
        <v>329</v>
      </c>
      <c r="D53" s="11" t="s">
        <v>330</v>
      </c>
    </row>
    <row r="54" spans="1:4" ht="20.100000000000001" customHeight="1" x14ac:dyDescent="0.3">
      <c r="A54" s="11" t="s">
        <v>69</v>
      </c>
      <c r="B54" s="11" t="s">
        <v>325</v>
      </c>
      <c r="C54" s="11" t="s">
        <v>326</v>
      </c>
      <c r="D54" s="11" t="s">
        <v>327</v>
      </c>
    </row>
    <row r="55" spans="1:4" ht="20.100000000000001" customHeight="1" x14ac:dyDescent="0.3">
      <c r="A55" s="11" t="s">
        <v>70</v>
      </c>
      <c r="B55" s="11" t="s">
        <v>335</v>
      </c>
      <c r="C55" s="11" t="s">
        <v>336</v>
      </c>
      <c r="D55" s="11" t="s">
        <v>337</v>
      </c>
    </row>
    <row r="56" spans="1:4" ht="20.100000000000001" customHeight="1" x14ac:dyDescent="0.3">
      <c r="A56" s="11" t="s">
        <v>225</v>
      </c>
      <c r="B56" s="11" t="s">
        <v>223</v>
      </c>
      <c r="C56" s="11" t="s">
        <v>125</v>
      </c>
      <c r="D56" s="11" t="s">
        <v>224</v>
      </c>
    </row>
    <row r="57" spans="1:4" ht="20.100000000000001" customHeight="1" x14ac:dyDescent="0.3">
      <c r="A57" s="11" t="s">
        <v>341</v>
      </c>
      <c r="B57" s="11" t="s">
        <v>338</v>
      </c>
      <c r="C57" s="11" t="s">
        <v>339</v>
      </c>
      <c r="D57" s="11" t="s">
        <v>340</v>
      </c>
    </row>
    <row r="58" spans="1:4" ht="20.100000000000001" customHeight="1" x14ac:dyDescent="0.3">
      <c r="A58" s="12" t="s">
        <v>677</v>
      </c>
      <c r="B58" s="12" t="s">
        <v>345</v>
      </c>
      <c r="C58" s="12" t="s">
        <v>12</v>
      </c>
      <c r="D58" s="12" t="s">
        <v>182</v>
      </c>
    </row>
    <row r="59" spans="1:4" ht="20.100000000000001" customHeight="1" x14ac:dyDescent="0.3">
      <c r="A59" s="12" t="s">
        <v>678</v>
      </c>
      <c r="B59" s="12" t="s">
        <v>345</v>
      </c>
      <c r="C59" s="12" t="s">
        <v>12</v>
      </c>
      <c r="D59" s="12" t="s">
        <v>182</v>
      </c>
    </row>
    <row r="60" spans="1:4" ht="20.100000000000001" customHeight="1" x14ac:dyDescent="0.3">
      <c r="A60" s="11" t="s">
        <v>606</v>
      </c>
      <c r="B60" s="11" t="s">
        <v>604</v>
      </c>
      <c r="C60" s="11" t="s">
        <v>72</v>
      </c>
      <c r="D60" s="11" t="s">
        <v>605</v>
      </c>
    </row>
    <row r="61" spans="1:4" ht="20.100000000000001" customHeight="1" x14ac:dyDescent="0.3">
      <c r="A61" s="11" t="s">
        <v>344</v>
      </c>
      <c r="B61" s="11" t="s">
        <v>342</v>
      </c>
      <c r="C61" s="11" t="s">
        <v>189</v>
      </c>
      <c r="D61" s="11" t="s">
        <v>343</v>
      </c>
    </row>
    <row r="62" spans="1:4" ht="20.100000000000001" customHeight="1" x14ac:dyDescent="0.3">
      <c r="A62" s="11" t="s">
        <v>73</v>
      </c>
      <c r="B62" s="11" t="s">
        <v>346</v>
      </c>
      <c r="C62" s="11" t="s">
        <v>347</v>
      </c>
      <c r="D62" s="11" t="s">
        <v>348</v>
      </c>
    </row>
    <row r="63" spans="1:4" ht="20.100000000000001" customHeight="1" x14ac:dyDescent="0.3">
      <c r="A63" s="12" t="s">
        <v>679</v>
      </c>
      <c r="B63" s="12" t="s">
        <v>345</v>
      </c>
      <c r="C63" s="12" t="s">
        <v>12</v>
      </c>
      <c r="D63" s="12" t="s">
        <v>182</v>
      </c>
    </row>
    <row r="64" spans="1:4" ht="20.100000000000001" customHeight="1" x14ac:dyDescent="0.3">
      <c r="A64" s="11" t="s">
        <v>635</v>
      </c>
      <c r="B64" s="11" t="s">
        <v>633</v>
      </c>
      <c r="C64" s="11" t="s">
        <v>272</v>
      </c>
      <c r="D64" s="11" t="s">
        <v>634</v>
      </c>
    </row>
    <row r="65" spans="1:4" ht="20.100000000000001" customHeight="1" x14ac:dyDescent="0.3">
      <c r="A65" s="12" t="s">
        <v>680</v>
      </c>
      <c r="B65" s="12" t="s">
        <v>345</v>
      </c>
      <c r="C65" s="12" t="s">
        <v>12</v>
      </c>
      <c r="D65" s="12" t="s">
        <v>182</v>
      </c>
    </row>
    <row r="66" spans="1:4" ht="20.100000000000001" customHeight="1" x14ac:dyDescent="0.3">
      <c r="A66" s="11" t="s">
        <v>74</v>
      </c>
      <c r="B66" s="11" t="s">
        <v>366</v>
      </c>
      <c r="C66" s="11" t="s">
        <v>75</v>
      </c>
      <c r="D66" s="11" t="s">
        <v>367</v>
      </c>
    </row>
    <row r="67" spans="1:4" ht="20.100000000000001" customHeight="1" x14ac:dyDescent="0.3">
      <c r="A67" s="11" t="s">
        <v>358</v>
      </c>
      <c r="B67" s="11" t="s">
        <v>356</v>
      </c>
      <c r="C67" s="11" t="s">
        <v>670</v>
      </c>
      <c r="D67" s="11" t="s">
        <v>357</v>
      </c>
    </row>
    <row r="68" spans="1:4" ht="20.100000000000001" customHeight="1" x14ac:dyDescent="0.3">
      <c r="A68" s="11" t="s">
        <v>76</v>
      </c>
      <c r="B68" s="11" t="s">
        <v>361</v>
      </c>
      <c r="C68" s="11" t="s">
        <v>362</v>
      </c>
      <c r="D68" s="11" t="s">
        <v>363</v>
      </c>
    </row>
    <row r="69" spans="1:4" ht="20.100000000000001" customHeight="1" x14ac:dyDescent="0.3">
      <c r="A69" s="11" t="s">
        <v>77</v>
      </c>
      <c r="B69" s="11" t="s">
        <v>364</v>
      </c>
      <c r="C69" s="11" t="s">
        <v>23</v>
      </c>
      <c r="D69" s="11" t="s">
        <v>365</v>
      </c>
    </row>
    <row r="70" spans="1:4" ht="20.100000000000001" customHeight="1" x14ac:dyDescent="0.3">
      <c r="A70" s="12" t="s">
        <v>681</v>
      </c>
      <c r="B70" s="12" t="s">
        <v>345</v>
      </c>
      <c r="C70" s="12" t="s">
        <v>12</v>
      </c>
      <c r="D70" s="12" t="s">
        <v>182</v>
      </c>
    </row>
    <row r="71" spans="1:4" ht="20.100000000000001" customHeight="1" x14ac:dyDescent="0.3">
      <c r="A71" s="11" t="s">
        <v>78</v>
      </c>
      <c r="B71" s="11" t="s">
        <v>370</v>
      </c>
      <c r="C71" s="11" t="s">
        <v>79</v>
      </c>
      <c r="D71" s="11" t="s">
        <v>371</v>
      </c>
    </row>
    <row r="72" spans="1:4" ht="20.100000000000001" customHeight="1" x14ac:dyDescent="0.3">
      <c r="A72" s="11" t="s">
        <v>80</v>
      </c>
      <c r="B72" s="11" t="s">
        <v>359</v>
      </c>
      <c r="C72" s="11" t="s">
        <v>23</v>
      </c>
      <c r="D72" s="11" t="s">
        <v>360</v>
      </c>
    </row>
    <row r="73" spans="1:4" ht="20.100000000000001" customHeight="1" x14ac:dyDescent="0.3">
      <c r="A73" s="11" t="s">
        <v>81</v>
      </c>
      <c r="B73" s="11" t="s">
        <v>368</v>
      </c>
      <c r="C73" s="11" t="s">
        <v>82</v>
      </c>
      <c r="D73" s="11" t="s">
        <v>369</v>
      </c>
    </row>
    <row r="74" spans="1:4" ht="20.100000000000001" customHeight="1" x14ac:dyDescent="0.3">
      <c r="A74" s="11" t="s">
        <v>83</v>
      </c>
      <c r="B74" s="11" t="s">
        <v>372</v>
      </c>
      <c r="C74" s="11" t="s">
        <v>373</v>
      </c>
      <c r="D74" s="11" t="s">
        <v>374</v>
      </c>
    </row>
    <row r="75" spans="1:4" ht="20.100000000000001" customHeight="1" x14ac:dyDescent="0.3">
      <c r="A75" s="11" t="s">
        <v>383</v>
      </c>
      <c r="B75" s="11" t="s">
        <v>381</v>
      </c>
      <c r="C75" s="11" t="s">
        <v>84</v>
      </c>
      <c r="D75" s="11" t="s">
        <v>382</v>
      </c>
    </row>
    <row r="76" spans="1:4" ht="20.100000000000001" customHeight="1" x14ac:dyDescent="0.3">
      <c r="A76" s="11" t="s">
        <v>85</v>
      </c>
      <c r="B76" s="11" t="s">
        <v>377</v>
      </c>
      <c r="C76" s="11" t="s">
        <v>30</v>
      </c>
      <c r="D76" s="11" t="s">
        <v>378</v>
      </c>
    </row>
    <row r="77" spans="1:4" ht="20.100000000000001" customHeight="1" x14ac:dyDescent="0.3">
      <c r="A77" s="11" t="s">
        <v>86</v>
      </c>
      <c r="B77" s="11" t="s">
        <v>375</v>
      </c>
      <c r="C77" s="11" t="s">
        <v>87</v>
      </c>
      <c r="D77" s="11" t="s">
        <v>376</v>
      </c>
    </row>
    <row r="78" spans="1:4" ht="20.100000000000001" customHeight="1" x14ac:dyDescent="0.3">
      <c r="A78" s="11" t="s">
        <v>88</v>
      </c>
      <c r="B78" s="11" t="s">
        <v>384</v>
      </c>
      <c r="C78" s="11" t="s">
        <v>89</v>
      </c>
      <c r="D78" s="11" t="s">
        <v>385</v>
      </c>
    </row>
    <row r="79" spans="1:4" ht="20.100000000000001" customHeight="1" x14ac:dyDescent="0.3">
      <c r="A79" s="11" t="s">
        <v>90</v>
      </c>
      <c r="B79" s="11" t="s">
        <v>390</v>
      </c>
      <c r="C79" s="11" t="s">
        <v>391</v>
      </c>
      <c r="D79" s="11" t="s">
        <v>392</v>
      </c>
    </row>
    <row r="80" spans="1:4" ht="20.100000000000001" customHeight="1" x14ac:dyDescent="0.3">
      <c r="A80" s="11" t="s">
        <v>433</v>
      </c>
      <c r="B80" s="11" t="s">
        <v>431</v>
      </c>
      <c r="C80" s="11" t="s">
        <v>92</v>
      </c>
      <c r="D80" s="11" t="s">
        <v>432</v>
      </c>
    </row>
    <row r="81" spans="1:4" ht="20.100000000000001" customHeight="1" x14ac:dyDescent="0.3">
      <c r="A81" s="11" t="s">
        <v>352</v>
      </c>
      <c r="B81" s="11" t="s">
        <v>349</v>
      </c>
      <c r="C81" s="11" t="s">
        <v>350</v>
      </c>
      <c r="D81" s="11" t="s">
        <v>351</v>
      </c>
    </row>
    <row r="82" spans="1:4" ht="20.100000000000001" customHeight="1" x14ac:dyDescent="0.3">
      <c r="A82" s="11" t="s">
        <v>533</v>
      </c>
      <c r="B82" s="11" t="s">
        <v>531</v>
      </c>
      <c r="C82" s="11" t="s">
        <v>91</v>
      </c>
      <c r="D82" s="11" t="s">
        <v>532</v>
      </c>
    </row>
    <row r="83" spans="1:4" ht="20.100000000000001" customHeight="1" x14ac:dyDescent="0.3">
      <c r="A83" s="11" t="s">
        <v>93</v>
      </c>
      <c r="B83" s="11" t="s">
        <v>393</v>
      </c>
      <c r="C83" s="11" t="s">
        <v>669</v>
      </c>
      <c r="D83" s="11" t="s">
        <v>394</v>
      </c>
    </row>
    <row r="84" spans="1:4" ht="20.100000000000001" customHeight="1" x14ac:dyDescent="0.3">
      <c r="A84" s="11" t="s">
        <v>95</v>
      </c>
      <c r="B84" s="11" t="s">
        <v>386</v>
      </c>
      <c r="C84" s="11" t="s">
        <v>96</v>
      </c>
      <c r="D84" s="11" t="s">
        <v>387</v>
      </c>
    </row>
    <row r="85" spans="1:4" ht="20.100000000000001" customHeight="1" x14ac:dyDescent="0.3">
      <c r="A85" s="11" t="s">
        <v>397</v>
      </c>
      <c r="B85" s="11" t="s">
        <v>395</v>
      </c>
      <c r="C85" s="11" t="s">
        <v>98</v>
      </c>
      <c r="D85" s="11" t="s">
        <v>396</v>
      </c>
    </row>
    <row r="86" spans="1:4" ht="20.100000000000001" customHeight="1" x14ac:dyDescent="0.3">
      <c r="A86" s="11" t="s">
        <v>97</v>
      </c>
      <c r="B86" s="11" t="s">
        <v>398</v>
      </c>
      <c r="C86" s="11" t="s">
        <v>399</v>
      </c>
      <c r="D86" s="11" t="s">
        <v>400</v>
      </c>
    </row>
    <row r="87" spans="1:4" ht="20.100000000000001" customHeight="1" x14ac:dyDescent="0.3">
      <c r="A87" s="12" t="s">
        <v>682</v>
      </c>
      <c r="B87" s="12" t="s">
        <v>345</v>
      </c>
      <c r="C87" s="12" t="s">
        <v>12</v>
      </c>
      <c r="D87" s="12" t="s">
        <v>182</v>
      </c>
    </row>
    <row r="88" spans="1:4" ht="20.100000000000001" customHeight="1" x14ac:dyDescent="0.3">
      <c r="A88" s="11" t="s">
        <v>99</v>
      </c>
      <c r="B88" s="11" t="s">
        <v>401</v>
      </c>
      <c r="C88" s="11" t="s">
        <v>402</v>
      </c>
      <c r="D88" s="11" t="s">
        <v>403</v>
      </c>
    </row>
    <row r="89" spans="1:4" ht="20.100000000000001" customHeight="1" x14ac:dyDescent="0.3">
      <c r="A89" s="11" t="s">
        <v>100</v>
      </c>
      <c r="B89" s="11" t="s">
        <v>388</v>
      </c>
      <c r="C89" s="11" t="s">
        <v>664</v>
      </c>
      <c r="D89" s="11" t="s">
        <v>389</v>
      </c>
    </row>
    <row r="90" spans="1:4" ht="20.100000000000001" customHeight="1" x14ac:dyDescent="0.3">
      <c r="A90" s="12" t="s">
        <v>683</v>
      </c>
      <c r="B90" s="12" t="s">
        <v>345</v>
      </c>
      <c r="C90" s="12" t="s">
        <v>12</v>
      </c>
      <c r="D90" s="12" t="s">
        <v>182</v>
      </c>
    </row>
    <row r="91" spans="1:4" ht="20.100000000000001" customHeight="1" x14ac:dyDescent="0.3">
      <c r="A91" s="11" t="s">
        <v>101</v>
      </c>
      <c r="B91" s="11" t="s">
        <v>406</v>
      </c>
      <c r="C91" s="11" t="s">
        <v>72</v>
      </c>
      <c r="D91" s="11" t="s">
        <v>407</v>
      </c>
    </row>
    <row r="92" spans="1:4" ht="20.100000000000001" customHeight="1" x14ac:dyDescent="0.3">
      <c r="A92" s="11" t="s">
        <v>102</v>
      </c>
      <c r="B92" s="11" t="s">
        <v>410</v>
      </c>
      <c r="C92" s="11" t="s">
        <v>103</v>
      </c>
      <c r="D92" s="11" t="s">
        <v>411</v>
      </c>
    </row>
    <row r="93" spans="1:4" ht="20.100000000000001" customHeight="1" x14ac:dyDescent="0.3">
      <c r="A93" s="11" t="s">
        <v>104</v>
      </c>
      <c r="B93" s="11" t="s">
        <v>404</v>
      </c>
      <c r="C93" s="11" t="s">
        <v>23</v>
      </c>
      <c r="D93" s="11" t="s">
        <v>405</v>
      </c>
    </row>
    <row r="94" spans="1:4" ht="20.100000000000001" customHeight="1" x14ac:dyDescent="0.3">
      <c r="A94" s="11" t="s">
        <v>105</v>
      </c>
      <c r="B94" s="11" t="s">
        <v>408</v>
      </c>
      <c r="C94" s="11" t="s">
        <v>106</v>
      </c>
      <c r="D94" s="11" t="s">
        <v>409</v>
      </c>
    </row>
    <row r="95" spans="1:4" ht="20.100000000000001" customHeight="1" x14ac:dyDescent="0.3">
      <c r="A95" s="11" t="s">
        <v>107</v>
      </c>
      <c r="B95" s="11" t="s">
        <v>434</v>
      </c>
      <c r="C95" s="11" t="s">
        <v>668</v>
      </c>
      <c r="D95" s="11" t="s">
        <v>435</v>
      </c>
    </row>
    <row r="96" spans="1:4" ht="20.100000000000001" customHeight="1" x14ac:dyDescent="0.3">
      <c r="A96" s="11" t="s">
        <v>108</v>
      </c>
      <c r="B96" s="11" t="s">
        <v>412</v>
      </c>
      <c r="C96" s="11" t="s">
        <v>109</v>
      </c>
      <c r="D96" s="11" t="s">
        <v>413</v>
      </c>
    </row>
    <row r="97" spans="1:4" ht="20.100000000000001" customHeight="1" x14ac:dyDescent="0.3">
      <c r="A97" s="11" t="s">
        <v>417</v>
      </c>
      <c r="B97" s="11" t="s">
        <v>414</v>
      </c>
      <c r="C97" s="11" t="s">
        <v>415</v>
      </c>
      <c r="D97" s="11" t="s">
        <v>416</v>
      </c>
    </row>
    <row r="98" spans="1:4" ht="20.100000000000001" customHeight="1" x14ac:dyDescent="0.3">
      <c r="A98" s="11" t="s">
        <v>430</v>
      </c>
      <c r="B98" s="11" t="s">
        <v>427</v>
      </c>
      <c r="C98" s="11" t="s">
        <v>428</v>
      </c>
      <c r="D98" s="11" t="s">
        <v>429</v>
      </c>
    </row>
    <row r="99" spans="1:4" ht="20.100000000000001" customHeight="1" x14ac:dyDescent="0.3">
      <c r="A99" s="11" t="s">
        <v>110</v>
      </c>
      <c r="B99" s="11" t="s">
        <v>436</v>
      </c>
      <c r="C99" s="11" t="s">
        <v>667</v>
      </c>
      <c r="D99" s="11" t="s">
        <v>437</v>
      </c>
    </row>
    <row r="100" spans="1:4" ht="20.100000000000001" customHeight="1" x14ac:dyDescent="0.3">
      <c r="A100" s="11" t="s">
        <v>111</v>
      </c>
      <c r="B100" s="11" t="s">
        <v>446</v>
      </c>
      <c r="C100" s="11" t="s">
        <v>30</v>
      </c>
      <c r="D100" s="11" t="s">
        <v>447</v>
      </c>
    </row>
    <row r="101" spans="1:4" ht="20.100000000000001" customHeight="1" x14ac:dyDescent="0.3">
      <c r="A101" s="12" t="s">
        <v>684</v>
      </c>
      <c r="B101" s="12" t="s">
        <v>345</v>
      </c>
      <c r="C101" s="12" t="s">
        <v>12</v>
      </c>
      <c r="D101" s="12" t="s">
        <v>182</v>
      </c>
    </row>
    <row r="102" spans="1:4" ht="20.100000000000001" customHeight="1" x14ac:dyDescent="0.3">
      <c r="A102" s="11" t="s">
        <v>112</v>
      </c>
      <c r="B102" s="11" t="s">
        <v>438</v>
      </c>
      <c r="C102" s="11" t="s">
        <v>439</v>
      </c>
      <c r="D102" s="11" t="s">
        <v>440</v>
      </c>
    </row>
    <row r="103" spans="1:4" ht="20.100000000000001" customHeight="1" x14ac:dyDescent="0.3">
      <c r="A103" s="11" t="s">
        <v>113</v>
      </c>
      <c r="B103" s="11" t="s">
        <v>443</v>
      </c>
      <c r="C103" s="11" t="s">
        <v>444</v>
      </c>
      <c r="D103" s="11" t="s">
        <v>445</v>
      </c>
    </row>
    <row r="104" spans="1:4" ht="20.100000000000001" customHeight="1" x14ac:dyDescent="0.3">
      <c r="A104" s="11" t="s">
        <v>114</v>
      </c>
      <c r="B104" s="11" t="s">
        <v>448</v>
      </c>
      <c r="C104" s="11" t="s">
        <v>115</v>
      </c>
      <c r="D104" s="11" t="s">
        <v>449</v>
      </c>
    </row>
    <row r="105" spans="1:4" ht="20.100000000000001" customHeight="1" x14ac:dyDescent="0.3">
      <c r="A105" s="12" t="s">
        <v>685</v>
      </c>
      <c r="B105" s="12" t="s">
        <v>345</v>
      </c>
      <c r="C105" s="12" t="s">
        <v>12</v>
      </c>
      <c r="D105" s="12" t="s">
        <v>182</v>
      </c>
    </row>
    <row r="106" spans="1:4" ht="20.100000000000001" customHeight="1" x14ac:dyDescent="0.3">
      <c r="A106" s="12" t="s">
        <v>686</v>
      </c>
      <c r="B106" s="12" t="s">
        <v>345</v>
      </c>
      <c r="C106" s="12" t="s">
        <v>12</v>
      </c>
      <c r="D106" s="12" t="s">
        <v>182</v>
      </c>
    </row>
    <row r="107" spans="1:4" ht="20.100000000000001" customHeight="1" x14ac:dyDescent="0.3">
      <c r="A107" s="11" t="s">
        <v>459</v>
      </c>
      <c r="B107" s="11" t="s">
        <v>116</v>
      </c>
      <c r="C107" s="11" t="s">
        <v>457</v>
      </c>
      <c r="D107" s="11" t="s">
        <v>458</v>
      </c>
    </row>
    <row r="108" spans="1:4" ht="20.100000000000001" customHeight="1" x14ac:dyDescent="0.3">
      <c r="A108" s="11" t="s">
        <v>117</v>
      </c>
      <c r="B108" s="11" t="s">
        <v>454</v>
      </c>
      <c r="C108" s="11" t="s">
        <v>455</v>
      </c>
      <c r="D108" s="11" t="s">
        <v>456</v>
      </c>
    </row>
    <row r="109" spans="1:4" ht="20.100000000000001" customHeight="1" x14ac:dyDescent="0.3">
      <c r="A109" s="11" t="s">
        <v>118</v>
      </c>
      <c r="B109" s="11" t="s">
        <v>475</v>
      </c>
      <c r="C109" s="11" t="s">
        <v>119</v>
      </c>
      <c r="D109" s="11" t="s">
        <v>476</v>
      </c>
    </row>
    <row r="110" spans="1:4" ht="20.100000000000001" customHeight="1" x14ac:dyDescent="0.3">
      <c r="A110" s="11" t="s">
        <v>120</v>
      </c>
      <c r="B110" s="11" t="s">
        <v>471</v>
      </c>
      <c r="C110" s="11" t="s">
        <v>121</v>
      </c>
      <c r="D110" s="11" t="s">
        <v>472</v>
      </c>
    </row>
    <row r="111" spans="1:4" ht="20.100000000000001" customHeight="1" x14ac:dyDescent="0.3">
      <c r="A111" s="11" t="s">
        <v>122</v>
      </c>
      <c r="B111" s="11" t="s">
        <v>469</v>
      </c>
      <c r="C111" s="11" t="s">
        <v>123</v>
      </c>
      <c r="D111" s="11" t="s">
        <v>470</v>
      </c>
    </row>
    <row r="112" spans="1:4" ht="20.100000000000001" customHeight="1" x14ac:dyDescent="0.3">
      <c r="A112" s="12" t="s">
        <v>687</v>
      </c>
      <c r="B112" s="12" t="s">
        <v>345</v>
      </c>
      <c r="C112" s="12" t="s">
        <v>12</v>
      </c>
      <c r="D112" s="12" t="s">
        <v>182</v>
      </c>
    </row>
    <row r="113" spans="1:4" ht="20.100000000000001" customHeight="1" x14ac:dyDescent="0.3">
      <c r="A113" s="11" t="s">
        <v>124</v>
      </c>
      <c r="B113" s="11" t="s">
        <v>450</v>
      </c>
      <c r="C113" s="11" t="s">
        <v>71</v>
      </c>
      <c r="D113" s="11" t="s">
        <v>451</v>
      </c>
    </row>
    <row r="114" spans="1:4" ht="20.100000000000001" customHeight="1" x14ac:dyDescent="0.3">
      <c r="A114" s="11" t="s">
        <v>468</v>
      </c>
      <c r="B114" s="11" t="s">
        <v>466</v>
      </c>
      <c r="C114" s="11" t="s">
        <v>94</v>
      </c>
      <c r="D114" s="11" t="s">
        <v>467</v>
      </c>
    </row>
    <row r="115" spans="1:4" ht="20.100000000000001" customHeight="1" x14ac:dyDescent="0.3">
      <c r="A115" s="11" t="s">
        <v>126</v>
      </c>
      <c r="B115" s="11" t="s">
        <v>464</v>
      </c>
      <c r="C115" s="11" t="s">
        <v>127</v>
      </c>
      <c r="D115" s="11" t="s">
        <v>465</v>
      </c>
    </row>
    <row r="116" spans="1:4" ht="20.100000000000001" customHeight="1" x14ac:dyDescent="0.3">
      <c r="A116" s="11" t="s">
        <v>128</v>
      </c>
      <c r="B116" s="11" t="s">
        <v>473</v>
      </c>
      <c r="C116" s="11" t="s">
        <v>129</v>
      </c>
      <c r="D116" s="11" t="s">
        <v>474</v>
      </c>
    </row>
    <row r="117" spans="1:4" ht="20.100000000000001" customHeight="1" x14ac:dyDescent="0.3">
      <c r="A117" s="11" t="s">
        <v>130</v>
      </c>
      <c r="B117" s="11" t="s">
        <v>452</v>
      </c>
      <c r="C117" s="11" t="s">
        <v>452</v>
      </c>
      <c r="D117" s="11" t="s">
        <v>453</v>
      </c>
    </row>
    <row r="118" spans="1:4" ht="20.100000000000001" customHeight="1" x14ac:dyDescent="0.3">
      <c r="A118" s="11" t="s">
        <v>131</v>
      </c>
      <c r="B118" s="11" t="s">
        <v>462</v>
      </c>
      <c r="C118" s="11" t="s">
        <v>665</v>
      </c>
      <c r="D118" s="11" t="s">
        <v>463</v>
      </c>
    </row>
    <row r="119" spans="1:4" ht="20.100000000000001" customHeight="1" x14ac:dyDescent="0.3">
      <c r="A119" s="11" t="s">
        <v>132</v>
      </c>
      <c r="B119" s="11" t="s">
        <v>477</v>
      </c>
      <c r="C119" s="11" t="s">
        <v>478</v>
      </c>
      <c r="D119" s="11" t="s">
        <v>479</v>
      </c>
    </row>
    <row r="120" spans="1:4" ht="20.100000000000001" customHeight="1" x14ac:dyDescent="0.3">
      <c r="A120" s="11" t="s">
        <v>134</v>
      </c>
      <c r="B120" s="11" t="s">
        <v>480</v>
      </c>
      <c r="C120" s="11" t="s">
        <v>135</v>
      </c>
      <c r="D120" s="11" t="s">
        <v>481</v>
      </c>
    </row>
    <row r="121" spans="1:4" ht="20.100000000000001" customHeight="1" x14ac:dyDescent="0.3">
      <c r="A121" s="11" t="s">
        <v>492</v>
      </c>
      <c r="B121" s="11" t="s">
        <v>489</v>
      </c>
      <c r="C121" s="11" t="s">
        <v>490</v>
      </c>
      <c r="D121" s="11" t="s">
        <v>491</v>
      </c>
    </row>
    <row r="122" spans="1:4" ht="20.100000000000001" customHeight="1" x14ac:dyDescent="0.3">
      <c r="A122" s="11" t="s">
        <v>136</v>
      </c>
      <c r="B122" s="11" t="s">
        <v>485</v>
      </c>
      <c r="C122" s="11" t="s">
        <v>137</v>
      </c>
      <c r="D122" s="11" t="s">
        <v>486</v>
      </c>
    </row>
    <row r="123" spans="1:4" ht="20.100000000000001" customHeight="1" x14ac:dyDescent="0.3">
      <c r="A123" s="11" t="s">
        <v>484</v>
      </c>
      <c r="B123" s="11" t="s">
        <v>482</v>
      </c>
      <c r="C123" s="11" t="s">
        <v>666</v>
      </c>
      <c r="D123" s="11" t="s">
        <v>483</v>
      </c>
    </row>
    <row r="124" spans="1:4" ht="20.100000000000001" customHeight="1" x14ac:dyDescent="0.3">
      <c r="A124" s="11" t="s">
        <v>138</v>
      </c>
      <c r="B124" s="11" t="s">
        <v>487</v>
      </c>
      <c r="C124" s="11" t="s">
        <v>402</v>
      </c>
      <c r="D124" s="11" t="s">
        <v>488</v>
      </c>
    </row>
    <row r="125" spans="1:4" ht="20.100000000000001" customHeight="1" x14ac:dyDescent="0.3">
      <c r="A125" s="11" t="s">
        <v>139</v>
      </c>
      <c r="B125" s="11" t="s">
        <v>493</v>
      </c>
      <c r="C125" s="11" t="s">
        <v>72</v>
      </c>
      <c r="D125" s="11" t="s">
        <v>494</v>
      </c>
    </row>
    <row r="126" spans="1:4" ht="20.100000000000001" customHeight="1" x14ac:dyDescent="0.3">
      <c r="A126" s="11" t="s">
        <v>140</v>
      </c>
      <c r="B126" s="11" t="s">
        <v>495</v>
      </c>
      <c r="C126" s="11" t="s">
        <v>141</v>
      </c>
      <c r="D126" s="11" t="s">
        <v>496</v>
      </c>
    </row>
    <row r="127" spans="1:4" ht="20.100000000000001" customHeight="1" x14ac:dyDescent="0.3">
      <c r="A127" s="11" t="s">
        <v>632</v>
      </c>
      <c r="B127" s="11" t="s">
        <v>630</v>
      </c>
      <c r="C127" s="11" t="s">
        <v>631</v>
      </c>
      <c r="D127" s="11" t="s">
        <v>632</v>
      </c>
    </row>
    <row r="128" spans="1:4" ht="20.100000000000001" customHeight="1" x14ac:dyDescent="0.3">
      <c r="A128" s="11" t="s">
        <v>142</v>
      </c>
      <c r="B128" s="11" t="s">
        <v>601</v>
      </c>
      <c r="C128" s="11" t="s">
        <v>602</v>
      </c>
      <c r="D128" s="11" t="s">
        <v>603</v>
      </c>
    </row>
    <row r="129" spans="1:4" ht="20.100000000000001" customHeight="1" x14ac:dyDescent="0.3">
      <c r="A129" s="11" t="s">
        <v>613</v>
      </c>
      <c r="B129" s="11" t="s">
        <v>610</v>
      </c>
      <c r="C129" s="11" t="s">
        <v>611</v>
      </c>
      <c r="D129" s="11" t="s">
        <v>612</v>
      </c>
    </row>
    <row r="130" spans="1:4" ht="20.100000000000001" customHeight="1" x14ac:dyDescent="0.3">
      <c r="A130" s="11" t="s">
        <v>143</v>
      </c>
      <c r="B130" s="11" t="s">
        <v>509</v>
      </c>
      <c r="C130" s="11" t="s">
        <v>510</v>
      </c>
      <c r="D130" s="11" t="s">
        <v>511</v>
      </c>
    </row>
    <row r="131" spans="1:4" ht="20.100000000000001" customHeight="1" x14ac:dyDescent="0.3">
      <c r="A131" s="11" t="s">
        <v>642</v>
      </c>
      <c r="B131" s="11" t="s">
        <v>640</v>
      </c>
      <c r="C131" s="11" t="s">
        <v>641</v>
      </c>
      <c r="D131" s="11" t="s">
        <v>642</v>
      </c>
    </row>
    <row r="132" spans="1:4" ht="20.100000000000001" customHeight="1" x14ac:dyDescent="0.3">
      <c r="A132" s="11" t="s">
        <v>144</v>
      </c>
      <c r="B132" s="11" t="s">
        <v>497</v>
      </c>
      <c r="C132" s="11" t="s">
        <v>498</v>
      </c>
      <c r="D132" s="11" t="s">
        <v>499</v>
      </c>
    </row>
    <row r="133" spans="1:4" ht="20.100000000000001" customHeight="1" x14ac:dyDescent="0.3">
      <c r="A133" s="11" t="s">
        <v>505</v>
      </c>
      <c r="B133" s="11" t="s">
        <v>503</v>
      </c>
      <c r="C133" s="11" t="s">
        <v>133</v>
      </c>
      <c r="D133" s="11" t="s">
        <v>504</v>
      </c>
    </row>
    <row r="134" spans="1:4" ht="20.100000000000001" customHeight="1" x14ac:dyDescent="0.3">
      <c r="A134" s="11" t="s">
        <v>145</v>
      </c>
      <c r="B134" s="11" t="s">
        <v>515</v>
      </c>
      <c r="C134" s="11" t="s">
        <v>516</v>
      </c>
      <c r="D134" s="11" t="s">
        <v>517</v>
      </c>
    </row>
    <row r="135" spans="1:4" ht="20.100000000000001" customHeight="1" x14ac:dyDescent="0.3">
      <c r="A135" s="12" t="s">
        <v>688</v>
      </c>
      <c r="B135" s="12" t="s">
        <v>345</v>
      </c>
      <c r="C135" s="12" t="s">
        <v>12</v>
      </c>
      <c r="D135" s="12" t="s">
        <v>182</v>
      </c>
    </row>
    <row r="136" spans="1:4" ht="20.100000000000001" customHeight="1" x14ac:dyDescent="0.3">
      <c r="A136" s="11" t="s">
        <v>146</v>
      </c>
      <c r="B136" s="11" t="s">
        <v>500</v>
      </c>
      <c r="C136" s="11" t="s">
        <v>501</v>
      </c>
      <c r="D136" s="11" t="s">
        <v>502</v>
      </c>
    </row>
    <row r="137" spans="1:4" ht="20.100000000000001" customHeight="1" x14ac:dyDescent="0.3">
      <c r="A137" s="11" t="s">
        <v>147</v>
      </c>
      <c r="B137" s="11" t="s">
        <v>506</v>
      </c>
      <c r="C137" s="11" t="s">
        <v>507</v>
      </c>
      <c r="D137" s="11" t="s">
        <v>508</v>
      </c>
    </row>
    <row r="138" spans="1:4" ht="20.100000000000001" customHeight="1" x14ac:dyDescent="0.3">
      <c r="A138" s="11" t="s">
        <v>649</v>
      </c>
      <c r="B138" s="11" t="s">
        <v>646</v>
      </c>
      <c r="C138" s="11" t="s">
        <v>647</v>
      </c>
      <c r="D138" s="11" t="s">
        <v>648</v>
      </c>
    </row>
    <row r="139" spans="1:4" ht="20.100000000000001" customHeight="1" x14ac:dyDescent="0.3">
      <c r="A139" s="11" t="s">
        <v>148</v>
      </c>
      <c r="B139" s="11" t="s">
        <v>512</v>
      </c>
      <c r="C139" s="11" t="s">
        <v>513</v>
      </c>
      <c r="D139" s="11" t="s">
        <v>514</v>
      </c>
    </row>
    <row r="140" spans="1:4" ht="20.100000000000001" customHeight="1" x14ac:dyDescent="0.3">
      <c r="A140" s="12" t="s">
        <v>689</v>
      </c>
      <c r="B140" s="12" t="s">
        <v>345</v>
      </c>
      <c r="C140" s="12" t="s">
        <v>12</v>
      </c>
      <c r="D140" s="12" t="s">
        <v>182</v>
      </c>
    </row>
    <row r="141" spans="1:4" ht="20.100000000000001" customHeight="1" x14ac:dyDescent="0.3">
      <c r="A141" s="11" t="s">
        <v>149</v>
      </c>
      <c r="B141" s="11" t="s">
        <v>518</v>
      </c>
      <c r="C141" s="11" t="s">
        <v>150</v>
      </c>
      <c r="D141" s="11" t="s">
        <v>519</v>
      </c>
    </row>
    <row r="142" spans="1:4" ht="20.100000000000001" customHeight="1" x14ac:dyDescent="0.3">
      <c r="A142" s="11" t="s">
        <v>296</v>
      </c>
      <c r="B142" s="11" t="s">
        <v>293</v>
      </c>
      <c r="C142" s="11" t="s">
        <v>294</v>
      </c>
      <c r="D142" s="11" t="s">
        <v>295</v>
      </c>
    </row>
    <row r="143" spans="1:4" ht="20.100000000000001" customHeight="1" x14ac:dyDescent="0.3">
      <c r="A143" s="11" t="s">
        <v>151</v>
      </c>
      <c r="B143" s="11" t="s">
        <v>331</v>
      </c>
      <c r="C143" s="11" t="s">
        <v>152</v>
      </c>
      <c r="D143" s="11" t="s">
        <v>332</v>
      </c>
    </row>
    <row r="144" spans="1:4" ht="20.100000000000001" customHeight="1" x14ac:dyDescent="0.3">
      <c r="A144" s="11" t="s">
        <v>153</v>
      </c>
      <c r="B144" s="11" t="s">
        <v>322</v>
      </c>
      <c r="C144" s="11" t="s">
        <v>323</v>
      </c>
      <c r="D144" s="11" t="s">
        <v>324</v>
      </c>
    </row>
    <row r="145" spans="1:4" ht="20.100000000000001" customHeight="1" x14ac:dyDescent="0.3">
      <c r="A145" s="11" t="s">
        <v>154</v>
      </c>
      <c r="B145" s="11" t="s">
        <v>520</v>
      </c>
      <c r="C145" s="11" t="s">
        <v>520</v>
      </c>
      <c r="D145" s="11" t="s">
        <v>521</v>
      </c>
    </row>
    <row r="146" spans="1:4" ht="20.100000000000001" customHeight="1" x14ac:dyDescent="0.3">
      <c r="A146" s="11" t="s">
        <v>355</v>
      </c>
      <c r="B146" s="11" t="s">
        <v>353</v>
      </c>
      <c r="C146" s="11" t="s">
        <v>23</v>
      </c>
      <c r="D146" s="11" t="s">
        <v>354</v>
      </c>
    </row>
    <row r="147" spans="1:4" ht="20.100000000000001" customHeight="1" x14ac:dyDescent="0.3">
      <c r="A147" s="11" t="s">
        <v>155</v>
      </c>
      <c r="B147" s="11" t="s">
        <v>523</v>
      </c>
      <c r="C147" s="11" t="s">
        <v>671</v>
      </c>
      <c r="D147" s="11" t="s">
        <v>524</v>
      </c>
    </row>
    <row r="148" spans="1:4" ht="20.100000000000001" customHeight="1" x14ac:dyDescent="0.3">
      <c r="A148" s="11" t="s">
        <v>156</v>
      </c>
      <c r="B148" s="11" t="s">
        <v>525</v>
      </c>
      <c r="C148" s="11" t="s">
        <v>526</v>
      </c>
      <c r="D148" s="11" t="s">
        <v>527</v>
      </c>
    </row>
    <row r="149" spans="1:4" ht="20.100000000000001" customHeight="1" x14ac:dyDescent="0.3">
      <c r="A149" s="11" t="s">
        <v>543</v>
      </c>
      <c r="B149" s="11" t="s">
        <v>542</v>
      </c>
      <c r="C149" s="11" t="s">
        <v>23</v>
      </c>
      <c r="D149" s="11" t="s">
        <v>360</v>
      </c>
    </row>
    <row r="150" spans="1:4" ht="20.100000000000001" customHeight="1" x14ac:dyDescent="0.3">
      <c r="A150" s="11" t="s">
        <v>560</v>
      </c>
      <c r="B150" s="11" t="s">
        <v>558</v>
      </c>
      <c r="C150" s="11" t="s">
        <v>311</v>
      </c>
      <c r="D150" s="11" t="s">
        <v>559</v>
      </c>
    </row>
    <row r="151" spans="1:4" ht="20.100000000000001" customHeight="1" x14ac:dyDescent="0.3">
      <c r="A151" s="11" t="s">
        <v>625</v>
      </c>
      <c r="B151" s="11" t="s">
        <v>623</v>
      </c>
      <c r="C151" s="11" t="s">
        <v>157</v>
      </c>
      <c r="D151" s="11" t="s">
        <v>624</v>
      </c>
    </row>
    <row r="152" spans="1:4" ht="20.100000000000001" customHeight="1" x14ac:dyDescent="0.3">
      <c r="A152" s="11" t="s">
        <v>557</v>
      </c>
      <c r="B152" s="11" t="s">
        <v>555</v>
      </c>
      <c r="C152" s="11" t="s">
        <v>158</v>
      </c>
      <c r="D152" s="11" t="s">
        <v>556</v>
      </c>
    </row>
    <row r="153" spans="1:4" ht="20.100000000000001" customHeight="1" x14ac:dyDescent="0.3">
      <c r="A153" s="11" t="s">
        <v>551</v>
      </c>
      <c r="B153" s="11" t="s">
        <v>549</v>
      </c>
      <c r="C153" s="11" t="s">
        <v>272</v>
      </c>
      <c r="D153" s="11" t="s">
        <v>550</v>
      </c>
    </row>
    <row r="154" spans="1:4" ht="20.100000000000001" customHeight="1" x14ac:dyDescent="0.3">
      <c r="A154" s="11" t="s">
        <v>159</v>
      </c>
      <c r="B154" s="11" t="s">
        <v>160</v>
      </c>
      <c r="C154" s="11" t="s">
        <v>661</v>
      </c>
      <c r="D154" s="11" t="s">
        <v>522</v>
      </c>
    </row>
    <row r="155" spans="1:4" ht="20.100000000000001" customHeight="1" x14ac:dyDescent="0.3">
      <c r="A155" s="11" t="s">
        <v>161</v>
      </c>
      <c r="B155" s="11" t="s">
        <v>534</v>
      </c>
      <c r="C155" s="11" t="s">
        <v>162</v>
      </c>
      <c r="D155" s="11" t="s">
        <v>535</v>
      </c>
    </row>
    <row r="156" spans="1:4" ht="20.100000000000001" customHeight="1" x14ac:dyDescent="0.3">
      <c r="A156" s="11" t="s">
        <v>163</v>
      </c>
      <c r="B156" s="11" t="s">
        <v>544</v>
      </c>
      <c r="C156" s="11" t="s">
        <v>164</v>
      </c>
      <c r="D156" s="11" t="s">
        <v>545</v>
      </c>
    </row>
    <row r="157" spans="1:4" ht="20.100000000000001" customHeight="1" x14ac:dyDescent="0.3">
      <c r="A157" s="11" t="s">
        <v>165</v>
      </c>
      <c r="B157" s="11" t="s">
        <v>540</v>
      </c>
      <c r="C157" s="11" t="s">
        <v>25</v>
      </c>
      <c r="D157" s="11" t="s">
        <v>541</v>
      </c>
    </row>
    <row r="158" spans="1:4" ht="20.100000000000001" customHeight="1" x14ac:dyDescent="0.3">
      <c r="A158" s="12" t="s">
        <v>690</v>
      </c>
      <c r="B158" s="12" t="s">
        <v>345</v>
      </c>
      <c r="C158" s="12" t="s">
        <v>12</v>
      </c>
      <c r="D158" s="12" t="s">
        <v>182</v>
      </c>
    </row>
    <row r="159" spans="1:4" ht="20.100000000000001" customHeight="1" x14ac:dyDescent="0.3">
      <c r="A159" s="12" t="s">
        <v>691</v>
      </c>
      <c r="B159" s="12" t="s">
        <v>345</v>
      </c>
      <c r="C159" s="12" t="s">
        <v>12</v>
      </c>
      <c r="D159" s="12" t="s">
        <v>182</v>
      </c>
    </row>
    <row r="160" spans="1:4" ht="20.100000000000001" customHeight="1" x14ac:dyDescent="0.3">
      <c r="A160" s="11" t="s">
        <v>166</v>
      </c>
      <c r="B160" s="11" t="s">
        <v>546</v>
      </c>
      <c r="C160" s="11" t="s">
        <v>547</v>
      </c>
      <c r="D160" s="11" t="s">
        <v>548</v>
      </c>
    </row>
    <row r="161" spans="1:4" ht="20.100000000000001" customHeight="1" x14ac:dyDescent="0.3">
      <c r="A161" s="11" t="s">
        <v>167</v>
      </c>
      <c r="B161" s="11" t="s">
        <v>536</v>
      </c>
      <c r="C161" s="11" t="s">
        <v>272</v>
      </c>
      <c r="D161" s="11" t="s">
        <v>537</v>
      </c>
    </row>
    <row r="162" spans="1:4" ht="20.100000000000001" customHeight="1" x14ac:dyDescent="0.3">
      <c r="A162" s="11" t="s">
        <v>168</v>
      </c>
      <c r="B162" s="11" t="s">
        <v>441</v>
      </c>
      <c r="C162" s="11" t="s">
        <v>94</v>
      </c>
      <c r="D162" s="11" t="s">
        <v>442</v>
      </c>
    </row>
    <row r="163" spans="1:4" ht="20.100000000000001" customHeight="1" x14ac:dyDescent="0.3">
      <c r="A163" s="11" t="s">
        <v>169</v>
      </c>
      <c r="B163" s="11" t="s">
        <v>538</v>
      </c>
      <c r="C163" s="11" t="s">
        <v>402</v>
      </c>
      <c r="D163" s="11" t="s">
        <v>539</v>
      </c>
    </row>
    <row r="164" spans="1:4" ht="20.100000000000001" customHeight="1" x14ac:dyDescent="0.3">
      <c r="A164" s="11" t="s">
        <v>170</v>
      </c>
      <c r="B164" s="11" t="s">
        <v>171</v>
      </c>
      <c r="C164" s="11" t="s">
        <v>297</v>
      </c>
      <c r="D164" s="11" t="s">
        <v>298</v>
      </c>
    </row>
    <row r="165" spans="1:4" ht="20.100000000000001" customHeight="1" x14ac:dyDescent="0.3">
      <c r="A165" s="11" t="s">
        <v>554</v>
      </c>
      <c r="B165" s="11" t="s">
        <v>552</v>
      </c>
      <c r="C165" s="11" t="s">
        <v>72</v>
      </c>
      <c r="D165" s="11" t="s">
        <v>553</v>
      </c>
    </row>
    <row r="166" spans="1:4" ht="20.100000000000001" customHeight="1" x14ac:dyDescent="0.3">
      <c r="A166" s="11" t="s">
        <v>172</v>
      </c>
      <c r="B166" s="11" t="s">
        <v>564</v>
      </c>
      <c r="C166" s="11" t="s">
        <v>30</v>
      </c>
      <c r="D166" s="11" t="s">
        <v>565</v>
      </c>
    </row>
    <row r="167" spans="1:4" ht="20.100000000000001" customHeight="1" x14ac:dyDescent="0.3">
      <c r="A167" s="11" t="s">
        <v>173</v>
      </c>
      <c r="B167" s="11" t="s">
        <v>561</v>
      </c>
      <c r="C167" s="11" t="s">
        <v>562</v>
      </c>
      <c r="D167" s="11" t="s">
        <v>563</v>
      </c>
    </row>
    <row r="168" spans="1:4" ht="20.100000000000001" customHeight="1" x14ac:dyDescent="0.3">
      <c r="A168" s="11" t="s">
        <v>572</v>
      </c>
      <c r="B168" s="11" t="s">
        <v>570</v>
      </c>
      <c r="C168" s="11" t="s">
        <v>272</v>
      </c>
      <c r="D168" s="11" t="s">
        <v>571</v>
      </c>
    </row>
    <row r="169" spans="1:4" ht="20.100000000000001" customHeight="1" x14ac:dyDescent="0.3">
      <c r="A169" s="11" t="s">
        <v>595</v>
      </c>
      <c r="B169" s="11" t="s">
        <v>593</v>
      </c>
      <c r="C169" s="11" t="s">
        <v>174</v>
      </c>
      <c r="D169" s="11" t="s">
        <v>594</v>
      </c>
    </row>
    <row r="170" spans="1:4" ht="20.100000000000001" customHeight="1" x14ac:dyDescent="0.3">
      <c r="A170" s="11" t="s">
        <v>175</v>
      </c>
      <c r="B170" s="11" t="s">
        <v>596</v>
      </c>
      <c r="C170" s="11" t="s">
        <v>176</v>
      </c>
      <c r="D170" s="11" t="s">
        <v>597</v>
      </c>
    </row>
    <row r="171" spans="1:4" ht="20.100000000000001" customHeight="1" x14ac:dyDescent="0.3">
      <c r="A171" s="11" t="s">
        <v>569</v>
      </c>
      <c r="B171" s="11" t="s">
        <v>566</v>
      </c>
      <c r="C171" s="11" t="s">
        <v>567</v>
      </c>
      <c r="D171" s="11" t="s">
        <v>568</v>
      </c>
    </row>
    <row r="172" spans="1:4" ht="20.100000000000001" customHeight="1" x14ac:dyDescent="0.3">
      <c r="A172" s="11" t="s">
        <v>583</v>
      </c>
      <c r="B172" s="11" t="s">
        <v>580</v>
      </c>
      <c r="C172" s="11" t="s">
        <v>581</v>
      </c>
      <c r="D172" s="11" t="s">
        <v>582</v>
      </c>
    </row>
    <row r="173" spans="1:4" ht="20.100000000000001" customHeight="1" x14ac:dyDescent="0.3">
      <c r="A173" s="11" t="s">
        <v>589</v>
      </c>
      <c r="B173" s="11" t="s">
        <v>587</v>
      </c>
      <c r="C173" s="11" t="s">
        <v>177</v>
      </c>
      <c r="D173" s="11" t="s">
        <v>588</v>
      </c>
    </row>
    <row r="174" spans="1:4" ht="20.100000000000001" customHeight="1" x14ac:dyDescent="0.3">
      <c r="A174" s="11" t="s">
        <v>178</v>
      </c>
      <c r="B174" s="11" t="s">
        <v>577</v>
      </c>
      <c r="C174" s="11" t="s">
        <v>578</v>
      </c>
      <c r="D174" s="11" t="s">
        <v>579</v>
      </c>
    </row>
    <row r="175" spans="1:4" ht="20.100000000000001" customHeight="1" x14ac:dyDescent="0.3">
      <c r="A175" s="11" t="s">
        <v>576</v>
      </c>
      <c r="B175" s="11" t="s">
        <v>573</v>
      </c>
      <c r="C175" s="11" t="s">
        <v>574</v>
      </c>
      <c r="D175" s="11" t="s">
        <v>575</v>
      </c>
    </row>
    <row r="176" spans="1:4" ht="20.100000000000001" customHeight="1" x14ac:dyDescent="0.3">
      <c r="A176" s="11" t="s">
        <v>179</v>
      </c>
      <c r="B176" s="11" t="s">
        <v>584</v>
      </c>
      <c r="C176" s="11" t="s">
        <v>585</v>
      </c>
      <c r="D176" s="11" t="s">
        <v>586</v>
      </c>
    </row>
    <row r="177" spans="1:4" ht="20.100000000000001" customHeight="1" x14ac:dyDescent="0.3">
      <c r="A177" s="11" t="s">
        <v>180</v>
      </c>
      <c r="B177" s="11" t="s">
        <v>590</v>
      </c>
      <c r="C177" s="11" t="s">
        <v>591</v>
      </c>
      <c r="D177" s="11" t="s">
        <v>592</v>
      </c>
    </row>
    <row r="178" spans="1:4" ht="20.100000000000001" customHeight="1" x14ac:dyDescent="0.3">
      <c r="A178" s="11" t="s">
        <v>181</v>
      </c>
      <c r="B178" s="11" t="s">
        <v>598</v>
      </c>
      <c r="C178" s="11" t="s">
        <v>599</v>
      </c>
      <c r="D178" s="11" t="s">
        <v>600</v>
      </c>
    </row>
    <row r="179" spans="1:4" ht="20.100000000000001" customHeight="1" x14ac:dyDescent="0.3">
      <c r="A179" s="11" t="s">
        <v>609</v>
      </c>
      <c r="B179" s="11" t="s">
        <v>607</v>
      </c>
      <c r="C179" s="11" t="s">
        <v>183</v>
      </c>
      <c r="D179" s="11" t="s">
        <v>608</v>
      </c>
    </row>
    <row r="180" spans="1:4" ht="20.100000000000001" customHeight="1" x14ac:dyDescent="0.3">
      <c r="A180" s="11" t="s">
        <v>184</v>
      </c>
      <c r="B180" s="11" t="s">
        <v>621</v>
      </c>
      <c r="C180" s="11" t="s">
        <v>185</v>
      </c>
      <c r="D180" s="11" t="s">
        <v>622</v>
      </c>
    </row>
    <row r="181" spans="1:4" ht="20.100000000000001" customHeight="1" x14ac:dyDescent="0.3">
      <c r="A181" s="11" t="s">
        <v>617</v>
      </c>
      <c r="B181" s="11" t="s">
        <v>614</v>
      </c>
      <c r="C181" s="11" t="s">
        <v>615</v>
      </c>
      <c r="D181" s="11" t="s">
        <v>616</v>
      </c>
    </row>
    <row r="182" spans="1:4" ht="20.100000000000001" customHeight="1" x14ac:dyDescent="0.3">
      <c r="A182" s="11" t="s">
        <v>186</v>
      </c>
      <c r="B182" s="11" t="s">
        <v>618</v>
      </c>
      <c r="C182" s="11" t="s">
        <v>619</v>
      </c>
      <c r="D182" s="11" t="s">
        <v>620</v>
      </c>
    </row>
    <row r="183" spans="1:4" ht="20.100000000000001" customHeight="1" x14ac:dyDescent="0.3">
      <c r="A183" s="11" t="s">
        <v>653</v>
      </c>
      <c r="B183" s="11" t="s">
        <v>650</v>
      </c>
      <c r="C183" s="11" t="s">
        <v>651</v>
      </c>
      <c r="D183" s="11" t="s">
        <v>652</v>
      </c>
    </row>
    <row r="184" spans="1:4" ht="20.100000000000001" customHeight="1" x14ac:dyDescent="0.3">
      <c r="A184" s="11" t="s">
        <v>187</v>
      </c>
      <c r="B184" s="11" t="s">
        <v>656</v>
      </c>
      <c r="C184" s="11" t="s">
        <v>133</v>
      </c>
      <c r="D184" s="11" t="s">
        <v>657</v>
      </c>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35</vt:i4>
      </vt:variant>
    </vt:vector>
  </HeadingPairs>
  <TitlesOfParts>
    <vt:vector size="38" baseType="lpstr">
      <vt:lpstr>Calculs selon INCOTERMS</vt:lpstr>
      <vt:lpstr>INCOTERMS</vt:lpstr>
      <vt:lpstr>Devises</vt:lpstr>
      <vt:lpstr>Assurance</vt:lpstr>
      <vt:lpstr>BAF</vt:lpstr>
      <vt:lpstr>CAF</vt:lpstr>
      <vt:lpstr>CFR</vt:lpstr>
      <vt:lpstr>Change</vt:lpstr>
      <vt:lpstr>CIF</vt:lpstr>
      <vt:lpstr>CIP</vt:lpstr>
      <vt:lpstr>constante</vt:lpstr>
      <vt:lpstr>CPT</vt:lpstr>
      <vt:lpstr>DAP</vt:lpstr>
      <vt:lpstr>DAT</vt:lpstr>
      <vt:lpstr>DDP</vt:lpstr>
      <vt:lpstr>Emballage</vt:lpstr>
      <vt:lpstr>Emballage1</vt:lpstr>
      <vt:lpstr>Emballage3</vt:lpstr>
      <vt:lpstr>Emballages2</vt:lpstr>
      <vt:lpstr>Emballages3</vt:lpstr>
      <vt:lpstr>EXW</vt:lpstr>
      <vt:lpstr>FAS</vt:lpstr>
      <vt:lpstr>FCA</vt:lpstr>
      <vt:lpstr>FOB</vt:lpstr>
      <vt:lpstr>FraisEmbarquement</vt:lpstr>
      <vt:lpstr>Fret</vt:lpstr>
      <vt:lpstr>FretCorrigé</vt:lpstr>
      <vt:lpstr>Marchandise</vt:lpstr>
      <vt:lpstr>Masse</vt:lpstr>
      <vt:lpstr>PreAcheminement</vt:lpstr>
      <vt:lpstr>PreTransport</vt:lpstr>
      <vt:lpstr>TarifBAF</vt:lpstr>
      <vt:lpstr>TarifFret</vt:lpstr>
      <vt:lpstr>TransportPrincipal</vt:lpstr>
      <vt:lpstr>TxAssurance</vt:lpstr>
      <vt:lpstr>TxCAF</vt:lpstr>
      <vt:lpstr>TxChange</vt:lpstr>
      <vt:lpstr>Volume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Selmane Sylvain</dc:creator>
  <cp:lastModifiedBy>Selmane Sylvain</cp:lastModifiedBy>
  <cp:lastPrinted>2017-03-09T16:22:32Z</cp:lastPrinted>
  <dcterms:created xsi:type="dcterms:W3CDTF">2017-02-24T17:03:36Z</dcterms:created>
  <dcterms:modified xsi:type="dcterms:W3CDTF">2017-03-09T21:33:15Z</dcterms:modified>
</cp:coreProperties>
</file>