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8810"/>
  <workbookPr/>
  <mc:AlternateContent xmlns:mc="http://schemas.openxmlformats.org/markup-compatibility/2006">
    <mc:Choice Requires="x15">
      <x15ac:absPath xmlns:x15ac="http://schemas.microsoft.com/office/spreadsheetml/2010/11/ac" url="/Users/madeingwada/Desktop/"/>
    </mc:Choice>
  </mc:AlternateContent>
  <bookViews>
    <workbookView xWindow="0" yWindow="460" windowWidth="25100" windowHeight="15540"/>
  </bookViews>
  <sheets>
    <sheet name="Sheet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1" l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20" i="1"/>
  <c r="M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20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G45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20" i="1"/>
  <c r="E40" i="1"/>
  <c r="E41" i="1"/>
  <c r="P41" i="1"/>
  <c r="P40" i="1"/>
  <c r="P30" i="1"/>
  <c r="P21" i="1"/>
  <c r="P22" i="1"/>
  <c r="P23" i="1"/>
  <c r="P24" i="1"/>
  <c r="P25" i="1"/>
  <c r="P26" i="1"/>
  <c r="P27" i="1"/>
  <c r="P28" i="1"/>
  <c r="P29" i="1"/>
  <c r="P31" i="1"/>
  <c r="P32" i="1"/>
  <c r="P33" i="1"/>
  <c r="P34" i="1"/>
  <c r="P35" i="1"/>
  <c r="P36" i="1"/>
  <c r="P37" i="1"/>
  <c r="P38" i="1"/>
  <c r="P39" i="1"/>
  <c r="P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20" i="1"/>
  <c r="D42" i="1"/>
  <c r="I9" i="1"/>
  <c r="J9" i="1"/>
  <c r="K9" i="1"/>
  <c r="L9" i="1"/>
  <c r="M9" i="1"/>
  <c r="N9" i="1"/>
  <c r="O9" i="1"/>
  <c r="P9" i="1"/>
  <c r="Q9" i="1"/>
  <c r="R9" i="1"/>
  <c r="I10" i="1"/>
  <c r="J10" i="1"/>
  <c r="K10" i="1"/>
  <c r="L10" i="1"/>
  <c r="M10" i="1"/>
  <c r="N10" i="1"/>
  <c r="O10" i="1"/>
  <c r="P10" i="1"/>
  <c r="Q10" i="1"/>
  <c r="R10" i="1"/>
  <c r="I11" i="1"/>
  <c r="J11" i="1"/>
  <c r="K11" i="1"/>
  <c r="L11" i="1"/>
  <c r="M11" i="1"/>
  <c r="N11" i="1"/>
  <c r="O11" i="1"/>
  <c r="P11" i="1"/>
  <c r="Q11" i="1"/>
  <c r="R11" i="1"/>
  <c r="I12" i="1"/>
  <c r="J12" i="1"/>
  <c r="K12" i="1"/>
  <c r="L12" i="1"/>
  <c r="M12" i="1"/>
  <c r="N12" i="1"/>
  <c r="O12" i="1"/>
  <c r="P12" i="1"/>
  <c r="Q12" i="1"/>
  <c r="R12" i="1"/>
  <c r="I13" i="1"/>
  <c r="J13" i="1"/>
  <c r="K13" i="1"/>
  <c r="L13" i="1"/>
  <c r="M13" i="1"/>
  <c r="N13" i="1"/>
  <c r="O13" i="1"/>
  <c r="P13" i="1"/>
  <c r="Q13" i="1"/>
  <c r="R13" i="1"/>
  <c r="I14" i="1"/>
  <c r="J14" i="1"/>
  <c r="K14" i="1"/>
  <c r="L14" i="1"/>
  <c r="M14" i="1"/>
  <c r="N14" i="1"/>
  <c r="O14" i="1"/>
  <c r="P14" i="1"/>
  <c r="Q14" i="1"/>
  <c r="R14" i="1"/>
  <c r="J8" i="1"/>
  <c r="K8" i="1"/>
  <c r="L8" i="1"/>
  <c r="M8" i="1"/>
  <c r="N8" i="1"/>
  <c r="O8" i="1"/>
  <c r="P8" i="1"/>
  <c r="Q8" i="1"/>
  <c r="R8" i="1"/>
</calcChain>
</file>

<file path=xl/sharedStrings.xml><?xml version="1.0" encoding="utf-8"?>
<sst xmlns="http://schemas.openxmlformats.org/spreadsheetml/2006/main" count="182" uniqueCount="45">
  <si>
    <t>country</t>
  </si>
  <si>
    <t>reports</t>
  </si>
  <si>
    <t>Total 2016</t>
  </si>
  <si>
    <t>Argentina</t>
  </si>
  <si>
    <t>AD</t>
  </si>
  <si>
    <t>R&amp;F</t>
  </si>
  <si>
    <t>KM</t>
  </si>
  <si>
    <t>VMK</t>
  </si>
  <si>
    <t>Brazil</t>
  </si>
  <si>
    <t>DP</t>
  </si>
  <si>
    <t>Chile</t>
  </si>
  <si>
    <t>Colombia</t>
  </si>
  <si>
    <t>France</t>
  </si>
  <si>
    <t>Germany</t>
  </si>
  <si>
    <t>Italy</t>
  </si>
  <si>
    <t>Mexico</t>
  </si>
  <si>
    <t>Spain</t>
  </si>
  <si>
    <t>US</t>
  </si>
  <si>
    <t>CV</t>
  </si>
  <si>
    <t>DD</t>
  </si>
  <si>
    <t xml:space="preserve">Last month </t>
  </si>
  <si>
    <t>paste here</t>
  </si>
  <si>
    <t>Default Channel Grouping</t>
  </si>
  <si>
    <t>Date Range</t>
  </si>
  <si>
    <t>Sessions</t>
  </si>
  <si>
    <t>Bounce Rate</t>
  </si>
  <si>
    <t>Revenue</t>
  </si>
  <si>
    <t>Ecommerce Conversion Rate</t>
  </si>
  <si>
    <t>Avg. Order Value</t>
  </si>
  <si>
    <t>Cost</t>
  </si>
  <si>
    <t>ROI</t>
  </si>
  <si>
    <t>Paid Search</t>
  </si>
  <si>
    <t>Sep 1, 2017 - Sep 30, 2017</t>
  </si>
  <si>
    <t>(Other)</t>
  </si>
  <si>
    <t>Sep 1, 2016 - Sep 30, 2016</t>
  </si>
  <si>
    <t>Organic Search</t>
  </si>
  <si>
    <t>Branded Paid Search</t>
  </si>
  <si>
    <t>Direct</t>
  </si>
  <si>
    <t>Display</t>
  </si>
  <si>
    <t>Social</t>
  </si>
  <si>
    <t>Social &amp; Influencer</t>
  </si>
  <si>
    <t>Generic Paid Search</t>
  </si>
  <si>
    <t>Referral</t>
  </si>
  <si>
    <t>Email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</si>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</sst>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;;"/>
    <numFmt numFmtId="165" formatCode="&quot;€&quot;#,##0.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FFFF"/>
      <name val="Calibri"/>
    </font>
    <font>
      <sz val="10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4D90FF"/>
        <bgColor rgb="FF4D90FF"/>
      </patternFill>
    </fill>
    <fill>
      <patternFill patternType="solid">
        <fgColor rgb="FF00B0F0"/>
        <bgColor rgb="FFA2C4C9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rgb="FFA2C4C9"/>
      </patternFill>
    </fill>
  </fills>
  <borders count="10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4D90FF"/>
      </left>
      <right/>
      <top style="thin">
        <color rgb="FF4D90FF"/>
      </top>
      <bottom style="thin">
        <color rgb="FF000000"/>
      </bottom>
      <diagonal/>
    </border>
    <border>
      <left/>
      <right/>
      <top style="thin">
        <color rgb="FF4D90FF"/>
      </top>
      <bottom style="thin">
        <color rgb="FF000000"/>
      </bottom>
      <diagonal/>
    </border>
    <border>
      <left/>
      <right style="thin">
        <color rgb="FF4D90FF"/>
      </right>
      <top style="thin">
        <color rgb="FF4D90FF"/>
      </top>
      <bottom style="thin">
        <color rgb="FF000000"/>
      </bottom>
      <diagonal/>
    </border>
    <border>
      <left/>
      <right/>
      <top style="thin">
        <color rgb="FF4D90FF"/>
      </top>
      <bottom/>
      <diagonal/>
    </border>
    <border>
      <left style="thin">
        <color rgb="FF4D90FF"/>
      </left>
      <right/>
      <top/>
      <bottom/>
      <diagonal/>
    </border>
    <border>
      <left style="thin">
        <color rgb="FF4D90FF"/>
      </left>
      <right style="thin">
        <color rgb="FF4D90FF"/>
      </right>
      <top style="thin">
        <color rgb="FF4D90FF"/>
      </top>
      <bottom style="thin">
        <color rgb="FF4D90FF"/>
      </bottom>
      <diagonal/>
    </border>
  </borders>
  <cellStyleXfs count="12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9" fontId="6" fillId="0" borderId="0" applyFont="0" applyFill="0" applyBorder="0" applyAlignment="0" applyProtection="0"/>
  </cellStyleXfs>
  <cellXfs count="2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0" fillId="3" borderId="1" xfId="0" applyFont="1" applyFill="1" applyBorder="1"/>
    <xf numFmtId="0" fontId="0" fillId="3" borderId="2" xfId="0" applyFont="1" applyFill="1" applyBorder="1"/>
    <xf numFmtId="164" fontId="0" fillId="3" borderId="3" xfId="0" applyNumberFormat="1" applyFont="1" applyFill="1" applyBorder="1"/>
    <xf numFmtId="0" fontId="3" fillId="0" borderId="7" xfId="0" applyFont="1" applyBorder="1"/>
    <xf numFmtId="0" fontId="0" fillId="0" borderId="0" xfId="0" applyFont="1" applyAlignment="1"/>
    <xf numFmtId="0" fontId="3" fillId="0" borderId="8" xfId="0" applyFont="1" applyBorder="1"/>
    <xf numFmtId="0" fontId="3" fillId="5" borderId="9" xfId="0" applyFont="1" applyFill="1" applyBorder="1" applyAlignment="1"/>
    <xf numFmtId="0" fontId="3" fillId="6" borderId="0" xfId="0" applyFont="1" applyFill="1" applyAlignment="1"/>
    <xf numFmtId="0" fontId="3" fillId="2" borderId="0" xfId="0" applyFont="1" applyFill="1" applyAlignment="1"/>
    <xf numFmtId="3" fontId="3" fillId="5" borderId="9" xfId="0" applyNumberFormat="1" applyFont="1" applyFill="1" applyBorder="1" applyAlignment="1">
      <alignment horizontal="right"/>
    </xf>
    <xf numFmtId="0" fontId="3" fillId="7" borderId="9" xfId="0" applyFont="1" applyFill="1" applyBorder="1" applyAlignment="1"/>
    <xf numFmtId="3" fontId="3" fillId="7" borderId="9" xfId="0" applyNumberFormat="1" applyFont="1" applyFill="1" applyBorder="1" applyAlignment="1"/>
    <xf numFmtId="10" fontId="3" fillId="7" borderId="9" xfId="0" applyNumberFormat="1" applyFont="1" applyFill="1" applyBorder="1" applyAlignment="1"/>
    <xf numFmtId="165" fontId="3" fillId="7" borderId="9" xfId="0" applyNumberFormat="1" applyFont="1" applyFill="1" applyBorder="1" applyAlignment="1"/>
    <xf numFmtId="3" fontId="3" fillId="7" borderId="9" xfId="0" applyNumberFormat="1" applyFont="1" applyFill="1" applyBorder="1" applyAlignment="1">
      <alignment horizontal="right"/>
    </xf>
    <xf numFmtId="10" fontId="3" fillId="7" borderId="9" xfId="0" applyNumberFormat="1" applyFont="1" applyFill="1" applyBorder="1" applyAlignment="1">
      <alignment horizontal="right"/>
    </xf>
    <xf numFmtId="165" fontId="3" fillId="7" borderId="9" xfId="0" applyNumberFormat="1" applyFont="1" applyFill="1" applyBorder="1" applyAlignment="1">
      <alignment horizontal="right"/>
    </xf>
    <xf numFmtId="0" fontId="0" fillId="6" borderId="0" xfId="0" applyFill="1"/>
    <xf numFmtId="3" fontId="3" fillId="5" borderId="0" xfId="0" applyNumberFormat="1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left"/>
    </xf>
    <xf numFmtId="10" fontId="3" fillId="5" borderId="9" xfId="11" applyNumberFormat="1" applyFont="1" applyFill="1" applyBorder="1" applyAlignment="1">
      <alignment horizontal="right"/>
    </xf>
  </cellXfs>
  <cellStyles count="1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  <cellStyle name="Pourcentage" xfId="11" builtinId="5"/>
  </cellStyles>
  <dxfs count="5"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1825625</xdr:colOff>
      <xdr:row>1</xdr:row>
      <xdr:rowOff>31750</xdr:rowOff>
    </xdr:from>
    <xdr:to>
      <xdr:col>10</xdr:col>
      <xdr:colOff>203200</xdr:colOff>
      <xdr:row>3</xdr:row>
      <xdr:rowOff>82550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9375" y="222250"/>
          <a:ext cx="6489700" cy="4318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54" displayName="Table54" ref="A1:C28" totalsRowShown="0" headerRowDxfId="4" dataDxfId="3">
  <autoFilter ref="A1:C28"/>
  <sortState ref="A2:C28">
    <sortCondition ref="A1:A28"/>
  </sortState>
  <tableColumns count="3">
    <tableColumn id="1" name="country" dataDxfId="2"/>
    <tableColumn id="2" name="reports" dataDxfId="1"/>
    <tableColumn id="3" name="Total 2016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tabSelected="1" zoomScale="80" zoomScaleNormal="80" workbookViewId="0">
      <selection activeCell="J33" sqref="J33"/>
    </sheetView>
  </sheetViews>
  <sheetFormatPr baseColWidth="10" defaultColWidth="9.1640625" defaultRowHeight="15" x14ac:dyDescent="0.2"/>
  <cols>
    <col min="1" max="1" width="10" bestFit="1" customWidth="1"/>
    <col min="2" max="2" width="9.6640625" bestFit="1" customWidth="1"/>
    <col min="3" max="3" width="12.1640625" bestFit="1" customWidth="1"/>
    <col min="4" max="4" width="12.1640625" customWidth="1"/>
    <col min="5" max="5" width="37" bestFit="1" customWidth="1"/>
    <col min="6" max="6" width="20.33203125" bestFit="1" customWidth="1"/>
    <col min="7" max="7" width="21.5" bestFit="1" customWidth="1"/>
    <col min="8" max="8" width="9.1640625" bestFit="1" customWidth="1"/>
    <col min="16" max="16" width="37" bestFit="1" customWidth="1"/>
    <col min="21" max="21" width="11.6640625" bestFit="1" customWidth="1"/>
  </cols>
  <sheetData>
    <row r="1" spans="1:18" x14ac:dyDescent="0.2">
      <c r="A1" s="1" t="s">
        <v>0</v>
      </c>
      <c r="B1" s="1" t="s">
        <v>1</v>
      </c>
      <c r="C1" s="1" t="s">
        <v>2</v>
      </c>
      <c r="D1" s="1"/>
    </row>
    <row r="2" spans="1:18" x14ac:dyDescent="0.2">
      <c r="A2" s="2" t="s">
        <v>3</v>
      </c>
      <c r="B2" s="2" t="s">
        <v>4</v>
      </c>
      <c r="C2" s="2">
        <v>101</v>
      </c>
      <c r="D2" s="2"/>
    </row>
    <row r="3" spans="1:18" x14ac:dyDescent="0.2">
      <c r="A3" s="2" t="s">
        <v>3</v>
      </c>
      <c r="B3" s="2" t="s">
        <v>5</v>
      </c>
      <c r="C3" s="2">
        <v>1834</v>
      </c>
      <c r="D3" s="2"/>
    </row>
    <row r="4" spans="1:18" x14ac:dyDescent="0.2">
      <c r="A4" s="2" t="s">
        <v>3</v>
      </c>
      <c r="B4" s="2" t="s">
        <v>6</v>
      </c>
      <c r="C4" s="2">
        <v>385</v>
      </c>
      <c r="D4" s="2"/>
    </row>
    <row r="5" spans="1:18" x14ac:dyDescent="0.2">
      <c r="A5" s="2" t="s">
        <v>3</v>
      </c>
      <c r="B5" s="2" t="s">
        <v>7</v>
      </c>
      <c r="C5" s="2">
        <v>159</v>
      </c>
      <c r="D5" s="2"/>
    </row>
    <row r="6" spans="1:18" x14ac:dyDescent="0.2">
      <c r="A6" s="2" t="s">
        <v>8</v>
      </c>
      <c r="B6" s="2" t="s">
        <v>5</v>
      </c>
      <c r="C6" s="2">
        <v>1335</v>
      </c>
      <c r="D6" s="2"/>
    </row>
    <row r="7" spans="1:18" x14ac:dyDescent="0.2">
      <c r="A7" s="2" t="s">
        <v>8</v>
      </c>
      <c r="B7" s="2" t="s">
        <v>9</v>
      </c>
      <c r="C7" s="2">
        <v>111</v>
      </c>
      <c r="D7" s="2"/>
      <c r="H7" s="3"/>
      <c r="I7" s="4" t="s">
        <v>3</v>
      </c>
      <c r="J7" s="4" t="s">
        <v>8</v>
      </c>
      <c r="K7" s="4" t="s">
        <v>10</v>
      </c>
      <c r="L7" s="4" t="s">
        <v>11</v>
      </c>
      <c r="M7" s="4" t="s">
        <v>12</v>
      </c>
      <c r="N7" s="4" t="s">
        <v>13</v>
      </c>
      <c r="O7" s="4" t="s">
        <v>14</v>
      </c>
      <c r="P7" s="4" t="s">
        <v>15</v>
      </c>
      <c r="Q7" s="4" t="s">
        <v>16</v>
      </c>
      <c r="R7" s="4" t="s">
        <v>17</v>
      </c>
    </row>
    <row r="8" spans="1:18" x14ac:dyDescent="0.2">
      <c r="A8" s="2" t="s">
        <v>8</v>
      </c>
      <c r="B8" s="2" t="s">
        <v>6</v>
      </c>
      <c r="C8" s="2">
        <v>676</v>
      </c>
      <c r="D8" s="2"/>
      <c r="H8" s="5" t="s">
        <v>4</v>
      </c>
      <c r="I8" s="6"/>
      <c r="J8" s="6">
        <f t="shared" ref="J8:R14" si="0">SUMPRODUCT(($A$2:$A$28=J$7)*($B$2:$B$28=$H8)*$C$2:$C$28)</f>
        <v>0</v>
      </c>
      <c r="K8" s="6">
        <f t="shared" si="0"/>
        <v>0</v>
      </c>
      <c r="L8" s="6">
        <f t="shared" si="0"/>
        <v>0</v>
      </c>
      <c r="M8" s="6">
        <f t="shared" si="0"/>
        <v>0</v>
      </c>
      <c r="N8" s="6">
        <f t="shared" si="0"/>
        <v>0</v>
      </c>
      <c r="O8" s="6">
        <f t="shared" si="0"/>
        <v>0</v>
      </c>
      <c r="P8" s="6">
        <f t="shared" si="0"/>
        <v>0</v>
      </c>
      <c r="Q8" s="6">
        <f t="shared" si="0"/>
        <v>1081</v>
      </c>
      <c r="R8" s="6">
        <f t="shared" si="0"/>
        <v>718</v>
      </c>
    </row>
    <row r="9" spans="1:18" x14ac:dyDescent="0.2">
      <c r="A9" s="2" t="s">
        <v>8</v>
      </c>
      <c r="B9" s="2" t="s">
        <v>7</v>
      </c>
      <c r="C9" s="2">
        <v>299</v>
      </c>
      <c r="D9" s="2"/>
      <c r="H9" s="5" t="s">
        <v>5</v>
      </c>
      <c r="I9" s="6">
        <f t="shared" ref="I9:I14" si="1">SUMPRODUCT(($A$2:$A$28=I$7)*($B$2:$B$28=$H9)*$C$2:$C$28)</f>
        <v>1834</v>
      </c>
      <c r="J9" s="6">
        <f t="shared" si="0"/>
        <v>1335</v>
      </c>
      <c r="K9" s="6">
        <f t="shared" si="0"/>
        <v>172</v>
      </c>
      <c r="L9" s="6">
        <f t="shared" si="0"/>
        <v>347</v>
      </c>
      <c r="M9" s="6">
        <f t="shared" si="0"/>
        <v>850</v>
      </c>
      <c r="N9" s="6">
        <f t="shared" si="0"/>
        <v>2296</v>
      </c>
      <c r="O9" s="6">
        <f t="shared" si="0"/>
        <v>312</v>
      </c>
      <c r="P9" s="6">
        <f t="shared" si="0"/>
        <v>1895</v>
      </c>
      <c r="Q9" s="6">
        <f t="shared" si="0"/>
        <v>157</v>
      </c>
      <c r="R9" s="6">
        <f t="shared" si="0"/>
        <v>1953</v>
      </c>
    </row>
    <row r="10" spans="1:18" x14ac:dyDescent="0.2">
      <c r="A10" s="2" t="s">
        <v>10</v>
      </c>
      <c r="B10" s="2" t="s">
        <v>5</v>
      </c>
      <c r="C10" s="2">
        <v>172</v>
      </c>
      <c r="D10" s="2"/>
      <c r="H10" s="5" t="s">
        <v>18</v>
      </c>
      <c r="I10" s="6">
        <f t="shared" si="1"/>
        <v>0</v>
      </c>
      <c r="J10" s="6">
        <f t="shared" si="0"/>
        <v>0</v>
      </c>
      <c r="K10" s="6">
        <f t="shared" si="0"/>
        <v>0</v>
      </c>
      <c r="L10" s="6">
        <f t="shared" si="0"/>
        <v>0</v>
      </c>
      <c r="M10" s="6">
        <f t="shared" si="0"/>
        <v>0</v>
      </c>
      <c r="N10" s="6">
        <f t="shared" si="0"/>
        <v>0</v>
      </c>
      <c r="O10" s="6">
        <f t="shared" si="0"/>
        <v>0</v>
      </c>
      <c r="P10" s="6">
        <f t="shared" si="0"/>
        <v>0</v>
      </c>
      <c r="Q10" s="6">
        <f t="shared" si="0"/>
        <v>0</v>
      </c>
      <c r="R10" s="6">
        <f t="shared" si="0"/>
        <v>996</v>
      </c>
    </row>
    <row r="11" spans="1:18" x14ac:dyDescent="0.2">
      <c r="A11" s="2" t="s">
        <v>10</v>
      </c>
      <c r="B11" s="2" t="s">
        <v>6</v>
      </c>
      <c r="C11" s="2">
        <v>149</v>
      </c>
      <c r="D11" s="2"/>
      <c r="H11" s="5" t="s">
        <v>9</v>
      </c>
      <c r="I11" s="6">
        <f t="shared" si="1"/>
        <v>0</v>
      </c>
      <c r="J11" s="6">
        <f t="shared" si="0"/>
        <v>111</v>
      </c>
      <c r="K11" s="6">
        <f t="shared" si="0"/>
        <v>0</v>
      </c>
      <c r="L11" s="6">
        <f t="shared" si="0"/>
        <v>0</v>
      </c>
      <c r="M11" s="6">
        <f t="shared" si="0"/>
        <v>0</v>
      </c>
      <c r="N11" s="6">
        <f t="shared" si="0"/>
        <v>0</v>
      </c>
      <c r="O11" s="6">
        <f t="shared" si="0"/>
        <v>0</v>
      </c>
      <c r="P11" s="6">
        <f t="shared" si="0"/>
        <v>0</v>
      </c>
      <c r="Q11" s="6">
        <f t="shared" si="0"/>
        <v>0</v>
      </c>
      <c r="R11" s="6">
        <f t="shared" si="0"/>
        <v>145</v>
      </c>
    </row>
    <row r="12" spans="1:18" x14ac:dyDescent="0.2">
      <c r="A12" s="2" t="s">
        <v>11</v>
      </c>
      <c r="B12" s="2" t="s">
        <v>5</v>
      </c>
      <c r="C12" s="2">
        <v>347</v>
      </c>
      <c r="D12" s="2"/>
      <c r="H12" s="5" t="s">
        <v>19</v>
      </c>
      <c r="I12" s="6">
        <f t="shared" si="1"/>
        <v>0</v>
      </c>
      <c r="J12" s="6">
        <f t="shared" si="0"/>
        <v>0</v>
      </c>
      <c r="K12" s="6">
        <f t="shared" si="0"/>
        <v>0</v>
      </c>
      <c r="L12" s="6">
        <f t="shared" si="0"/>
        <v>0</v>
      </c>
      <c r="M12" s="6">
        <f t="shared" si="0"/>
        <v>0</v>
      </c>
      <c r="N12" s="6">
        <f t="shared" si="0"/>
        <v>0</v>
      </c>
      <c r="O12" s="6">
        <f t="shared" si="0"/>
        <v>0</v>
      </c>
      <c r="P12" s="6">
        <f t="shared" si="0"/>
        <v>0</v>
      </c>
      <c r="Q12" s="6">
        <f t="shared" si="0"/>
        <v>0</v>
      </c>
      <c r="R12" s="6">
        <f t="shared" si="0"/>
        <v>101</v>
      </c>
    </row>
    <row r="13" spans="1:18" x14ac:dyDescent="0.2">
      <c r="A13" s="2" t="s">
        <v>11</v>
      </c>
      <c r="B13" s="2" t="s">
        <v>6</v>
      </c>
      <c r="C13" s="2">
        <v>150</v>
      </c>
      <c r="D13" s="2"/>
      <c r="H13" s="5" t="s">
        <v>6</v>
      </c>
      <c r="I13" s="6">
        <f t="shared" si="1"/>
        <v>385</v>
      </c>
      <c r="J13" s="6">
        <f t="shared" si="0"/>
        <v>676</v>
      </c>
      <c r="K13" s="6">
        <f t="shared" si="0"/>
        <v>149</v>
      </c>
      <c r="L13" s="6">
        <f t="shared" si="0"/>
        <v>150</v>
      </c>
      <c r="M13" s="6">
        <f t="shared" si="0"/>
        <v>0</v>
      </c>
      <c r="N13" s="6">
        <f t="shared" si="0"/>
        <v>0</v>
      </c>
      <c r="O13" s="6">
        <f t="shared" si="0"/>
        <v>183</v>
      </c>
      <c r="P13" s="6">
        <f t="shared" si="0"/>
        <v>443</v>
      </c>
      <c r="Q13" s="6">
        <f t="shared" si="0"/>
        <v>1632</v>
      </c>
      <c r="R13" s="6">
        <f t="shared" si="0"/>
        <v>2240</v>
      </c>
    </row>
    <row r="14" spans="1:18" x14ac:dyDescent="0.2">
      <c r="A14" s="2" t="s">
        <v>12</v>
      </c>
      <c r="B14" s="2" t="s">
        <v>5</v>
      </c>
      <c r="C14" s="2">
        <v>850</v>
      </c>
      <c r="D14" s="2"/>
      <c r="H14" s="5" t="s">
        <v>7</v>
      </c>
      <c r="I14" s="6">
        <f t="shared" si="1"/>
        <v>159</v>
      </c>
      <c r="J14" s="6">
        <f t="shared" si="0"/>
        <v>299</v>
      </c>
      <c r="K14" s="6">
        <f t="shared" si="0"/>
        <v>0</v>
      </c>
      <c r="L14" s="6">
        <f t="shared" si="0"/>
        <v>0</v>
      </c>
      <c r="M14" s="6">
        <f t="shared" si="0"/>
        <v>0</v>
      </c>
      <c r="N14" s="6">
        <f t="shared" si="0"/>
        <v>0</v>
      </c>
      <c r="O14" s="6">
        <f t="shared" si="0"/>
        <v>0</v>
      </c>
      <c r="P14" s="6">
        <f t="shared" si="0"/>
        <v>0</v>
      </c>
      <c r="Q14" s="6">
        <f t="shared" si="0"/>
        <v>0</v>
      </c>
      <c r="R14" s="6">
        <f t="shared" si="0"/>
        <v>0</v>
      </c>
    </row>
    <row r="15" spans="1:18" x14ac:dyDescent="0.2">
      <c r="A15" s="2" t="s">
        <v>13</v>
      </c>
      <c r="B15" s="2" t="s">
        <v>5</v>
      </c>
      <c r="C15" s="2">
        <v>2296</v>
      </c>
      <c r="D15" s="2"/>
    </row>
    <row r="16" spans="1:18" x14ac:dyDescent="0.2">
      <c r="A16" s="2" t="s">
        <v>14</v>
      </c>
      <c r="B16" s="2" t="s">
        <v>5</v>
      </c>
      <c r="C16" s="2">
        <v>312</v>
      </c>
      <c r="D16" s="2"/>
    </row>
    <row r="17" spans="1:25" ht="16" x14ac:dyDescent="0.2">
      <c r="A17" s="2" t="s">
        <v>14</v>
      </c>
      <c r="B17" s="2" t="s">
        <v>6</v>
      </c>
      <c r="C17" s="2">
        <v>183</v>
      </c>
      <c r="D17" s="2"/>
      <c r="F17" s="23" t="s">
        <v>20</v>
      </c>
      <c r="G17" s="24"/>
      <c r="H17" s="24"/>
      <c r="I17" s="24"/>
      <c r="J17" s="24"/>
      <c r="K17" s="24"/>
      <c r="L17" s="24"/>
      <c r="M17" s="24"/>
      <c r="N17" s="25"/>
      <c r="O17" s="7"/>
      <c r="P17" s="8" t="s">
        <v>21</v>
      </c>
      <c r="Q17" s="8"/>
      <c r="R17" s="8"/>
      <c r="S17" s="8"/>
      <c r="T17" s="8"/>
      <c r="U17" s="8"/>
      <c r="V17" s="8"/>
      <c r="W17" s="8"/>
      <c r="X17" s="8"/>
    </row>
    <row r="18" spans="1:25" x14ac:dyDescent="0.2">
      <c r="A18" s="2" t="s">
        <v>15</v>
      </c>
      <c r="B18" s="2" t="s">
        <v>5</v>
      </c>
      <c r="C18" s="2">
        <v>1895</v>
      </c>
      <c r="D18" s="2"/>
      <c r="F18" s="9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5" x14ac:dyDescent="0.2">
      <c r="A19" s="2" t="s">
        <v>15</v>
      </c>
      <c r="B19" s="2" t="s">
        <v>6</v>
      </c>
      <c r="C19" s="2">
        <v>443</v>
      </c>
      <c r="D19" s="2"/>
      <c r="E19" s="21"/>
      <c r="F19" s="10" t="s">
        <v>22</v>
      </c>
      <c r="G19" s="10" t="s">
        <v>23</v>
      </c>
      <c r="H19" s="11" t="s">
        <v>24</v>
      </c>
      <c r="I19" s="11" t="s">
        <v>25</v>
      </c>
      <c r="J19" s="11" t="s">
        <v>26</v>
      </c>
      <c r="K19" s="11" t="s">
        <v>27</v>
      </c>
      <c r="L19" s="11" t="s">
        <v>28</v>
      </c>
      <c r="M19" s="11" t="s">
        <v>29</v>
      </c>
      <c r="N19" s="11" t="s">
        <v>30</v>
      </c>
      <c r="O19" s="8"/>
      <c r="P19" s="11"/>
      <c r="Q19" s="12" t="s">
        <v>22</v>
      </c>
      <c r="R19" s="12" t="s">
        <v>23</v>
      </c>
      <c r="S19" s="12" t="s">
        <v>24</v>
      </c>
      <c r="T19" s="12" t="s">
        <v>25</v>
      </c>
      <c r="U19" s="12" t="s">
        <v>26</v>
      </c>
      <c r="V19" s="12" t="s">
        <v>27</v>
      </c>
      <c r="W19" s="12" t="s">
        <v>28</v>
      </c>
      <c r="X19" s="12" t="s">
        <v>29</v>
      </c>
      <c r="Y19" s="12" t="s">
        <v>30</v>
      </c>
    </row>
    <row r="20" spans="1:25" x14ac:dyDescent="0.2">
      <c r="A20" s="2" t="s">
        <v>16</v>
      </c>
      <c r="B20" s="2" t="s">
        <v>4</v>
      </c>
      <c r="C20" s="2">
        <v>1081</v>
      </c>
      <c r="D20" s="2"/>
      <c r="E20" s="21" t="str">
        <f>CONCATENATE(F20,G20)</f>
        <v>Paid SearchSep 1, 2017 - Sep 30, 2017</v>
      </c>
      <c r="F20" s="10" t="s">
        <v>31</v>
      </c>
      <c r="G20" s="10" t="s">
        <v>32</v>
      </c>
      <c r="H20" s="13">
        <f>VLOOKUP($E$20,$P$20:$Y$41,4,FALSE)</f>
        <v>167650</v>
      </c>
      <c r="I20" s="26">
        <f>VLOOKUP(E20,$P$20:$Y$41,5,FALSE)</f>
        <v>0.31940000000000002</v>
      </c>
      <c r="J20" s="13">
        <f>VLOOKUP(E20,$P$20:$Y$41,6,FALSE)</f>
        <v>146258.68</v>
      </c>
      <c r="K20" s="26">
        <f>VLOOKUP(E20,$P$20:$Y$41,7,FALSE)</f>
        <v>2.01E-2</v>
      </c>
      <c r="L20" s="13">
        <f>VLOOKUP(E20,$P$20:$Y$41,8,FALSE)</f>
        <v>43.32</v>
      </c>
      <c r="M20" s="13">
        <f>VLOOKUP(E20,$P$20:$Y$41,9,FALSE)</f>
        <v>0</v>
      </c>
      <c r="N20" s="13">
        <f>VLOOKUP(E20,$P$20:$Y$41,10,FALSE)</f>
        <v>0.13</v>
      </c>
      <c r="O20" s="8"/>
      <c r="P20" s="22" t="str">
        <f>CONCATENATE(Q20,R20)</f>
        <v>(Other)Sep 1, 2017 - Sep 30, 2017</v>
      </c>
      <c r="Q20" s="14" t="s">
        <v>33</v>
      </c>
      <c r="R20" s="14" t="s">
        <v>32</v>
      </c>
      <c r="S20" s="15">
        <v>546840</v>
      </c>
      <c r="T20" s="16">
        <v>0.41660000000000003</v>
      </c>
      <c r="U20" s="17">
        <v>343493.18</v>
      </c>
      <c r="V20" s="16">
        <v>1.38E-2</v>
      </c>
      <c r="W20" s="17">
        <v>45.67</v>
      </c>
      <c r="X20" s="17">
        <v>3</v>
      </c>
      <c r="Y20" s="16">
        <v>0.13</v>
      </c>
    </row>
    <row r="21" spans="1:25" x14ac:dyDescent="0.2">
      <c r="A21" s="2" t="s">
        <v>16</v>
      </c>
      <c r="B21" s="2" t="s">
        <v>5</v>
      </c>
      <c r="C21" s="2">
        <v>157</v>
      </c>
      <c r="D21" s="2"/>
      <c r="E21" s="21" t="str">
        <f t="shared" ref="E21:E41" si="2">CONCATENATE(F21,G21)</f>
        <v>Paid SearchSep 1, 2016 - Sep 30, 2016</v>
      </c>
      <c r="F21" s="10" t="s">
        <v>31</v>
      </c>
      <c r="G21" s="10" t="s">
        <v>34</v>
      </c>
      <c r="H21" s="13">
        <f t="shared" ref="H21:H41" si="3">VLOOKUP(E21,$P$20:$Y$41,4,FALSE)</f>
        <v>482</v>
      </c>
      <c r="I21" s="26">
        <f t="shared" ref="I21:I41" si="4">VLOOKUP(E21,$P$20:$Y$41,5,FALSE)</f>
        <v>0.31119999999999998</v>
      </c>
      <c r="J21" s="13">
        <f t="shared" ref="J21:J41" si="5">VLOOKUP(E21,$P$20:$Y$41,6,FALSE)</f>
        <v>308</v>
      </c>
      <c r="K21" s="26">
        <f t="shared" ref="K21:K41" si="6">VLOOKUP(E21,$P$20:$Y$41,7,FALSE)</f>
        <v>1.24E-2</v>
      </c>
      <c r="L21" s="13">
        <f t="shared" ref="L21:L41" si="7">VLOOKUP(E21,$P$20:$Y$41,8,FALSE)</f>
        <v>51.33</v>
      </c>
      <c r="M21" s="13">
        <f t="shared" ref="M21:M41" si="8">VLOOKUP(E21,$P$20:$Y$41,9,FALSE)</f>
        <v>0</v>
      </c>
      <c r="N21" s="13">
        <f t="shared" ref="N21:N41" si="9">VLOOKUP(E21,$P$20:$Y$41,10,FALSE)</f>
        <v>0.13</v>
      </c>
      <c r="O21" s="8"/>
      <c r="P21" s="22" t="str">
        <f t="shared" ref="P21:P41" si="10">CONCATENATE(Q21,R21)</f>
        <v>(Other)Sep 1, 2016 - Sep 30, 2016</v>
      </c>
      <c r="Q21" s="14" t="s">
        <v>33</v>
      </c>
      <c r="R21" s="14" t="s">
        <v>34</v>
      </c>
      <c r="S21" s="18">
        <v>130564</v>
      </c>
      <c r="T21" s="19">
        <v>0.34710000000000002</v>
      </c>
      <c r="U21" s="20">
        <v>47126.42</v>
      </c>
      <c r="V21" s="19">
        <v>6.4000000000000003E-3</v>
      </c>
      <c r="W21" s="20">
        <v>56.37</v>
      </c>
      <c r="X21" s="20">
        <v>0</v>
      </c>
      <c r="Y21" s="16">
        <v>0.13</v>
      </c>
    </row>
    <row r="22" spans="1:25" x14ac:dyDescent="0.2">
      <c r="A22" s="2" t="s">
        <v>16</v>
      </c>
      <c r="B22" s="2" t="s">
        <v>6</v>
      </c>
      <c r="C22" s="2">
        <v>1632</v>
      </c>
      <c r="D22" s="2"/>
      <c r="E22" s="21" t="str">
        <f t="shared" si="2"/>
        <v>(Other)Sep 1, 2017 - Sep 30, 2017</v>
      </c>
      <c r="F22" s="10" t="s">
        <v>33</v>
      </c>
      <c r="G22" s="10" t="s">
        <v>32</v>
      </c>
      <c r="H22" s="13">
        <f t="shared" si="3"/>
        <v>546840</v>
      </c>
      <c r="I22" s="26">
        <f t="shared" si="4"/>
        <v>0.41660000000000003</v>
      </c>
      <c r="J22" s="13">
        <f t="shared" si="5"/>
        <v>343493.18</v>
      </c>
      <c r="K22" s="26">
        <f t="shared" si="6"/>
        <v>1.38E-2</v>
      </c>
      <c r="L22" s="13">
        <f t="shared" si="7"/>
        <v>45.67</v>
      </c>
      <c r="M22" s="13">
        <f t="shared" si="8"/>
        <v>3</v>
      </c>
      <c r="N22" s="13">
        <f t="shared" si="9"/>
        <v>0.13</v>
      </c>
      <c r="O22" s="8"/>
      <c r="P22" s="22" t="str">
        <f t="shared" si="10"/>
        <v>Organic SearchSep 1, 2017 - Sep 30, 2017</v>
      </c>
      <c r="Q22" s="14" t="s">
        <v>35</v>
      </c>
      <c r="R22" s="14" t="s">
        <v>32</v>
      </c>
      <c r="S22" s="18">
        <v>536576</v>
      </c>
      <c r="T22" s="19">
        <v>0.31569999999999998</v>
      </c>
      <c r="U22" s="20">
        <v>312839.65999999997</v>
      </c>
      <c r="V22" s="19">
        <v>1.2E-2</v>
      </c>
      <c r="W22" s="20">
        <v>48.55</v>
      </c>
      <c r="X22" s="20">
        <v>0</v>
      </c>
      <c r="Y22" s="16">
        <v>0.13</v>
      </c>
    </row>
    <row r="23" spans="1:25" x14ac:dyDescent="0.2">
      <c r="A23" s="2" t="s">
        <v>17</v>
      </c>
      <c r="B23" s="2" t="s">
        <v>4</v>
      </c>
      <c r="C23" s="2">
        <v>718</v>
      </c>
      <c r="D23" s="2"/>
      <c r="E23" s="21" t="str">
        <f t="shared" si="2"/>
        <v>(Other)Sep 1, 2016 - Sep 30, 2016</v>
      </c>
      <c r="F23" s="10" t="s">
        <v>33</v>
      </c>
      <c r="G23" s="10" t="s">
        <v>34</v>
      </c>
      <c r="H23" s="13">
        <f t="shared" si="3"/>
        <v>130564</v>
      </c>
      <c r="I23" s="26">
        <f t="shared" si="4"/>
        <v>0.34710000000000002</v>
      </c>
      <c r="J23" s="13">
        <f t="shared" si="5"/>
        <v>47126.42</v>
      </c>
      <c r="K23" s="26">
        <f t="shared" si="6"/>
        <v>6.4000000000000003E-3</v>
      </c>
      <c r="L23" s="13">
        <f t="shared" si="7"/>
        <v>56.37</v>
      </c>
      <c r="M23" s="13">
        <f t="shared" si="8"/>
        <v>0</v>
      </c>
      <c r="N23" s="13">
        <f t="shared" si="9"/>
        <v>0.13</v>
      </c>
      <c r="O23" s="8"/>
      <c r="P23" s="22" t="str">
        <f t="shared" si="10"/>
        <v>Organic SearchSep 1, 2016 - Sep 30, 2016</v>
      </c>
      <c r="Q23" s="14" t="s">
        <v>35</v>
      </c>
      <c r="R23" s="14" t="s">
        <v>34</v>
      </c>
      <c r="S23" s="18">
        <v>393204</v>
      </c>
      <c r="T23" s="19">
        <v>0.26619999999999999</v>
      </c>
      <c r="U23" s="20">
        <v>216203.08</v>
      </c>
      <c r="V23" s="19">
        <v>9.1999999999999998E-3</v>
      </c>
      <c r="W23" s="20">
        <v>59.89</v>
      </c>
      <c r="X23" s="20">
        <v>0</v>
      </c>
      <c r="Y23" s="16">
        <v>0.13</v>
      </c>
    </row>
    <row r="24" spans="1:25" x14ac:dyDescent="0.2">
      <c r="A24" s="2" t="s">
        <v>17</v>
      </c>
      <c r="B24" s="2" t="s">
        <v>5</v>
      </c>
      <c r="C24" s="2">
        <v>1953</v>
      </c>
      <c r="D24" s="2"/>
      <c r="E24" s="21" t="str">
        <f t="shared" si="2"/>
        <v>Organic SearchSep 1, 2017 - Sep 30, 2017</v>
      </c>
      <c r="F24" s="10" t="s">
        <v>35</v>
      </c>
      <c r="G24" s="10" t="s">
        <v>32</v>
      </c>
      <c r="H24" s="13">
        <f t="shared" si="3"/>
        <v>536576</v>
      </c>
      <c r="I24" s="26">
        <f t="shared" si="4"/>
        <v>0.31569999999999998</v>
      </c>
      <c r="J24" s="13">
        <f t="shared" si="5"/>
        <v>312839.65999999997</v>
      </c>
      <c r="K24" s="26">
        <f t="shared" si="6"/>
        <v>1.2E-2</v>
      </c>
      <c r="L24" s="13">
        <f t="shared" si="7"/>
        <v>48.55</v>
      </c>
      <c r="M24" s="13">
        <f t="shared" si="8"/>
        <v>0</v>
      </c>
      <c r="N24" s="13">
        <f t="shared" si="9"/>
        <v>0.13</v>
      </c>
      <c r="O24" s="8"/>
      <c r="P24" s="22" t="str">
        <f t="shared" si="10"/>
        <v>Branded Paid SearchSep 1, 2017 - Sep 30, 2017</v>
      </c>
      <c r="Q24" s="14" t="s">
        <v>36</v>
      </c>
      <c r="R24" s="14" t="s">
        <v>32</v>
      </c>
      <c r="S24" s="18">
        <v>302934</v>
      </c>
      <c r="T24" s="19">
        <v>0.24299999999999999</v>
      </c>
      <c r="U24" s="20">
        <v>187013.62</v>
      </c>
      <c r="V24" s="19">
        <v>1.1900000000000001E-2</v>
      </c>
      <c r="W24" s="20">
        <v>51.72</v>
      </c>
      <c r="X24" s="20">
        <v>0</v>
      </c>
      <c r="Y24" s="16">
        <v>0.13</v>
      </c>
    </row>
    <row r="25" spans="1:25" x14ac:dyDescent="0.2">
      <c r="A25" s="2" t="s">
        <v>17</v>
      </c>
      <c r="B25" s="2" t="s">
        <v>18</v>
      </c>
      <c r="C25" s="2">
        <v>996</v>
      </c>
      <c r="D25" s="2"/>
      <c r="E25" s="21" t="str">
        <f t="shared" si="2"/>
        <v>Organic SearchSep 1, 2016 - Sep 30, 2016</v>
      </c>
      <c r="F25" s="10" t="s">
        <v>35</v>
      </c>
      <c r="G25" s="10" t="s">
        <v>34</v>
      </c>
      <c r="H25" s="13">
        <f t="shared" si="3"/>
        <v>393204</v>
      </c>
      <c r="I25" s="26">
        <f t="shared" si="4"/>
        <v>0.26619999999999999</v>
      </c>
      <c r="J25" s="13">
        <f t="shared" si="5"/>
        <v>216203.08</v>
      </c>
      <c r="K25" s="26">
        <f t="shared" si="6"/>
        <v>9.1999999999999998E-3</v>
      </c>
      <c r="L25" s="13">
        <f t="shared" si="7"/>
        <v>59.89</v>
      </c>
      <c r="M25" s="13">
        <f t="shared" si="8"/>
        <v>0</v>
      </c>
      <c r="N25" s="13">
        <f t="shared" si="9"/>
        <v>0.13</v>
      </c>
      <c r="O25" s="8"/>
      <c r="P25" s="22" t="str">
        <f t="shared" si="10"/>
        <v>Branded Paid SearchSep 1, 2016 - Sep 30, 2016</v>
      </c>
      <c r="Q25" s="14" t="s">
        <v>36</v>
      </c>
      <c r="R25" s="14" t="s">
        <v>34</v>
      </c>
      <c r="S25" s="18">
        <v>462544</v>
      </c>
      <c r="T25" s="19">
        <v>0.20799999999999999</v>
      </c>
      <c r="U25" s="20">
        <v>296838.53999999998</v>
      </c>
      <c r="V25" s="19">
        <v>1.06E-2</v>
      </c>
      <c r="W25" s="20">
        <v>60.26</v>
      </c>
      <c r="X25" s="20">
        <v>0</v>
      </c>
      <c r="Y25" s="16">
        <v>0.13</v>
      </c>
    </row>
    <row r="26" spans="1:25" x14ac:dyDescent="0.2">
      <c r="A26" s="2" t="s">
        <v>17</v>
      </c>
      <c r="B26" s="2" t="s">
        <v>9</v>
      </c>
      <c r="C26" s="2">
        <v>145</v>
      </c>
      <c r="D26" s="2"/>
      <c r="E26" s="21" t="str">
        <f t="shared" si="2"/>
        <v>DirectSep 1, 2017 - Sep 30, 2017</v>
      </c>
      <c r="F26" s="10" t="s">
        <v>37</v>
      </c>
      <c r="G26" s="10" t="s">
        <v>32</v>
      </c>
      <c r="H26" s="13">
        <f t="shared" si="3"/>
        <v>140850</v>
      </c>
      <c r="I26" s="26">
        <f t="shared" si="4"/>
        <v>0.42980000000000002</v>
      </c>
      <c r="J26" s="13">
        <f t="shared" si="5"/>
        <v>112691</v>
      </c>
      <c r="K26" s="26">
        <f t="shared" si="6"/>
        <v>0.01</v>
      </c>
      <c r="L26" s="13">
        <f t="shared" si="7"/>
        <v>79.81</v>
      </c>
      <c r="M26" s="13">
        <f t="shared" si="8"/>
        <v>0</v>
      </c>
      <c r="N26" s="13">
        <f t="shared" si="9"/>
        <v>0.13</v>
      </c>
      <c r="O26" s="8"/>
      <c r="P26" s="22" t="str">
        <f t="shared" si="10"/>
        <v>Paid SearchSep 1, 2017 - Sep 30, 2017</v>
      </c>
      <c r="Q26" s="14" t="s">
        <v>31</v>
      </c>
      <c r="R26" s="14" t="s">
        <v>32</v>
      </c>
      <c r="S26" s="18">
        <v>167650</v>
      </c>
      <c r="T26" s="19">
        <v>0.31940000000000002</v>
      </c>
      <c r="U26" s="20">
        <v>146258.68</v>
      </c>
      <c r="V26" s="19">
        <v>2.01E-2</v>
      </c>
      <c r="W26" s="20">
        <v>43.32</v>
      </c>
      <c r="X26" s="20">
        <v>0</v>
      </c>
      <c r="Y26" s="16">
        <v>0.13</v>
      </c>
    </row>
    <row r="27" spans="1:25" x14ac:dyDescent="0.2">
      <c r="A27" s="2" t="s">
        <v>17</v>
      </c>
      <c r="B27" s="2" t="s">
        <v>19</v>
      </c>
      <c r="C27" s="2">
        <v>101</v>
      </c>
      <c r="D27" s="2"/>
      <c r="E27" s="21" t="str">
        <f t="shared" si="2"/>
        <v>DirectSep 1, 2016 - Sep 30, 2016</v>
      </c>
      <c r="F27" s="10" t="s">
        <v>37</v>
      </c>
      <c r="G27" s="10" t="s">
        <v>34</v>
      </c>
      <c r="H27" s="13">
        <f t="shared" si="3"/>
        <v>237844</v>
      </c>
      <c r="I27" s="26">
        <f t="shared" si="4"/>
        <v>0.25030000000000002</v>
      </c>
      <c r="J27" s="13">
        <f t="shared" si="5"/>
        <v>77830.14</v>
      </c>
      <c r="K27" s="26">
        <f t="shared" si="6"/>
        <v>5.0000000000000001E-3</v>
      </c>
      <c r="L27" s="13">
        <f t="shared" si="7"/>
        <v>65.849999999999994</v>
      </c>
      <c r="M27" s="13">
        <f t="shared" si="8"/>
        <v>0</v>
      </c>
      <c r="N27" s="13">
        <f t="shared" si="9"/>
        <v>0.13</v>
      </c>
      <c r="O27" s="8"/>
      <c r="P27" s="22" t="str">
        <f t="shared" si="10"/>
        <v>Paid SearchSep 1, 2016 - Sep 30, 2016</v>
      </c>
      <c r="Q27" s="14" t="s">
        <v>31</v>
      </c>
      <c r="R27" s="14" t="s">
        <v>34</v>
      </c>
      <c r="S27" s="18">
        <v>482</v>
      </c>
      <c r="T27" s="19">
        <v>0.31119999999999998</v>
      </c>
      <c r="U27" s="20">
        <v>308</v>
      </c>
      <c r="V27" s="19">
        <v>1.24E-2</v>
      </c>
      <c r="W27" s="20">
        <v>51.33</v>
      </c>
      <c r="X27" s="20">
        <v>0</v>
      </c>
      <c r="Y27" s="16">
        <v>0.13</v>
      </c>
    </row>
    <row r="28" spans="1:25" x14ac:dyDescent="0.2">
      <c r="A28" s="2" t="s">
        <v>17</v>
      </c>
      <c r="B28" s="2" t="s">
        <v>6</v>
      </c>
      <c r="C28" s="2">
        <v>2240</v>
      </c>
      <c r="D28" s="2"/>
      <c r="E28" s="21" t="str">
        <f t="shared" si="2"/>
        <v>DisplaySep 1, 2017 - Sep 30, 2017</v>
      </c>
      <c r="F28" s="10" t="s">
        <v>38</v>
      </c>
      <c r="G28" s="10" t="s">
        <v>32</v>
      </c>
      <c r="H28" s="13">
        <f t="shared" si="3"/>
        <v>13148</v>
      </c>
      <c r="I28" s="26">
        <f t="shared" si="4"/>
        <v>0.81140000000000001</v>
      </c>
      <c r="J28" s="13">
        <f t="shared" si="5"/>
        <v>1672.04</v>
      </c>
      <c r="K28" s="26">
        <f t="shared" si="6"/>
        <v>2.3E-3</v>
      </c>
      <c r="L28" s="13">
        <f t="shared" si="7"/>
        <v>55.73</v>
      </c>
      <c r="M28" s="13">
        <f t="shared" si="8"/>
        <v>0</v>
      </c>
      <c r="N28" s="13">
        <f t="shared" si="9"/>
        <v>0.13</v>
      </c>
      <c r="O28" s="8"/>
      <c r="P28" s="22" t="str">
        <f t="shared" si="10"/>
        <v>SocialSep 1, 2017 - Sep 30, 2017</v>
      </c>
      <c r="Q28" s="14" t="s">
        <v>39</v>
      </c>
      <c r="R28" s="14" t="s">
        <v>32</v>
      </c>
      <c r="S28" s="18">
        <v>162150</v>
      </c>
      <c r="T28" s="19">
        <v>0.4511</v>
      </c>
      <c r="U28" s="20">
        <v>73421.14</v>
      </c>
      <c r="V28" s="19">
        <v>1.0699999999999999E-2</v>
      </c>
      <c r="W28" s="20">
        <v>42.24</v>
      </c>
      <c r="X28" s="20">
        <v>0</v>
      </c>
      <c r="Y28" s="16">
        <v>0.13</v>
      </c>
    </row>
    <row r="29" spans="1:25" x14ac:dyDescent="0.2">
      <c r="E29" s="21" t="str">
        <f t="shared" si="2"/>
        <v>DisplaySep 1, 2016 - Sep 30, 2016</v>
      </c>
      <c r="F29" s="10" t="s">
        <v>38</v>
      </c>
      <c r="G29" s="10" t="s">
        <v>34</v>
      </c>
      <c r="H29" s="13">
        <f t="shared" si="3"/>
        <v>0</v>
      </c>
      <c r="I29" s="26">
        <f t="shared" si="4"/>
        <v>0</v>
      </c>
      <c r="J29" s="13">
        <f t="shared" si="5"/>
        <v>0</v>
      </c>
      <c r="K29" s="26">
        <f t="shared" si="6"/>
        <v>0</v>
      </c>
      <c r="L29" s="13">
        <f t="shared" si="7"/>
        <v>0</v>
      </c>
      <c r="M29" s="13">
        <f t="shared" si="8"/>
        <v>0</v>
      </c>
      <c r="N29" s="13">
        <f t="shared" si="9"/>
        <v>0</v>
      </c>
      <c r="O29" s="8"/>
      <c r="P29" s="22" t="str">
        <f t="shared" si="10"/>
        <v>SocialSep 1, 2016 - Sep 30, 2016</v>
      </c>
      <c r="Q29" s="14" t="s">
        <v>39</v>
      </c>
      <c r="R29" s="14" t="s">
        <v>34</v>
      </c>
      <c r="S29" s="18">
        <v>142832</v>
      </c>
      <c r="T29" s="19">
        <v>0.4204</v>
      </c>
      <c r="U29" s="20">
        <v>64228.6</v>
      </c>
      <c r="V29" s="19">
        <v>7.1000000000000004E-3</v>
      </c>
      <c r="W29" s="20">
        <v>62.97</v>
      </c>
      <c r="X29" s="20">
        <v>0</v>
      </c>
      <c r="Y29" s="16">
        <v>0.13</v>
      </c>
    </row>
    <row r="30" spans="1:25" x14ac:dyDescent="0.2">
      <c r="E30" s="21" t="str">
        <f t="shared" si="2"/>
        <v>SocialSep 1, 2017 - Sep 30, 2017</v>
      </c>
      <c r="F30" s="10" t="s">
        <v>39</v>
      </c>
      <c r="G30" s="10" t="s">
        <v>32</v>
      </c>
      <c r="H30" s="13">
        <f t="shared" si="3"/>
        <v>162150</v>
      </c>
      <c r="I30" s="26">
        <f t="shared" si="4"/>
        <v>0.4511</v>
      </c>
      <c r="J30" s="13">
        <f t="shared" si="5"/>
        <v>73421.14</v>
      </c>
      <c r="K30" s="26">
        <f t="shared" si="6"/>
        <v>1.0699999999999999E-2</v>
      </c>
      <c r="L30" s="13">
        <f t="shared" si="7"/>
        <v>42.24</v>
      </c>
      <c r="M30" s="13">
        <f t="shared" si="8"/>
        <v>0</v>
      </c>
      <c r="N30" s="13">
        <f t="shared" si="9"/>
        <v>0.13</v>
      </c>
      <c r="O30" s="8"/>
      <c r="P30" s="22" t="str">
        <f t="shared" si="10"/>
        <v>DirectSep 1, 2017 - Sep 30, 2017</v>
      </c>
      <c r="Q30" s="14" t="s">
        <v>37</v>
      </c>
      <c r="R30" s="14" t="s">
        <v>32</v>
      </c>
      <c r="S30" s="18">
        <v>140850</v>
      </c>
      <c r="T30" s="19">
        <v>0.42980000000000002</v>
      </c>
      <c r="U30" s="20">
        <v>112691</v>
      </c>
      <c r="V30" s="19">
        <v>0.01</v>
      </c>
      <c r="W30" s="20">
        <v>79.81</v>
      </c>
      <c r="X30" s="20">
        <v>0</v>
      </c>
      <c r="Y30" s="16">
        <v>0.13</v>
      </c>
    </row>
    <row r="31" spans="1:25" x14ac:dyDescent="0.2">
      <c r="E31" s="21" t="str">
        <f t="shared" si="2"/>
        <v>SocialSep 1, 2016 - Sep 30, 2016</v>
      </c>
      <c r="F31" s="10" t="s">
        <v>39</v>
      </c>
      <c r="G31" s="10" t="s">
        <v>34</v>
      </c>
      <c r="H31" s="13">
        <f t="shared" si="3"/>
        <v>142832</v>
      </c>
      <c r="I31" s="26">
        <f t="shared" si="4"/>
        <v>0.4204</v>
      </c>
      <c r="J31" s="13">
        <f t="shared" si="5"/>
        <v>64228.6</v>
      </c>
      <c r="K31" s="26">
        <f t="shared" si="6"/>
        <v>7.1000000000000004E-3</v>
      </c>
      <c r="L31" s="13">
        <f t="shared" si="7"/>
        <v>62.97</v>
      </c>
      <c r="M31" s="13">
        <f t="shared" si="8"/>
        <v>0</v>
      </c>
      <c r="N31" s="13">
        <f t="shared" si="9"/>
        <v>0.13</v>
      </c>
      <c r="O31" s="8"/>
      <c r="P31" s="22" t="str">
        <f t="shared" si="10"/>
        <v>DirectSep 1, 2016 - Sep 30, 2016</v>
      </c>
      <c r="Q31" s="14" t="s">
        <v>37</v>
      </c>
      <c r="R31" s="14" t="s">
        <v>34</v>
      </c>
      <c r="S31" s="18">
        <v>237844</v>
      </c>
      <c r="T31" s="19">
        <v>0.25030000000000002</v>
      </c>
      <c r="U31" s="20">
        <v>77830.14</v>
      </c>
      <c r="V31" s="19">
        <v>5.0000000000000001E-3</v>
      </c>
      <c r="W31" s="20">
        <v>65.849999999999994</v>
      </c>
      <c r="X31" s="20">
        <v>0</v>
      </c>
      <c r="Y31" s="16">
        <v>0.13</v>
      </c>
    </row>
    <row r="32" spans="1:25" x14ac:dyDescent="0.2">
      <c r="E32" s="21" t="str">
        <f t="shared" si="2"/>
        <v>Social &amp; InfluencerSep 1, 2017 - Sep 30, 2017</v>
      </c>
      <c r="F32" s="10" t="s">
        <v>40</v>
      </c>
      <c r="G32" s="10" t="s">
        <v>32</v>
      </c>
      <c r="H32" s="13">
        <f t="shared" si="3"/>
        <v>5854</v>
      </c>
      <c r="I32" s="26">
        <f t="shared" si="4"/>
        <v>0.45989999999999998</v>
      </c>
      <c r="J32" s="13">
        <f t="shared" si="5"/>
        <v>2232.34</v>
      </c>
      <c r="K32" s="26">
        <f t="shared" si="6"/>
        <v>8.5000000000000006E-3</v>
      </c>
      <c r="L32" s="13">
        <f t="shared" si="7"/>
        <v>44.65</v>
      </c>
      <c r="M32" s="13">
        <f t="shared" si="8"/>
        <v>0</v>
      </c>
      <c r="N32" s="13">
        <f t="shared" si="9"/>
        <v>0</v>
      </c>
      <c r="O32" s="8"/>
      <c r="P32" s="22" t="str">
        <f t="shared" si="10"/>
        <v>Generic Paid SearchSep 1, 2017 - Sep 30, 2017</v>
      </c>
      <c r="Q32" s="14" t="s">
        <v>41</v>
      </c>
      <c r="R32" s="14" t="s">
        <v>32</v>
      </c>
      <c r="S32" s="18">
        <v>118112</v>
      </c>
      <c r="T32" s="19">
        <v>0.60699999999999998</v>
      </c>
      <c r="U32" s="20">
        <v>19963.099999999999</v>
      </c>
      <c r="V32" s="19">
        <v>3.3E-3</v>
      </c>
      <c r="W32" s="20">
        <v>50.93</v>
      </c>
      <c r="X32" s="20">
        <v>0</v>
      </c>
      <c r="Y32" s="16">
        <v>0.13</v>
      </c>
    </row>
    <row r="33" spans="4:25" x14ac:dyDescent="0.2">
      <c r="E33" s="21" t="str">
        <f t="shared" si="2"/>
        <v>Social &amp; InfluencerSep 1, 2016 - Sep 30, 2016</v>
      </c>
      <c r="F33" s="10" t="s">
        <v>40</v>
      </c>
      <c r="G33" s="10" t="s">
        <v>34</v>
      </c>
      <c r="H33" s="13">
        <f t="shared" si="3"/>
        <v>0</v>
      </c>
      <c r="I33" s="26">
        <f t="shared" si="4"/>
        <v>0</v>
      </c>
      <c r="J33" s="13">
        <f t="shared" si="5"/>
        <v>0</v>
      </c>
      <c r="K33" s="26">
        <f t="shared" si="6"/>
        <v>0</v>
      </c>
      <c r="L33" s="13">
        <f t="shared" si="7"/>
        <v>0</v>
      </c>
      <c r="M33" s="13">
        <f t="shared" si="8"/>
        <v>0</v>
      </c>
      <c r="N33" s="13">
        <f t="shared" si="9"/>
        <v>0</v>
      </c>
      <c r="O33" s="8"/>
      <c r="P33" s="22" t="str">
        <f t="shared" si="10"/>
        <v>Generic Paid SearchSep 1, 2016 - Sep 30, 2016</v>
      </c>
      <c r="Q33" s="14" t="s">
        <v>41</v>
      </c>
      <c r="R33" s="14" t="s">
        <v>34</v>
      </c>
      <c r="S33" s="18">
        <v>88562</v>
      </c>
      <c r="T33" s="19">
        <v>0.48130000000000001</v>
      </c>
      <c r="U33" s="20">
        <v>18799.72</v>
      </c>
      <c r="V33" s="19">
        <v>3.8E-3</v>
      </c>
      <c r="W33" s="20">
        <v>55.62</v>
      </c>
      <c r="X33" s="20">
        <v>0</v>
      </c>
      <c r="Y33" s="16">
        <v>0.13</v>
      </c>
    </row>
    <row r="34" spans="4:25" x14ac:dyDescent="0.2">
      <c r="E34" s="21" t="str">
        <f t="shared" si="2"/>
        <v>ReferralSep 1, 2017 - Sep 30, 2017</v>
      </c>
      <c r="F34" s="10" t="s">
        <v>42</v>
      </c>
      <c r="G34" s="10" t="s">
        <v>32</v>
      </c>
      <c r="H34" s="13">
        <f t="shared" si="3"/>
        <v>46754</v>
      </c>
      <c r="I34" s="26">
        <f t="shared" si="4"/>
        <v>0.34960000000000002</v>
      </c>
      <c r="J34" s="13">
        <f t="shared" si="5"/>
        <v>30960.720000000001</v>
      </c>
      <c r="K34" s="26">
        <f t="shared" si="6"/>
        <v>1.32E-2</v>
      </c>
      <c r="L34" s="13">
        <f t="shared" si="7"/>
        <v>50.26</v>
      </c>
      <c r="M34" s="13">
        <f t="shared" si="8"/>
        <v>0</v>
      </c>
      <c r="N34" s="13">
        <f t="shared" si="9"/>
        <v>0.13</v>
      </c>
      <c r="O34" s="8"/>
      <c r="P34" s="22" t="str">
        <f t="shared" si="10"/>
        <v>ReferralSep 1, 2017 - Sep 30, 2017</v>
      </c>
      <c r="Q34" s="14" t="s">
        <v>42</v>
      </c>
      <c r="R34" s="14" t="s">
        <v>32</v>
      </c>
      <c r="S34" s="18">
        <v>46754</v>
      </c>
      <c r="T34" s="19">
        <v>0.34960000000000002</v>
      </c>
      <c r="U34" s="20">
        <v>30960.720000000001</v>
      </c>
      <c r="V34" s="19">
        <v>1.32E-2</v>
      </c>
      <c r="W34" s="20">
        <v>50.26</v>
      </c>
      <c r="X34" s="20">
        <v>0</v>
      </c>
      <c r="Y34" s="16">
        <v>0.13</v>
      </c>
    </row>
    <row r="35" spans="4:25" x14ac:dyDescent="0.2">
      <c r="E35" s="21" t="str">
        <f t="shared" si="2"/>
        <v>ReferralSep 1, 2016 - Sep 30, 2016</v>
      </c>
      <c r="F35" s="10" t="s">
        <v>42</v>
      </c>
      <c r="G35" s="10" t="s">
        <v>34</v>
      </c>
      <c r="H35" s="13">
        <f t="shared" si="3"/>
        <v>49252</v>
      </c>
      <c r="I35" s="26">
        <f t="shared" si="4"/>
        <v>0.29310000000000003</v>
      </c>
      <c r="J35" s="13">
        <f t="shared" si="5"/>
        <v>83030.820000000007</v>
      </c>
      <c r="K35" s="26">
        <f t="shared" si="6"/>
        <v>2.8799999999999999E-2</v>
      </c>
      <c r="L35" s="13">
        <f t="shared" si="7"/>
        <v>58.47</v>
      </c>
      <c r="M35" s="13">
        <f t="shared" si="8"/>
        <v>0</v>
      </c>
      <c r="N35" s="13">
        <f t="shared" si="9"/>
        <v>0.13</v>
      </c>
      <c r="O35" s="8"/>
      <c r="P35" s="22" t="str">
        <f t="shared" si="10"/>
        <v>ReferralSep 1, 2016 - Sep 30, 2016</v>
      </c>
      <c r="Q35" s="14" t="s">
        <v>42</v>
      </c>
      <c r="R35" s="14" t="s">
        <v>34</v>
      </c>
      <c r="S35" s="18">
        <v>49252</v>
      </c>
      <c r="T35" s="19">
        <v>0.29310000000000003</v>
      </c>
      <c r="U35" s="20">
        <v>83030.820000000007</v>
      </c>
      <c r="V35" s="19">
        <v>2.8799999999999999E-2</v>
      </c>
      <c r="W35" s="20">
        <v>58.47</v>
      </c>
      <c r="X35" s="20">
        <v>0</v>
      </c>
      <c r="Y35" s="16">
        <v>0.13</v>
      </c>
    </row>
    <row r="36" spans="4:25" x14ac:dyDescent="0.2">
      <c r="E36" s="21" t="str">
        <f t="shared" si="2"/>
        <v>EmailSep 1, 2017 - Sep 30, 2017</v>
      </c>
      <c r="F36" s="10" t="s">
        <v>43</v>
      </c>
      <c r="G36" s="10" t="s">
        <v>32</v>
      </c>
      <c r="H36" s="13" t="e">
        <f t="shared" si="3"/>
        <v>#N/A</v>
      </c>
      <c r="I36" s="26" t="e">
        <f t="shared" si="4"/>
        <v>#N/A</v>
      </c>
      <c r="J36" s="13" t="e">
        <f t="shared" si="5"/>
        <v>#N/A</v>
      </c>
      <c r="K36" s="26" t="e">
        <f t="shared" si="6"/>
        <v>#N/A</v>
      </c>
      <c r="L36" s="13" t="e">
        <f t="shared" si="7"/>
        <v>#N/A</v>
      </c>
      <c r="M36" s="13" t="e">
        <f t="shared" si="8"/>
        <v>#N/A</v>
      </c>
      <c r="N36" s="13" t="e">
        <f t="shared" si="9"/>
        <v>#N/A</v>
      </c>
      <c r="O36" s="8"/>
      <c r="P36" s="22" t="str">
        <f t="shared" si="10"/>
        <v>DisplaySep 1, 2017 - Sep 30, 2017</v>
      </c>
      <c r="Q36" s="14" t="s">
        <v>38</v>
      </c>
      <c r="R36" s="14" t="s">
        <v>32</v>
      </c>
      <c r="S36" s="18">
        <v>13148</v>
      </c>
      <c r="T36" s="19">
        <v>0.81140000000000001</v>
      </c>
      <c r="U36" s="20">
        <v>1672.04</v>
      </c>
      <c r="V36" s="19">
        <v>2.3E-3</v>
      </c>
      <c r="W36" s="20">
        <v>55.73</v>
      </c>
      <c r="X36" s="20">
        <v>0</v>
      </c>
      <c r="Y36" s="16">
        <v>0.13</v>
      </c>
    </row>
    <row r="37" spans="4:25" x14ac:dyDescent="0.2">
      <c r="E37" s="21" t="str">
        <f t="shared" si="2"/>
        <v>EmailSep 1, 2016 - Sep 30, 2016</v>
      </c>
      <c r="F37" s="10" t="s">
        <v>43</v>
      </c>
      <c r="G37" s="10" t="s">
        <v>34</v>
      </c>
      <c r="H37" s="13" t="e">
        <f t="shared" si="3"/>
        <v>#N/A</v>
      </c>
      <c r="I37" s="26" t="e">
        <f t="shared" si="4"/>
        <v>#N/A</v>
      </c>
      <c r="J37" s="13" t="e">
        <f t="shared" si="5"/>
        <v>#N/A</v>
      </c>
      <c r="K37" s="26" t="e">
        <f t="shared" si="6"/>
        <v>#N/A</v>
      </c>
      <c r="L37" s="13" t="e">
        <f t="shared" si="7"/>
        <v>#N/A</v>
      </c>
      <c r="M37" s="13" t="e">
        <f t="shared" si="8"/>
        <v>#N/A</v>
      </c>
      <c r="N37" s="13" t="e">
        <f t="shared" si="9"/>
        <v>#N/A</v>
      </c>
      <c r="O37" s="8"/>
      <c r="P37" s="22" t="str">
        <f t="shared" si="10"/>
        <v>DisplaySep 1, 2016 - Sep 30, 2016</v>
      </c>
      <c r="Q37" s="14" t="s">
        <v>38</v>
      </c>
      <c r="R37" s="14" t="s">
        <v>34</v>
      </c>
      <c r="S37" s="18">
        <v>0</v>
      </c>
      <c r="T37" s="19">
        <v>0</v>
      </c>
      <c r="U37" s="20">
        <v>0</v>
      </c>
      <c r="V37" s="19">
        <v>0</v>
      </c>
      <c r="W37" s="20">
        <v>0</v>
      </c>
      <c r="X37" s="20">
        <v>0</v>
      </c>
      <c r="Y37" s="19">
        <v>0</v>
      </c>
    </row>
    <row r="38" spans="4:25" x14ac:dyDescent="0.2">
      <c r="E38" s="21" t="str">
        <f t="shared" si="2"/>
        <v>Branded Paid SearchSep 1, 2017 - Sep 30, 2017</v>
      </c>
      <c r="F38" s="10" t="s">
        <v>36</v>
      </c>
      <c r="G38" s="10" t="s">
        <v>32</v>
      </c>
      <c r="H38" s="13">
        <f t="shared" si="3"/>
        <v>302934</v>
      </c>
      <c r="I38" s="26">
        <f t="shared" si="4"/>
        <v>0.24299999999999999</v>
      </c>
      <c r="J38" s="13">
        <f t="shared" si="5"/>
        <v>187013.62</v>
      </c>
      <c r="K38" s="26">
        <f t="shared" si="6"/>
        <v>1.1900000000000001E-2</v>
      </c>
      <c r="L38" s="13">
        <f t="shared" si="7"/>
        <v>51.72</v>
      </c>
      <c r="M38" s="13">
        <f t="shared" si="8"/>
        <v>0</v>
      </c>
      <c r="N38" s="13">
        <f t="shared" si="9"/>
        <v>0.13</v>
      </c>
      <c r="O38" s="8"/>
      <c r="P38" s="22" t="str">
        <f t="shared" si="10"/>
        <v>Social &amp; InfluencerSep 1, 2017 - Sep 30, 2017</v>
      </c>
      <c r="Q38" s="14" t="s">
        <v>40</v>
      </c>
      <c r="R38" s="14" t="s">
        <v>32</v>
      </c>
      <c r="S38" s="18">
        <v>5854</v>
      </c>
      <c r="T38" s="19">
        <v>0.45989999999999998</v>
      </c>
      <c r="U38" s="20">
        <v>2232.34</v>
      </c>
      <c r="V38" s="19">
        <v>8.5000000000000006E-3</v>
      </c>
      <c r="W38" s="20">
        <v>44.65</v>
      </c>
      <c r="X38" s="20">
        <v>0</v>
      </c>
      <c r="Y38" s="19">
        <v>0</v>
      </c>
    </row>
    <row r="39" spans="4:25" x14ac:dyDescent="0.2">
      <c r="E39" s="21" t="str">
        <f t="shared" si="2"/>
        <v>Branded Paid SearchSep 1, 2016 - Sep 30, 2016</v>
      </c>
      <c r="F39" s="10" t="s">
        <v>36</v>
      </c>
      <c r="G39" s="10" t="s">
        <v>34</v>
      </c>
      <c r="H39" s="13">
        <f t="shared" si="3"/>
        <v>462544</v>
      </c>
      <c r="I39" s="26">
        <f t="shared" si="4"/>
        <v>0.20799999999999999</v>
      </c>
      <c r="J39" s="13">
        <f t="shared" si="5"/>
        <v>296838.53999999998</v>
      </c>
      <c r="K39" s="26">
        <f t="shared" si="6"/>
        <v>1.06E-2</v>
      </c>
      <c r="L39" s="13">
        <f t="shared" si="7"/>
        <v>60.26</v>
      </c>
      <c r="M39" s="13">
        <f t="shared" si="8"/>
        <v>0</v>
      </c>
      <c r="N39" s="13">
        <f t="shared" si="9"/>
        <v>0.13</v>
      </c>
      <c r="O39" s="8"/>
      <c r="P39" s="22" t="str">
        <f t="shared" si="10"/>
        <v>Social &amp; InfluencerSep 1, 2016 - Sep 30, 2016</v>
      </c>
      <c r="Q39" s="14" t="s">
        <v>40</v>
      </c>
      <c r="R39" s="14" t="s">
        <v>34</v>
      </c>
      <c r="S39" s="18">
        <v>0</v>
      </c>
      <c r="T39" s="19">
        <v>0</v>
      </c>
      <c r="U39" s="20">
        <v>0</v>
      </c>
      <c r="V39" s="19">
        <v>0</v>
      </c>
      <c r="W39" s="20">
        <v>0</v>
      </c>
      <c r="X39" s="20">
        <v>0</v>
      </c>
      <c r="Y39" s="19">
        <v>0</v>
      </c>
    </row>
    <row r="40" spans="4:25" x14ac:dyDescent="0.2">
      <c r="E40" s="21" t="str">
        <f t="shared" si="2"/>
        <v>totalSep 1, 2017 - Sep 30, 2017</v>
      </c>
      <c r="F40" s="10" t="s">
        <v>44</v>
      </c>
      <c r="G40" s="10" t="s">
        <v>32</v>
      </c>
      <c r="H40" s="13">
        <f t="shared" si="3"/>
        <v>2046098</v>
      </c>
      <c r="I40" s="26">
        <f t="shared" si="4"/>
        <v>0.37240000000000001</v>
      </c>
      <c r="J40" s="13">
        <f t="shared" si="5"/>
        <v>1232074.68</v>
      </c>
      <c r="K40" s="26">
        <f t="shared" si="6"/>
        <v>1.23E-2</v>
      </c>
      <c r="L40" s="13">
        <f t="shared" si="7"/>
        <v>48.81</v>
      </c>
      <c r="M40" s="13">
        <f t="shared" si="8"/>
        <v>0</v>
      </c>
      <c r="N40" s="13">
        <f t="shared" si="9"/>
        <v>0</v>
      </c>
      <c r="O40" s="8"/>
      <c r="P40" s="22" t="str">
        <f t="shared" si="10"/>
        <v>totalSep 1, 2017 - Sep 30, 2017</v>
      </c>
      <c r="Q40" s="14" t="s">
        <v>44</v>
      </c>
      <c r="R40" s="14" t="s">
        <v>32</v>
      </c>
      <c r="S40" s="18">
        <v>2046098</v>
      </c>
      <c r="T40" s="19">
        <v>0.37240000000000001</v>
      </c>
      <c r="U40" s="20">
        <v>1232074.68</v>
      </c>
      <c r="V40" s="19">
        <v>1.23E-2</v>
      </c>
      <c r="W40" s="20">
        <v>48.81</v>
      </c>
      <c r="X40" s="20">
        <v>0</v>
      </c>
      <c r="Y40" s="19">
        <v>0</v>
      </c>
    </row>
    <row r="41" spans="4:25" x14ac:dyDescent="0.2">
      <c r="E41" s="21" t="str">
        <f t="shared" si="2"/>
        <v>totalSep 1, 2016 - Sep 30, 2016</v>
      </c>
      <c r="F41" s="10" t="s">
        <v>44</v>
      </c>
      <c r="G41" s="10" t="s">
        <v>34</v>
      </c>
      <c r="H41" s="13">
        <f t="shared" si="3"/>
        <v>1505302</v>
      </c>
      <c r="I41" s="26">
        <f t="shared" si="4"/>
        <v>0.28100000000000003</v>
      </c>
      <c r="J41" s="13">
        <f t="shared" si="5"/>
        <v>804365.32</v>
      </c>
      <c r="K41" s="26">
        <f t="shared" si="6"/>
        <v>8.8999999999999999E-3</v>
      </c>
      <c r="L41" s="13">
        <f t="shared" si="7"/>
        <v>60.31</v>
      </c>
      <c r="M41" s="13">
        <f t="shared" si="8"/>
        <v>0</v>
      </c>
      <c r="N41" s="13">
        <f t="shared" si="9"/>
        <v>0</v>
      </c>
      <c r="O41" s="8"/>
      <c r="P41" s="22" t="str">
        <f t="shared" si="10"/>
        <v>totalSep 1, 2016 - Sep 30, 2016</v>
      </c>
      <c r="Q41" s="14" t="s">
        <v>44</v>
      </c>
      <c r="R41" s="14" t="s">
        <v>34</v>
      </c>
      <c r="S41" s="18">
        <v>1505302</v>
      </c>
      <c r="T41" s="19">
        <v>0.28100000000000003</v>
      </c>
      <c r="U41" s="20">
        <v>804365.32</v>
      </c>
      <c r="V41" s="19">
        <v>8.8999999999999999E-3</v>
      </c>
      <c r="W41" s="20">
        <v>60.31</v>
      </c>
      <c r="X41" s="20">
        <v>0</v>
      </c>
      <c r="Y41" s="19">
        <v>0</v>
      </c>
    </row>
    <row r="42" spans="4:25" x14ac:dyDescent="0.2">
      <c r="D42" t="str">
        <f t="shared" ref="D42" si="11">CONCATENATE(E42,F42)</f>
        <v/>
      </c>
      <c r="E42" s="14"/>
      <c r="F42" s="14"/>
      <c r="G42" s="18"/>
      <c r="H42" s="19"/>
      <c r="I42" s="20"/>
      <c r="J42" s="19"/>
      <c r="K42" s="20"/>
      <c r="L42" s="20"/>
      <c r="M42" s="19"/>
    </row>
    <row r="45" spans="4:25" x14ac:dyDescent="0.2">
      <c r="G45" s="13">
        <f>VLOOKUP($E$20,$P$20:$Y$41,4,FALSE)</f>
        <v>167650</v>
      </c>
    </row>
  </sheetData>
  <mergeCells count="1">
    <mergeCell ref="F17:N17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Utilisateur de Microsoft Office</cp:lastModifiedBy>
  <dcterms:created xsi:type="dcterms:W3CDTF">2017-03-07T13:04:40Z</dcterms:created>
  <dcterms:modified xsi:type="dcterms:W3CDTF">2017-11-12T16:29:41Z</dcterms:modified>
</cp:coreProperties>
</file>