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66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eva Gauvain\Desktop\"/>
    </mc:Choice>
  </mc:AlternateContent>
  <bookViews>
    <workbookView xWindow="0" yWindow="0" windowWidth="15396" windowHeight="8772" tabRatio="842"/>
  </bookViews>
  <sheets>
    <sheet name="Facturation" sheetId="2" r:id="rId1"/>
    <sheet name="Calcul de commission increased" sheetId="17" r:id="rId2"/>
    <sheet name="Pourcentages" sheetId="1" r:id="rId3"/>
  </sheets>
  <externalReferences>
    <externalReference r:id="rId4"/>
    <externalReference r:id="rId5"/>
    <externalReference r:id="rId6"/>
  </externalReferences>
  <definedNames>
    <definedName name="_xlnm._FilterDatabase" localSheetId="0" hidden="1">Facturation!$E$1:$E$11</definedName>
    <definedName name="blabla">[1]Facturation!$A$1:$Q$80</definedName>
    <definedName name="Company">'[1]Base Clients'!$A$1:$E$533</definedName>
    <definedName name="Facturation">[1]Facturation!$A$1:$Q$80</definedName>
    <definedName name="Factures">[1]Facturation!$A$1:$Q$192</definedName>
    <definedName name="_xlnm.Print_Area" localSheetId="0">Facturation!$B$2:$V$9</definedName>
    <definedName name="_xlnm.Print_Area" localSheetId="2">Pourcentages[#All]</definedName>
  </definedNam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3" i="17" l="1"/>
  <c r="F34" i="17"/>
  <c r="F35" i="17"/>
  <c r="F36" i="17"/>
  <c r="F37" i="17"/>
  <c r="F38" i="17"/>
  <c r="F39" i="17"/>
  <c r="F40" i="17"/>
  <c r="F41" i="17"/>
  <c r="F42" i="17"/>
  <c r="F43" i="17"/>
  <c r="F44" i="17"/>
  <c r="F45" i="17"/>
  <c r="F46" i="17"/>
  <c r="F47" i="17"/>
  <c r="E47" i="17"/>
  <c r="E46" i="17"/>
  <c r="E45" i="17"/>
  <c r="E44" i="17"/>
  <c r="E43" i="17"/>
  <c r="E42" i="17"/>
  <c r="E41" i="17"/>
  <c r="J38" i="17"/>
  <c r="J40" i="17"/>
  <c r="K40" i="17"/>
  <c r="L40" i="17"/>
  <c r="M40" i="17"/>
  <c r="E40" i="17"/>
  <c r="E39" i="17"/>
  <c r="E38" i="17"/>
  <c r="E37" i="17"/>
  <c r="E36" i="17"/>
  <c r="J33" i="17"/>
  <c r="J35" i="17"/>
  <c r="K35" i="17"/>
  <c r="L35" i="17"/>
  <c r="M35" i="17"/>
  <c r="E35" i="17"/>
  <c r="E34" i="17"/>
  <c r="E33" i="17"/>
  <c r="F10" i="17"/>
  <c r="F11" i="17"/>
  <c r="F12" i="17"/>
  <c r="F13" i="17"/>
  <c r="F14" i="17"/>
  <c r="F15" i="17"/>
  <c r="F16" i="17"/>
  <c r="F17" i="17"/>
  <c r="F18" i="17"/>
  <c r="F19" i="17"/>
  <c r="F20" i="17"/>
  <c r="F21" i="17"/>
  <c r="F22" i="17"/>
  <c r="F23" i="17"/>
  <c r="F24" i="17"/>
  <c r="E24" i="17"/>
  <c r="E23" i="17"/>
  <c r="E22" i="17"/>
  <c r="E21" i="17"/>
  <c r="E20" i="17"/>
  <c r="E19" i="17"/>
  <c r="E18" i="17"/>
  <c r="J15" i="17"/>
  <c r="J17" i="17"/>
  <c r="K17" i="17"/>
  <c r="L17" i="17"/>
  <c r="M17" i="17"/>
  <c r="E17" i="17"/>
  <c r="E16" i="17"/>
  <c r="E15" i="17"/>
  <c r="E14" i="17"/>
  <c r="E13" i="17"/>
  <c r="J10" i="17"/>
  <c r="J12" i="17"/>
  <c r="K12" i="17"/>
  <c r="L12" i="17"/>
  <c r="M12" i="17"/>
  <c r="E12" i="17"/>
  <c r="E11" i="17"/>
  <c r="E10" i="17"/>
  <c r="E9" i="17"/>
  <c r="F5" i="2"/>
  <c r="F7" i="2"/>
  <c r="F6" i="2"/>
  <c r="F4" i="2"/>
  <c r="J9" i="2"/>
  <c r="F9" i="2"/>
  <c r="F2" i="2"/>
  <c r="F3" i="2"/>
  <c r="F10" i="2"/>
  <c r="F8" i="2"/>
</calcChain>
</file>

<file path=xl/sharedStrings.xml><?xml version="1.0" encoding="utf-8"?>
<sst xmlns="http://schemas.openxmlformats.org/spreadsheetml/2006/main" count="189" uniqueCount="142">
  <si>
    <t>Basis Price</t>
  </si>
  <si>
    <t>% BD on basis</t>
  </si>
  <si>
    <t>Description</t>
  </si>
  <si>
    <t>VAR</t>
  </si>
  <si>
    <t>SCC (V)</t>
  </si>
  <si>
    <t>SCC</t>
  </si>
  <si>
    <t>OTH</t>
  </si>
  <si>
    <t>NGS</t>
  </si>
  <si>
    <t>STA</t>
  </si>
  <si>
    <t>PRO</t>
  </si>
  <si>
    <t>L - VAR</t>
  </si>
  <si>
    <t>L - SCC (V)</t>
  </si>
  <si>
    <t>R&amp;D LIC</t>
  </si>
  <si>
    <t>Com LIC</t>
  </si>
  <si>
    <t>Abréviations</t>
  </si>
  <si>
    <t>Type Code</t>
  </si>
  <si>
    <t>Type Names</t>
  </si>
  <si>
    <t>Type2</t>
  </si>
  <si>
    <t>Company</t>
  </si>
  <si>
    <t>Vendor</t>
  </si>
  <si>
    <t>Invoice n°</t>
  </si>
  <si>
    <t>Invoice date</t>
  </si>
  <si>
    <t>Due by</t>
  </si>
  <si>
    <t>Executed
date</t>
  </si>
  <si>
    <t>Billing Quarter</t>
  </si>
  <si>
    <t>Code Type</t>
  </si>
  <si>
    <t>YO/SLX</t>
  </si>
  <si>
    <t>Amount Contract [CHF]</t>
  </si>
  <si>
    <t>Amount paid [CHF]</t>
  </si>
  <si>
    <t>Montant facture</t>
  </si>
  <si>
    <t xml:space="preserve">  Amount paid [EUR]</t>
  </si>
  <si>
    <t xml:space="preserve"> Amount paid [US $]</t>
  </si>
  <si>
    <t>MB/SLX</t>
  </si>
  <si>
    <t>enter number</t>
  </si>
  <si>
    <t>Upon receipt</t>
  </si>
  <si>
    <t>Total</t>
  </si>
  <si>
    <t>Variant</t>
  </si>
  <si>
    <t>SLX</t>
  </si>
  <si>
    <t>Stability</t>
  </si>
  <si>
    <t>Production</t>
  </si>
  <si>
    <t>Library Variant</t>
  </si>
  <si>
    <t>R&amp;D Lic and linked payments</t>
  </si>
  <si>
    <t>Com Lic and linked payments</t>
  </si>
  <si>
    <t>Part FOUR-FIVE</t>
  </si>
  <si>
    <t>Part ONE-THREE</t>
  </si>
  <si>
    <t>Type 2</t>
  </si>
  <si>
    <t>Product 3</t>
  </si>
  <si>
    <t>Part ONE-THREE, SLX-463X</t>
  </si>
  <si>
    <t>Part ONE - THREE,  Services Agreement November 29, 2016</t>
  </si>
  <si>
    <t>FTE Service Agreement - Q4 2016 - 1 FTE</t>
  </si>
  <si>
    <t>FTE Service Agreement - Q1  2017 - 2 FTES</t>
  </si>
  <si>
    <t>//</t>
  </si>
  <si>
    <t>Service Agreement</t>
  </si>
  <si>
    <t>FTE SA</t>
  </si>
  <si>
    <t>Variant Enriched Pool</t>
  </si>
  <si>
    <t>EN - VAR</t>
  </si>
  <si>
    <t>EN - SCC</t>
  </si>
  <si>
    <t>EN - SCC (V)</t>
  </si>
  <si>
    <t>IX</t>
  </si>
  <si>
    <t>Others</t>
  </si>
  <si>
    <t>X</t>
  </si>
  <si>
    <t>Research &amp; Development</t>
  </si>
  <si>
    <t>Commercial</t>
  </si>
  <si>
    <t xml:space="preserve"> FTE</t>
  </si>
  <si>
    <t>XI</t>
  </si>
  <si>
    <t>XII</t>
  </si>
  <si>
    <t>IIIa</t>
  </si>
  <si>
    <t>Combo Pool</t>
  </si>
  <si>
    <t>IIIb</t>
  </si>
  <si>
    <t>Combo RCB</t>
  </si>
  <si>
    <t>Variant Combo SCC</t>
  </si>
  <si>
    <t>Va</t>
  </si>
  <si>
    <t>Combo E-pool</t>
  </si>
  <si>
    <t>Vb</t>
  </si>
  <si>
    <t>Combo e-RCB</t>
  </si>
  <si>
    <t>Variant Combo Enriched SCC</t>
  </si>
  <si>
    <t>Combo Lib-Pool</t>
  </si>
  <si>
    <t>IVa</t>
  </si>
  <si>
    <t>Combo Lib-RCB</t>
  </si>
  <si>
    <t>Variant Combo Library SCC</t>
  </si>
  <si>
    <t>I</t>
  </si>
  <si>
    <t>RCB Straight</t>
  </si>
  <si>
    <t>II</t>
  </si>
  <si>
    <t>RCB Lib Straight</t>
  </si>
  <si>
    <t xml:space="preserve">SCC Enriched Pool </t>
  </si>
  <si>
    <t>VI</t>
  </si>
  <si>
    <t>VIIa</t>
  </si>
  <si>
    <t>WGS 1</t>
  </si>
  <si>
    <t>VIIb</t>
  </si>
  <si>
    <t>WGS 2</t>
  </si>
  <si>
    <t>VIII</t>
  </si>
  <si>
    <t>Prod./Purif.</t>
  </si>
  <si>
    <t>IVb</t>
  </si>
  <si>
    <t>% Company on basis</t>
  </si>
  <si>
    <t>Taux CHF&gt;US $</t>
  </si>
  <si>
    <t>Taux EUR&gt;CHF</t>
  </si>
  <si>
    <t>Taux US $&gt;CHF</t>
  </si>
  <si>
    <t>Commission  vendor 1 [CHF]</t>
  </si>
  <si>
    <t>Commission Vendor 2 [US $]</t>
  </si>
  <si>
    <t>Commission Société  [CHF]</t>
  </si>
  <si>
    <t>Part FOUR-FIVE,</t>
  </si>
  <si>
    <t>société1</t>
  </si>
  <si>
    <t>fa</t>
  </si>
  <si>
    <t>fb</t>
  </si>
  <si>
    <t>fc</t>
  </si>
  <si>
    <t>fd</t>
  </si>
  <si>
    <t>fe</t>
  </si>
  <si>
    <t>ff</t>
  </si>
  <si>
    <t>fg</t>
  </si>
  <si>
    <t>fh</t>
  </si>
  <si>
    <t>fi</t>
  </si>
  <si>
    <t>société2</t>
  </si>
  <si>
    <t>société3</t>
  </si>
  <si>
    <t>société4</t>
  </si>
  <si>
    <t>société5</t>
  </si>
  <si>
    <t>société6</t>
  </si>
  <si>
    <t>société7</t>
  </si>
  <si>
    <t>société8</t>
  </si>
  <si>
    <t>société9</t>
  </si>
  <si>
    <t>Part one</t>
  </si>
  <si>
    <t>Bus. Dev.</t>
  </si>
  <si>
    <t>y = 3.7500E+06x - 1.5000E+05</t>
  </si>
  <si>
    <t>Com.</t>
  </si>
  <si>
    <t>Increased price</t>
  </si>
  <si>
    <t>BD com.</t>
  </si>
  <si>
    <t>x</t>
  </si>
  <si>
    <t>y</t>
  </si>
  <si>
    <t>Example 1</t>
  </si>
  <si>
    <t>Basic contract</t>
  </si>
  <si>
    <t>Commissions at 4%</t>
  </si>
  <si>
    <t>Increased contract</t>
  </si>
  <si>
    <t>increased amount</t>
  </si>
  <si>
    <t>% to increased amount</t>
  </si>
  <si>
    <t>Added com.</t>
  </si>
  <si>
    <t>Example 2</t>
  </si>
  <si>
    <t>Commissions at 4% (BD)</t>
  </si>
  <si>
    <t>Total BD</t>
  </si>
  <si>
    <t>Société</t>
  </si>
  <si>
    <t>y = 1.5000E+07x - 1.5000E+05</t>
  </si>
  <si>
    <t>Société com.</t>
  </si>
  <si>
    <t>Commissions at 1%</t>
  </si>
  <si>
    <t>Total société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</si>
</sst>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42" formatCode="_ &quot;CHF&quot;\ * #,##0_ ;_ &quot;CHF&quot;\ * \-#,##0_ ;_ &quot;CHF&quot;\ * &quot;-&quot;_ ;_ @_ "/>
    <numFmt numFmtId="44" formatCode="_ &quot;CHF&quot;\ * #,##0.00_ ;_ &quot;CHF&quot;\ * \-#,##0.00_ ;_ &quot;CHF&quot;\ * &quot;-&quot;??_ ;_ @_ "/>
    <numFmt numFmtId="164" formatCode="_ &quot;fr.&quot;\ * #,##0.00_ ;_ &quot;fr.&quot;\ * \-#,##0.00_ ;_ &quot;fr.&quot;\ * &quot;-&quot;??_ ;_ @_ "/>
    <numFmt numFmtId="165" formatCode="#,##0.00\ [$CHF]"/>
    <numFmt numFmtId="166" formatCode="#,##0.00\ &quot;€&quot;"/>
    <numFmt numFmtId="167" formatCode="[$$-409]#,##0.00"/>
    <numFmt numFmtId="168" formatCode="_ &quot;SFr.&quot;\ * #,##0.00_ ;_ &quot;SFr.&quot;\ * \-#,##0.00_ ;_ &quot;SFr.&quot;\ * &quot;-&quot;??_ ;_ @_ "/>
    <numFmt numFmtId="172" formatCode="_ [$CHF]\ * #,##0.00_ ;_ [$CHF]\ * \-#,##0.00_ ;_ [$CHF]\ * &quot;-&quot;??_ ;_ @_ "/>
    <numFmt numFmtId="177" formatCode="_ [$EUR]\ * #,##0.00_ ;_ [$EUR]\ * \-#,##0.00_ ;_ [$EUR]\ * &quot;-&quot;??_ ;_ @_ "/>
    <numFmt numFmtId="180" formatCode="_ [$USD]\ * #,##0.00_ ;_ [$USD]\ * \-#,##0.00_ ;_ [$USD]\ * &quot;-&quot;??_ ;_ @_ "/>
    <numFmt numFmtId="181" formatCode="_ * #,##0.000_ ;_ * \-#,##0.000_ ;_ * &quot;-&quot;???_ ;_ @_ "/>
    <numFmt numFmtId="184" formatCode="0.000"/>
  </numFmts>
  <fonts count="14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</font>
    <font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595959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5">
    <xf numFmtId="0" fontId="0" fillId="0" borderId="0"/>
    <xf numFmtId="0" fontId="1" fillId="0" borderId="0"/>
    <xf numFmtId="0" fontId="2" fillId="0" borderId="0"/>
    <xf numFmtId="168" fontId="2" fillId="0" borderId="0" applyFont="0" applyFill="0" applyBorder="0" applyAlignment="0" applyProtection="0"/>
    <xf numFmtId="0" fontId="3" fillId="0" borderId="0"/>
  </cellStyleXfs>
  <cellXfs count="94"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9" xfId="0" applyBorder="1"/>
    <xf numFmtId="0" fontId="0" fillId="0" borderId="0" xfId="0" applyBorder="1"/>
    <xf numFmtId="1" fontId="4" fillId="0" borderId="0" xfId="0" applyNumberFormat="1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4" fillId="0" borderId="0" xfId="0" applyNumberFormat="1" applyFont="1" applyAlignment="1">
      <alignment horizontal="left" vertical="center" wrapText="1"/>
    </xf>
    <xf numFmtId="177" fontId="4" fillId="0" borderId="0" xfId="0" applyNumberFormat="1" applyFont="1" applyAlignment="1">
      <alignment horizontal="left" vertical="center" wrapText="1"/>
    </xf>
    <xf numFmtId="2" fontId="4" fillId="0" borderId="0" xfId="0" applyNumberFormat="1" applyFont="1" applyAlignment="1">
      <alignment horizontal="left" vertical="center" wrapText="1"/>
    </xf>
    <xf numFmtId="0" fontId="5" fillId="6" borderId="0" xfId="0" applyFont="1" applyFill="1" applyAlignment="1">
      <alignment horizontal="left" vertical="center" wrapText="1"/>
    </xf>
    <xf numFmtId="0" fontId="5" fillId="5" borderId="0" xfId="0" applyFont="1" applyFill="1" applyAlignment="1">
      <alignment horizontal="left" vertical="center" wrapText="1"/>
    </xf>
    <xf numFmtId="0" fontId="5" fillId="4" borderId="0" xfId="0" applyFont="1" applyFill="1" applyAlignment="1">
      <alignment horizontal="left" vertical="center" wrapText="1"/>
    </xf>
    <xf numFmtId="0" fontId="6" fillId="2" borderId="0" xfId="0" applyFont="1" applyFill="1" applyBorder="1"/>
    <xf numFmtId="0" fontId="4" fillId="0" borderId="0" xfId="0" applyFont="1" applyBorder="1"/>
    <xf numFmtId="0" fontId="7" fillId="0" borderId="0" xfId="0" applyNumberFormat="1" applyFont="1" applyFill="1" applyBorder="1" applyAlignment="1">
      <alignment horizontal="center"/>
    </xf>
    <xf numFmtId="0" fontId="4" fillId="0" borderId="0" xfId="0" applyNumberFormat="1" applyFont="1" applyBorder="1"/>
    <xf numFmtId="166" fontId="4" fillId="0" borderId="0" xfId="0" applyNumberFormat="1" applyFont="1" applyBorder="1"/>
    <xf numFmtId="2" fontId="4" fillId="0" borderId="0" xfId="0" applyNumberFormat="1" applyFont="1" applyBorder="1"/>
    <xf numFmtId="14" fontId="4" fillId="2" borderId="0" xfId="0" applyNumberFormat="1" applyFont="1" applyFill="1" applyBorder="1"/>
    <xf numFmtId="14" fontId="4" fillId="0" borderId="0" xfId="0" applyNumberFormat="1" applyFont="1" applyBorder="1"/>
    <xf numFmtId="0" fontId="4" fillId="0" borderId="0" xfId="0" applyNumberFormat="1" applyFont="1"/>
    <xf numFmtId="2" fontId="4" fillId="0" borderId="0" xfId="0" applyNumberFormat="1" applyFont="1"/>
    <xf numFmtId="165" fontId="4" fillId="6" borderId="0" xfId="0" applyNumberFormat="1" applyFont="1" applyFill="1" applyBorder="1" applyAlignment="1">
      <alignment wrapText="1"/>
    </xf>
    <xf numFmtId="167" fontId="4" fillId="5" borderId="0" xfId="0" applyNumberFormat="1" applyFont="1" applyFill="1" applyBorder="1"/>
    <xf numFmtId="165" fontId="4" fillId="4" borderId="0" xfId="0" applyNumberFormat="1" applyFont="1" applyFill="1" applyBorder="1"/>
    <xf numFmtId="167" fontId="8" fillId="3" borderId="0" xfId="0" applyNumberFormat="1" applyFont="1" applyFill="1" applyAlignment="1">
      <alignment horizontal="center"/>
    </xf>
    <xf numFmtId="0" fontId="4" fillId="0" borderId="0" xfId="0" applyFont="1"/>
    <xf numFmtId="0" fontId="4" fillId="0" borderId="0" xfId="0" applyFont="1" applyBorder="1" applyAlignment="1">
      <alignment wrapText="1"/>
    </xf>
    <xf numFmtId="0" fontId="6" fillId="0" borderId="0" xfId="0" applyFont="1" applyFill="1" applyBorder="1"/>
    <xf numFmtId="14" fontId="4" fillId="7" borderId="0" xfId="0" applyNumberFormat="1" applyFont="1" applyFill="1" applyBorder="1"/>
    <xf numFmtId="0" fontId="4" fillId="0" borderId="0" xfId="0" applyFont="1" applyFill="1" applyBorder="1"/>
    <xf numFmtId="164" fontId="4" fillId="0" borderId="0" xfId="0" applyNumberFormat="1" applyFont="1"/>
    <xf numFmtId="166" fontId="4" fillId="0" borderId="0" xfId="0" applyNumberFormat="1" applyFont="1"/>
    <xf numFmtId="14" fontId="4" fillId="0" borderId="0" xfId="0" applyNumberFormat="1" applyFont="1"/>
    <xf numFmtId="0" fontId="9" fillId="7" borderId="0" xfId="0" applyFont="1" applyFill="1" applyBorder="1"/>
    <xf numFmtId="177" fontId="4" fillId="0" borderId="0" xfId="0" applyNumberFormat="1" applyFont="1" applyBorder="1"/>
    <xf numFmtId="177" fontId="4" fillId="0" borderId="0" xfId="0" applyNumberFormat="1" applyFont="1"/>
    <xf numFmtId="14" fontId="4" fillId="0" borderId="2" xfId="0" applyNumberFormat="1" applyFont="1" applyBorder="1"/>
    <xf numFmtId="165" fontId="4" fillId="6" borderId="0" xfId="0" applyNumberFormat="1" applyFont="1" applyFill="1" applyAlignment="1">
      <alignment wrapText="1"/>
    </xf>
    <xf numFmtId="167" fontId="4" fillId="5" borderId="0" xfId="0" applyNumberFormat="1" applyFont="1" applyFill="1"/>
    <xf numFmtId="165" fontId="4" fillId="4" borderId="0" xfId="0" applyNumberFormat="1" applyFont="1" applyFill="1"/>
    <xf numFmtId="0" fontId="4" fillId="6" borderId="0" xfId="0" applyFont="1" applyFill="1"/>
    <xf numFmtId="0" fontId="4" fillId="5" borderId="0" xfId="0" applyFont="1" applyFill="1"/>
    <xf numFmtId="0" fontId="4" fillId="4" borderId="0" xfId="0" applyFont="1" applyFill="1"/>
    <xf numFmtId="172" fontId="4" fillId="0" borderId="0" xfId="0" applyNumberFormat="1" applyFont="1" applyAlignment="1">
      <alignment horizontal="left" vertical="center" wrapText="1"/>
    </xf>
    <xf numFmtId="172" fontId="4" fillId="0" borderId="0" xfId="0" applyNumberFormat="1" applyFont="1" applyBorder="1"/>
    <xf numFmtId="172" fontId="4" fillId="0" borderId="0" xfId="0" applyNumberFormat="1" applyFont="1"/>
    <xf numFmtId="180" fontId="4" fillId="0" borderId="0" xfId="0" applyNumberFormat="1" applyFont="1"/>
    <xf numFmtId="180" fontId="4" fillId="0" borderId="0" xfId="0" applyNumberFormat="1" applyFont="1" applyAlignment="1">
      <alignment horizontal="left" vertical="center" wrapText="1"/>
    </xf>
    <xf numFmtId="180" fontId="4" fillId="0" borderId="0" xfId="0" applyNumberFormat="1" applyFont="1" applyBorder="1"/>
    <xf numFmtId="181" fontId="4" fillId="0" borderId="0" xfId="0" applyNumberFormat="1" applyFont="1" applyAlignment="1">
      <alignment horizontal="left" vertical="center" wrapText="1"/>
    </xf>
    <xf numFmtId="181" fontId="4" fillId="0" borderId="0" xfId="0" applyNumberFormat="1" applyFont="1"/>
    <xf numFmtId="181" fontId="4" fillId="0" borderId="0" xfId="0" applyNumberFormat="1" applyFont="1" applyBorder="1"/>
    <xf numFmtId="0" fontId="10" fillId="3" borderId="0" xfId="0" applyFont="1" applyFill="1" applyAlignment="1">
      <alignment horizontal="center" vertical="center" wrapText="1"/>
    </xf>
    <xf numFmtId="0" fontId="8" fillId="3" borderId="0" xfId="0" applyFont="1" applyFill="1" applyAlignment="1">
      <alignment horizontal="center"/>
    </xf>
    <xf numFmtId="14" fontId="4" fillId="0" borderId="0" xfId="0" applyNumberFormat="1" applyFont="1" applyAlignment="1">
      <alignment horizontal="left" vertical="center" wrapText="1"/>
    </xf>
    <xf numFmtId="165" fontId="4" fillId="8" borderId="0" xfId="0" applyNumberFormat="1" applyFont="1" applyFill="1" applyBorder="1"/>
    <xf numFmtId="165" fontId="4" fillId="8" borderId="0" xfId="0" applyNumberFormat="1" applyFont="1" applyFill="1"/>
    <xf numFmtId="14" fontId="0" fillId="0" borderId="0" xfId="0" quotePrefix="1" applyNumberFormat="1" applyAlignment="1">
      <alignment horizontal="left" vertical="center" wrapText="1"/>
    </xf>
    <xf numFmtId="0" fontId="0" fillId="0" borderId="0" xfId="0" quotePrefix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14" fontId="0" fillId="0" borderId="0" xfId="0" quotePrefix="1" applyNumberFormat="1" applyBorder="1" applyAlignment="1">
      <alignment horizontal="left" vertical="center" wrapText="1"/>
    </xf>
    <xf numFmtId="0" fontId="0" fillId="0" borderId="0" xfId="0" quotePrefix="1" applyBorder="1" applyAlignment="1">
      <alignment horizontal="left" vertical="center" wrapText="1"/>
    </xf>
    <xf numFmtId="0" fontId="0" fillId="0" borderId="0" xfId="0" quotePrefix="1" applyBorder="1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11" fillId="9" borderId="0" xfId="0" applyFont="1" applyFill="1"/>
    <xf numFmtId="0" fontId="0" fillId="9" borderId="0" xfId="0" applyFill="1"/>
    <xf numFmtId="0" fontId="12" fillId="9" borderId="0" xfId="0" applyFont="1" applyFill="1" applyAlignment="1">
      <alignment horizontal="center" vertical="center" readingOrder="1"/>
    </xf>
    <xf numFmtId="0" fontId="11" fillId="0" borderId="3" xfId="0" applyFont="1" applyBorder="1"/>
    <xf numFmtId="184" fontId="0" fillId="9" borderId="0" xfId="0" applyNumberFormat="1" applyFill="1"/>
    <xf numFmtId="0" fontId="13" fillId="10" borderId="9" xfId="0" applyFont="1" applyFill="1" applyBorder="1"/>
    <xf numFmtId="0" fontId="0" fillId="10" borderId="3" xfId="0" applyFill="1" applyBorder="1"/>
    <xf numFmtId="0" fontId="0" fillId="10" borderId="4" xfId="0" applyFill="1" applyBorder="1"/>
    <xf numFmtId="0" fontId="0" fillId="10" borderId="0" xfId="0" applyFill="1" applyBorder="1"/>
    <xf numFmtId="0" fontId="0" fillId="10" borderId="5" xfId="0" applyFill="1" applyBorder="1"/>
    <xf numFmtId="0" fontId="0" fillId="10" borderId="9" xfId="0" applyFill="1" applyBorder="1"/>
    <xf numFmtId="42" fontId="0" fillId="10" borderId="9" xfId="0" applyNumberFormat="1" applyFill="1" applyBorder="1"/>
    <xf numFmtId="44" fontId="0" fillId="10" borderId="5" xfId="0" applyNumberFormat="1" applyFill="1" applyBorder="1"/>
    <xf numFmtId="0" fontId="0" fillId="10" borderId="1" xfId="0" applyFill="1" applyBorder="1"/>
    <xf numFmtId="0" fontId="11" fillId="10" borderId="4" xfId="0" applyFont="1" applyFill="1" applyBorder="1"/>
    <xf numFmtId="42" fontId="0" fillId="10" borderId="7" xfId="0" applyNumberFormat="1" applyFill="1" applyBorder="1"/>
    <xf numFmtId="42" fontId="0" fillId="10" borderId="6" xfId="0" applyNumberFormat="1" applyFill="1" applyBorder="1"/>
    <xf numFmtId="184" fontId="0" fillId="10" borderId="6" xfId="0" applyNumberFormat="1" applyFill="1" applyBorder="1"/>
    <xf numFmtId="44" fontId="0" fillId="10" borderId="6" xfId="0" applyNumberFormat="1" applyFill="1" applyBorder="1"/>
    <xf numFmtId="44" fontId="11" fillId="10" borderId="8" xfId="0" applyNumberFormat="1" applyFont="1" applyFill="1" applyBorder="1"/>
    <xf numFmtId="0" fontId="0" fillId="10" borderId="7" xfId="0" applyFill="1" applyBorder="1"/>
    <xf numFmtId="0" fontId="12" fillId="0" borderId="0" xfId="0" applyFont="1" applyAlignment="1">
      <alignment horizontal="center" vertical="center" readingOrder="1"/>
    </xf>
    <xf numFmtId="0" fontId="11" fillId="0" borderId="9" xfId="0" applyFont="1" applyBorder="1"/>
    <xf numFmtId="184" fontId="0" fillId="0" borderId="0" xfId="0" applyNumberFormat="1"/>
  </cellXfs>
  <cellStyles count="5">
    <cellStyle name="Monétaire 2" xfId="3"/>
    <cellStyle name="Normal" xfId="0" builtinId="0"/>
    <cellStyle name="Normal 2" xfId="2"/>
    <cellStyle name="Normal 3" xfId="4"/>
    <cellStyle name="Normal 4 2" xfId="1"/>
  </cellStyles>
  <dxfs count="34">
    <dxf>
      <font>
        <strike val="0"/>
        <outline val="0"/>
        <shadow val="0"/>
        <u val="none"/>
        <sz val="14"/>
      </font>
      <alignment horizontal="center" textRotation="0" indent="0" justifyLastLine="0" shrinkToFit="0" readingOrder="0"/>
    </dxf>
    <dxf>
      <font>
        <strike val="0"/>
        <outline val="0"/>
        <shadow val="0"/>
        <u val="none"/>
        <sz val="14"/>
      </font>
    </dxf>
    <dxf>
      <font>
        <strike val="0"/>
        <outline val="0"/>
        <shadow val="0"/>
        <u val="none"/>
        <sz val="14"/>
      </font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  <strike val="0"/>
        <outline val="0"/>
        <shadow val="0"/>
        <u val="none"/>
        <sz val="14"/>
      </font>
      <numFmt numFmtId="167" formatCode="[$$-409]#,##0.00"/>
      <fill>
        <patternFill patternType="solid">
          <fgColor indexed="64"/>
          <bgColor rgb="FFFF33CC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sz val="14"/>
      </font>
      <numFmt numFmtId="165" formatCode="#,##0.00\ [$CHF]"/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sz val="14"/>
      </font>
      <numFmt numFmtId="167" formatCode="[$$-409]#,##0.00"/>
      <fill>
        <patternFill patternType="solid">
          <fgColor indexed="64"/>
          <bgColor theme="9" tint="0.59999389629810485"/>
        </patternFill>
      </fill>
    </dxf>
    <dxf>
      <font>
        <strike val="0"/>
        <outline val="0"/>
        <shadow val="0"/>
        <u val="none"/>
        <sz val="14"/>
      </font>
      <numFmt numFmtId="165" formatCode="#,##0.00\ [$CHF]"/>
      <fill>
        <patternFill patternType="solid">
          <fgColor indexed="64"/>
          <bgColor theme="6" tint="0.59999389629810485"/>
        </patternFill>
      </fill>
    </dxf>
    <dxf>
      <font>
        <strike val="0"/>
        <outline val="0"/>
        <shadow val="0"/>
        <u val="none"/>
        <sz val="14"/>
      </font>
      <numFmt numFmtId="19" formatCode="dd/mm/yyyy"/>
    </dxf>
    <dxf>
      <font>
        <strike val="0"/>
        <outline val="0"/>
        <shadow val="0"/>
        <u val="none"/>
        <sz val="14"/>
      </font>
    </dxf>
    <dxf>
      <font>
        <strike val="0"/>
        <outline val="0"/>
        <shadow val="0"/>
        <u val="none"/>
        <sz val="14"/>
      </font>
    </dxf>
    <dxf>
      <font>
        <strike val="0"/>
        <outline val="0"/>
        <shadow val="0"/>
        <u val="none"/>
        <sz val="14"/>
      </font>
      <numFmt numFmtId="2" formatCode="0.00"/>
    </dxf>
    <dxf>
      <font>
        <strike val="0"/>
        <outline val="0"/>
        <shadow val="0"/>
        <u val="none"/>
        <sz val="14"/>
      </font>
      <numFmt numFmtId="180" formatCode="_ [$USD]\ * #,##0.00_ ;_ [$USD]\ * \-#,##0.00_ ;_ [$USD]\ * &quot;-&quot;??_ ;_ @_ "/>
    </dxf>
    <dxf>
      <font>
        <strike val="0"/>
        <outline val="0"/>
        <shadow val="0"/>
        <u val="none"/>
        <sz val="14"/>
      </font>
      <numFmt numFmtId="181" formatCode="_ * #,##0.000_ ;_ * \-#,##0.000_ ;_ * &quot;-&quot;???_ ;_ @_ "/>
    </dxf>
    <dxf>
      <font>
        <strike val="0"/>
        <outline val="0"/>
        <shadow val="0"/>
        <u val="none"/>
        <sz val="14"/>
      </font>
      <numFmt numFmtId="166" formatCode="#,##0.00\ &quot;€&quot;"/>
    </dxf>
    <dxf>
      <font>
        <strike val="0"/>
        <outline val="0"/>
        <shadow val="0"/>
        <u val="none"/>
        <sz val="14"/>
      </font>
      <numFmt numFmtId="0" formatCode="General"/>
    </dxf>
    <dxf>
      <font>
        <strike val="0"/>
        <outline val="0"/>
        <shadow val="0"/>
        <u val="none"/>
        <sz val="14"/>
      </font>
      <numFmt numFmtId="172" formatCode="_ [$CHF]\ * #,##0.00_ ;_ [$CHF]\ * \-#,##0.00_ ;_ [$CHF]\ * &quot;-&quot;??_ ;_ @_ "/>
    </dxf>
    <dxf>
      <font>
        <strike val="0"/>
        <outline val="0"/>
        <shadow val="0"/>
        <u val="none"/>
        <sz val="14"/>
      </font>
      <numFmt numFmtId="164" formatCode="_ &quot;fr.&quot;\ * #,##0.00_ ;_ &quot;fr.&quot;\ * \-#,##0.00_ ;_ &quot;fr.&quot;\ * &quot;-&quot;??_ ;_ @_ "/>
    </dxf>
    <dxf>
      <font>
        <strike val="0"/>
        <outline val="0"/>
        <shadow val="0"/>
        <u val="none"/>
        <sz val="14"/>
      </font>
      <numFmt numFmtId="172" formatCode="_ [$CHF]\ * #,##0.00_ ;_ [$CHF]\ * \-#,##0.00_ ;_ [$CHF]\ * &quot;-&quot;??_ ;_ @_ "/>
    </dxf>
    <dxf>
      <font>
        <strike val="0"/>
        <outline val="0"/>
        <shadow val="0"/>
        <u val="none"/>
        <sz val="14"/>
      </font>
    </dxf>
    <dxf>
      <font>
        <strike val="0"/>
        <outline val="0"/>
        <shadow val="0"/>
        <u val="none"/>
        <sz val="14"/>
      </font>
      <numFmt numFmtId="0" formatCode="General"/>
    </dxf>
    <dxf>
      <font>
        <strike val="0"/>
        <outline val="0"/>
        <shadow val="0"/>
        <u val="none"/>
        <sz val="14"/>
      </font>
    </dxf>
    <dxf>
      <font>
        <strike val="0"/>
        <outline val="0"/>
        <shadow val="0"/>
        <u val="none"/>
        <sz val="14"/>
      </font>
      <alignment horizontal="general" vertical="bottom" textRotation="0" wrapText="1" indent="0" justifyLastLine="0" shrinkToFit="0" readingOrder="0"/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sz val="14"/>
      </font>
    </dxf>
    <dxf>
      <font>
        <strike val="0"/>
        <outline val="0"/>
        <shadow val="0"/>
        <u val="none"/>
        <sz val="14"/>
      </font>
      <alignment horizontal="left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6342234202174985E-2"/>
          <c:y val="0.12278296382730455"/>
          <c:w val="0.91081493186033025"/>
          <c:h val="0.82412990747801795"/>
        </c:manualLayout>
      </c:layout>
      <c:scatterChart>
        <c:scatterStyle val="lineMarker"/>
        <c:varyColors val="0"/>
        <c:ser>
          <c:idx val="0"/>
          <c:order val="0"/>
          <c:tx>
            <c:strRef>
              <c:f>[3]Sheet1!$F$8</c:f>
              <c:strCache>
                <c:ptCount val="1"/>
                <c:pt idx="0">
                  <c:v>y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[3]Sheet1!$E$9:$E$24</c:f>
              <c:numCache>
                <c:formatCode>General</c:formatCode>
                <c:ptCount val="16"/>
                <c:pt idx="0">
                  <c:v>0.04</c:v>
                </c:pt>
                <c:pt idx="1">
                  <c:v>4.2666666666666665E-2</c:v>
                </c:pt>
                <c:pt idx="2">
                  <c:v>4.5333333333333337E-2</c:v>
                </c:pt>
                <c:pt idx="3">
                  <c:v>4.8000000000000001E-2</c:v>
                </c:pt>
                <c:pt idx="4">
                  <c:v>5.0666666666666665E-2</c:v>
                </c:pt>
                <c:pt idx="5">
                  <c:v>5.3333333333333337E-2</c:v>
                </c:pt>
                <c:pt idx="6">
                  <c:v>5.6000000000000001E-2</c:v>
                </c:pt>
                <c:pt idx="7">
                  <c:v>5.8666666666666666E-2</c:v>
                </c:pt>
                <c:pt idx="8">
                  <c:v>6.133333333333333E-2</c:v>
                </c:pt>
                <c:pt idx="9">
                  <c:v>6.4000000000000001E-2</c:v>
                </c:pt>
                <c:pt idx="10">
                  <c:v>6.6666666666666666E-2</c:v>
                </c:pt>
                <c:pt idx="11">
                  <c:v>6.933333333333333E-2</c:v>
                </c:pt>
                <c:pt idx="12">
                  <c:v>7.1999999999999995E-2</c:v>
                </c:pt>
                <c:pt idx="13">
                  <c:v>7.4666666666666673E-2</c:v>
                </c:pt>
                <c:pt idx="14">
                  <c:v>7.7333333333333337E-2</c:v>
                </c:pt>
                <c:pt idx="15">
                  <c:v>0.08</c:v>
                </c:pt>
              </c:numCache>
            </c:numRef>
          </c:xVal>
          <c:yVal>
            <c:numRef>
              <c:f>[3]Sheet1!$F$9:$F$24</c:f>
              <c:numCache>
                <c:formatCode>General</c:formatCode>
                <c:ptCount val="16"/>
                <c:pt idx="0">
                  <c:v>0</c:v>
                </c:pt>
                <c:pt idx="1">
                  <c:v>10000</c:v>
                </c:pt>
                <c:pt idx="2">
                  <c:v>20000</c:v>
                </c:pt>
                <c:pt idx="3">
                  <c:v>30000</c:v>
                </c:pt>
                <c:pt idx="4">
                  <c:v>40000</c:v>
                </c:pt>
                <c:pt idx="5">
                  <c:v>50000</c:v>
                </c:pt>
                <c:pt idx="6">
                  <c:v>60000</c:v>
                </c:pt>
                <c:pt idx="7">
                  <c:v>70000</c:v>
                </c:pt>
                <c:pt idx="8">
                  <c:v>80000</c:v>
                </c:pt>
                <c:pt idx="9">
                  <c:v>90000</c:v>
                </c:pt>
                <c:pt idx="10">
                  <c:v>100000</c:v>
                </c:pt>
                <c:pt idx="11">
                  <c:v>110000</c:v>
                </c:pt>
                <c:pt idx="12">
                  <c:v>120000</c:v>
                </c:pt>
                <c:pt idx="13">
                  <c:v>130000</c:v>
                </c:pt>
                <c:pt idx="14">
                  <c:v>140000</c:v>
                </c:pt>
                <c:pt idx="15">
                  <c:v>150000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6B7-492E-AF11-9A33CB7662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850639808"/>
        <c:axId val="-1904166816"/>
      </c:scatterChart>
      <c:valAx>
        <c:axId val="-18506398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04166816"/>
        <c:crosses val="autoZero"/>
        <c:crossBetween val="midCat"/>
      </c:valAx>
      <c:valAx>
        <c:axId val="-1904166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5063980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[3]Sheet1!$F$31</c:f>
              <c:strCache>
                <c:ptCount val="1"/>
                <c:pt idx="0">
                  <c:v>y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[3]Sheet1!$E$32:$E$47</c:f>
              <c:numCache>
                <c:formatCode>General</c:formatCode>
                <c:ptCount val="16"/>
                <c:pt idx="0">
                  <c:v>0.01</c:v>
                </c:pt>
                <c:pt idx="1">
                  <c:v>1.0666666666666666E-2</c:v>
                </c:pt>
                <c:pt idx="2">
                  <c:v>1.1333333333333334E-2</c:v>
                </c:pt>
                <c:pt idx="3">
                  <c:v>1.2E-2</c:v>
                </c:pt>
                <c:pt idx="4">
                  <c:v>1.2666666666666666E-2</c:v>
                </c:pt>
                <c:pt idx="5">
                  <c:v>1.3333333333333334E-2</c:v>
                </c:pt>
                <c:pt idx="6">
                  <c:v>1.4E-2</c:v>
                </c:pt>
                <c:pt idx="7">
                  <c:v>1.4666666666666666E-2</c:v>
                </c:pt>
                <c:pt idx="8">
                  <c:v>1.5333333333333332E-2</c:v>
                </c:pt>
                <c:pt idx="9">
                  <c:v>1.6E-2</c:v>
                </c:pt>
                <c:pt idx="10">
                  <c:v>1.6666666666666666E-2</c:v>
                </c:pt>
                <c:pt idx="11">
                  <c:v>1.7333333333333333E-2</c:v>
                </c:pt>
                <c:pt idx="12">
                  <c:v>1.7999999999999999E-2</c:v>
                </c:pt>
                <c:pt idx="13">
                  <c:v>1.8666666666666668E-2</c:v>
                </c:pt>
                <c:pt idx="14">
                  <c:v>1.9333333333333334E-2</c:v>
                </c:pt>
                <c:pt idx="15">
                  <c:v>0.02</c:v>
                </c:pt>
              </c:numCache>
            </c:numRef>
          </c:xVal>
          <c:yVal>
            <c:numRef>
              <c:f>[3]Sheet1!$F$32:$F$47</c:f>
              <c:numCache>
                <c:formatCode>General</c:formatCode>
                <c:ptCount val="16"/>
                <c:pt idx="0">
                  <c:v>0</c:v>
                </c:pt>
                <c:pt idx="1">
                  <c:v>10000</c:v>
                </c:pt>
                <c:pt idx="2">
                  <c:v>20000</c:v>
                </c:pt>
                <c:pt idx="3">
                  <c:v>30000</c:v>
                </c:pt>
                <c:pt idx="4">
                  <c:v>40000</c:v>
                </c:pt>
                <c:pt idx="5">
                  <c:v>50000</c:v>
                </c:pt>
                <c:pt idx="6">
                  <c:v>60000</c:v>
                </c:pt>
                <c:pt idx="7">
                  <c:v>70000</c:v>
                </c:pt>
                <c:pt idx="8">
                  <c:v>80000</c:v>
                </c:pt>
                <c:pt idx="9">
                  <c:v>90000</c:v>
                </c:pt>
                <c:pt idx="10">
                  <c:v>100000</c:v>
                </c:pt>
                <c:pt idx="11">
                  <c:v>110000</c:v>
                </c:pt>
                <c:pt idx="12">
                  <c:v>120000</c:v>
                </c:pt>
                <c:pt idx="13">
                  <c:v>130000</c:v>
                </c:pt>
                <c:pt idx="14">
                  <c:v>140000</c:v>
                </c:pt>
                <c:pt idx="15">
                  <c:v>150000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3B2-48C6-AB63-D2D832A932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850186944"/>
        <c:axId val="-1898724768"/>
      </c:scatterChart>
      <c:valAx>
        <c:axId val="-18501869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98724768"/>
        <c:crosses val="autoZero"/>
        <c:crossBetween val="midCat"/>
      </c:valAx>
      <c:valAx>
        <c:axId val="-1898724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501869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596900</xdr:colOff>
      <xdr:row>0</xdr:row>
      <xdr:rowOff>127000</xdr:rowOff>
    </xdr:from>
    <xdr:to>
      <xdr:col>25</xdr:col>
      <xdr:colOff>787400</xdr:colOff>
      <xdr:row>22</xdr:row>
      <xdr:rowOff>38100</xdr:rowOff>
    </xdr:to>
    <xdr:graphicFrame macro="">
      <xdr:nvGraphicFramePr>
        <xdr:cNvPr id="2" name="Chart 10">
          <a:extLst>
            <a:ext uri="{FF2B5EF4-FFF2-40B4-BE49-F238E27FC236}">
              <a16:creationId xmlns:a16="http://schemas.microsoft.com/office/drawing/2014/main" id="{D6FAD595-5A2C-4A1F-B033-B419B5305B9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222250</xdr:colOff>
      <xdr:row>30</xdr:row>
      <xdr:rowOff>114300</xdr:rowOff>
    </xdr:from>
    <xdr:to>
      <xdr:col>26</xdr:col>
      <xdr:colOff>279400</xdr:colOff>
      <xdr:row>53</xdr:row>
      <xdr:rowOff>114300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E4D4313B-C562-461D-8C6E-E1F853E951A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rahb/AppData/Local/Microsoft/Windows/Temporary%20Internet%20Files/Content.Outlook/8KB983WR/Copie%20de%20Billing%20Statement%20Mae%202016%20calcul%20Commission%20S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UR\Admin\PERSO\Facturation%20et%20commission%20-%20Billing%20Statement%20Mae%20v4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%20test%20Sales%20com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ation"/>
      <sheetName val="Commission structure"/>
      <sheetName val="Commissions"/>
      <sheetName val="Base Clients"/>
      <sheetName val="Revenue Classification"/>
      <sheetName val="Invoice"/>
      <sheetName val="Feuil1"/>
      <sheetName val="Invoice Fongit"/>
      <sheetName val="Invoice Faigle"/>
      <sheetName val="Invoice Faigle Cave"/>
      <sheetName val="Pourcentages"/>
    </sheetNames>
    <sheetDataSet>
      <sheetData sheetId="0">
        <row r="1">
          <cell r="A1" t="str">
            <v>enter number</v>
          </cell>
          <cell r="B1" t="str">
            <v>Company</v>
          </cell>
          <cell r="C1" t="str">
            <v>Vendor</v>
          </cell>
          <cell r="D1" t="str">
            <v>Invoice n°</v>
          </cell>
          <cell r="E1" t="str">
            <v>PO Number</v>
          </cell>
          <cell r="F1" t="str">
            <v>Type</v>
          </cell>
          <cell r="G1">
            <v>0</v>
          </cell>
          <cell r="H1" t="str">
            <v>Description</v>
          </cell>
          <cell r="I1" t="str">
            <v>Description Milestones</v>
          </cell>
          <cell r="J1" t="str">
            <v>CHF</v>
          </cell>
          <cell r="K1" t="str">
            <v xml:space="preserve">  EUR  </v>
          </cell>
          <cell r="L1" t="str">
            <v xml:space="preserve"> US $</v>
          </cell>
          <cell r="M1" t="str">
            <v>Invoice date</v>
          </cell>
          <cell r="N1" t="str">
            <v>Due by</v>
          </cell>
          <cell r="O1" t="str">
            <v>Amount Contract</v>
          </cell>
          <cell r="P1" t="str">
            <v>Amount paid</v>
          </cell>
          <cell r="Q1" t="str">
            <v>Executed
date</v>
          </cell>
        </row>
        <row r="2">
          <cell r="A2">
            <v>98</v>
          </cell>
          <cell r="B2" t="str">
            <v>Laboratorios Liomont S.A.</v>
          </cell>
          <cell r="C2" t="str">
            <v>-----</v>
          </cell>
          <cell r="D2">
            <v>20150899</v>
          </cell>
          <cell r="E2">
            <v>0</v>
          </cell>
          <cell r="F2" t="str">
            <v>1.1.5</v>
          </cell>
          <cell r="G2" t="str">
            <v>Others</v>
          </cell>
          <cell r="H2" t="str">
            <v>Pass -through Costs</v>
          </cell>
          <cell r="I2">
            <v>0</v>
          </cell>
          <cell r="J2">
            <v>2041.46</v>
          </cell>
          <cell r="K2">
            <v>0</v>
          </cell>
          <cell r="L2">
            <v>0</v>
          </cell>
          <cell r="M2">
            <v>42216</v>
          </cell>
          <cell r="N2">
            <v>42247</v>
          </cell>
          <cell r="O2">
            <v>0</v>
          </cell>
          <cell r="P2" t="str">
            <v>Annulée par tel Sophie</v>
          </cell>
          <cell r="Q2" t="str">
            <v>Annulé</v>
          </cell>
        </row>
        <row r="3">
          <cell r="A3">
            <v>99</v>
          </cell>
          <cell r="B3" t="str">
            <v>Selexis Inc / Novelmed Therapeutics</v>
          </cell>
          <cell r="C3" t="str">
            <v>MB/SLX</v>
          </cell>
          <cell r="D3">
            <v>20150929</v>
          </cell>
          <cell r="E3">
            <v>0</v>
          </cell>
          <cell r="F3" t="str">
            <v>1.1.2</v>
          </cell>
          <cell r="G3" t="str">
            <v>Variant</v>
          </cell>
          <cell r="H3" t="str">
            <v>Variant Program Contrat Execution</v>
          </cell>
          <cell r="I3">
            <v>0</v>
          </cell>
          <cell r="J3">
            <v>0</v>
          </cell>
          <cell r="K3">
            <v>0</v>
          </cell>
          <cell r="L3">
            <v>77410.41</v>
          </cell>
          <cell r="M3">
            <v>42277</v>
          </cell>
          <cell r="N3" t="str">
            <v>Upon receipt</v>
          </cell>
          <cell r="O3">
            <v>0</v>
          </cell>
          <cell r="P3">
            <v>77410.399999999994</v>
          </cell>
          <cell r="Q3">
            <v>42520</v>
          </cell>
        </row>
        <row r="4">
          <cell r="A4">
            <v>100</v>
          </cell>
          <cell r="B4" t="str">
            <v>Oncobiologics, Inc</v>
          </cell>
          <cell r="C4" t="str">
            <v>-----</v>
          </cell>
          <cell r="D4">
            <v>20150945</v>
          </cell>
          <cell r="E4">
            <v>0</v>
          </cell>
          <cell r="F4" t="str">
            <v>2.1.1</v>
          </cell>
          <cell r="G4" t="str">
            <v>R&amp;D</v>
          </cell>
          <cell r="H4" t="str">
            <v>Research License Extention</v>
          </cell>
          <cell r="I4">
            <v>0</v>
          </cell>
          <cell r="J4">
            <v>0</v>
          </cell>
          <cell r="K4">
            <v>0</v>
          </cell>
          <cell r="L4">
            <v>111670.04</v>
          </cell>
          <cell r="M4">
            <v>42308</v>
          </cell>
          <cell r="N4">
            <v>42338</v>
          </cell>
          <cell r="O4">
            <v>0</v>
          </cell>
          <cell r="P4">
            <v>111670.04</v>
          </cell>
          <cell r="Q4">
            <v>42513</v>
          </cell>
        </row>
        <row r="5">
          <cell r="A5">
            <v>101</v>
          </cell>
          <cell r="B5" t="str">
            <v>Agenus Inc</v>
          </cell>
          <cell r="C5" t="str">
            <v>YO/SLX</v>
          </cell>
          <cell r="D5">
            <v>20150950</v>
          </cell>
          <cell r="E5">
            <v>0</v>
          </cell>
          <cell r="F5" t="str">
            <v>2.1.1</v>
          </cell>
          <cell r="G5" t="str">
            <v>R&amp;D</v>
          </cell>
          <cell r="H5" t="str">
            <v>Research License Payment 2015-2016</v>
          </cell>
          <cell r="I5">
            <v>0</v>
          </cell>
          <cell r="J5">
            <v>110000</v>
          </cell>
          <cell r="K5">
            <v>0</v>
          </cell>
          <cell r="L5">
            <v>0</v>
          </cell>
          <cell r="M5">
            <v>42308</v>
          </cell>
          <cell r="N5" t="str">
            <v>Upon receipt</v>
          </cell>
          <cell r="O5">
            <v>0</v>
          </cell>
          <cell r="P5">
            <v>0</v>
          </cell>
          <cell r="Q5">
            <v>0</v>
          </cell>
        </row>
        <row r="6">
          <cell r="A6">
            <v>102</v>
          </cell>
          <cell r="B6" t="str">
            <v>Spinomix S.A.</v>
          </cell>
          <cell r="C6" t="str">
            <v>-----</v>
          </cell>
          <cell r="D6">
            <v>20150953</v>
          </cell>
          <cell r="E6">
            <v>0</v>
          </cell>
          <cell r="F6" t="str">
            <v>1.1.5</v>
          </cell>
          <cell r="G6" t="str">
            <v>Others</v>
          </cell>
          <cell r="H6" t="str">
            <v>Reference of Ipris invoice</v>
          </cell>
          <cell r="I6">
            <v>0</v>
          </cell>
          <cell r="J6">
            <v>7235.8</v>
          </cell>
          <cell r="K6">
            <v>0</v>
          </cell>
          <cell r="L6">
            <v>0</v>
          </cell>
          <cell r="M6">
            <v>42327</v>
          </cell>
          <cell r="N6">
            <v>42357</v>
          </cell>
          <cell r="O6">
            <v>0</v>
          </cell>
          <cell r="P6">
            <v>7235.08</v>
          </cell>
          <cell r="Q6">
            <v>42499</v>
          </cell>
        </row>
        <row r="7">
          <cell r="A7">
            <v>103</v>
          </cell>
          <cell r="B7" t="str">
            <v>Ipca Laboratory Ltd.</v>
          </cell>
          <cell r="C7" t="str">
            <v>-----</v>
          </cell>
          <cell r="D7">
            <v>20150959</v>
          </cell>
          <cell r="E7">
            <v>0</v>
          </cell>
          <cell r="F7" t="str">
            <v>1.1.5</v>
          </cell>
          <cell r="G7" t="str">
            <v>Others</v>
          </cell>
          <cell r="H7" t="str">
            <v>Pass-through Costs</v>
          </cell>
          <cell r="I7">
            <v>0</v>
          </cell>
          <cell r="J7">
            <v>1828.6</v>
          </cell>
          <cell r="K7">
            <v>0</v>
          </cell>
          <cell r="L7">
            <v>0</v>
          </cell>
          <cell r="M7">
            <v>42338</v>
          </cell>
          <cell r="N7">
            <v>42369</v>
          </cell>
          <cell r="O7">
            <v>0</v>
          </cell>
          <cell r="P7">
            <v>1828.6</v>
          </cell>
          <cell r="Q7">
            <v>42444</v>
          </cell>
        </row>
        <row r="8">
          <cell r="A8">
            <v>104</v>
          </cell>
          <cell r="B8" t="str">
            <v>Oncobiologics, Inc</v>
          </cell>
          <cell r="C8" t="str">
            <v>-----</v>
          </cell>
          <cell r="D8">
            <v>20150960</v>
          </cell>
          <cell r="E8">
            <v>0</v>
          </cell>
          <cell r="F8" t="str">
            <v>1.1.5</v>
          </cell>
          <cell r="G8" t="str">
            <v>Others</v>
          </cell>
          <cell r="H8" t="str">
            <v>Pass-through Costs</v>
          </cell>
          <cell r="I8">
            <v>0</v>
          </cell>
          <cell r="J8">
            <v>0</v>
          </cell>
          <cell r="K8">
            <v>0</v>
          </cell>
          <cell r="L8">
            <v>1391.68</v>
          </cell>
          <cell r="M8">
            <v>42338</v>
          </cell>
          <cell r="N8">
            <v>42369</v>
          </cell>
          <cell r="O8">
            <v>0</v>
          </cell>
          <cell r="P8">
            <v>1391.68</v>
          </cell>
          <cell r="Q8">
            <v>42513</v>
          </cell>
        </row>
        <row r="9">
          <cell r="A9">
            <v>105</v>
          </cell>
          <cell r="B9" t="str">
            <v>Swedish Orphan Biovitrum AB</v>
          </cell>
          <cell r="C9" t="str">
            <v>-----</v>
          </cell>
          <cell r="D9">
            <v>20150963</v>
          </cell>
          <cell r="E9">
            <v>0</v>
          </cell>
          <cell r="F9" t="str">
            <v>1.1.5</v>
          </cell>
          <cell r="G9" t="str">
            <v>Others</v>
          </cell>
          <cell r="H9" t="str">
            <v>Pass-through Costs</v>
          </cell>
          <cell r="I9">
            <v>0</v>
          </cell>
          <cell r="J9">
            <v>4066.59</v>
          </cell>
          <cell r="K9">
            <v>0</v>
          </cell>
          <cell r="L9">
            <v>0</v>
          </cell>
          <cell r="M9">
            <v>42338</v>
          </cell>
          <cell r="N9">
            <v>42369</v>
          </cell>
          <cell r="O9">
            <v>0</v>
          </cell>
          <cell r="P9">
            <v>4054.59</v>
          </cell>
          <cell r="Q9">
            <v>42416</v>
          </cell>
        </row>
        <row r="10">
          <cell r="A10">
            <v>106</v>
          </cell>
          <cell r="B10" t="str">
            <v>Turgut Ilaclari A.S.</v>
          </cell>
          <cell r="C10" t="str">
            <v>-----</v>
          </cell>
          <cell r="D10">
            <v>20150966</v>
          </cell>
          <cell r="E10">
            <v>0</v>
          </cell>
          <cell r="F10" t="str">
            <v>1.1.5</v>
          </cell>
          <cell r="G10" t="str">
            <v>Others</v>
          </cell>
          <cell r="H10" t="str">
            <v>DNA2.0 Invoice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42338</v>
          </cell>
          <cell r="N10">
            <v>42369</v>
          </cell>
          <cell r="O10">
            <v>0</v>
          </cell>
          <cell r="P10">
            <v>0</v>
          </cell>
          <cell r="Q10">
            <v>0</v>
          </cell>
        </row>
        <row r="11">
          <cell r="A11">
            <v>107</v>
          </cell>
          <cell r="B11" t="str">
            <v>Alexion Pharmaceuticcals, Inc</v>
          </cell>
          <cell r="C11" t="str">
            <v>YO/SLX</v>
          </cell>
          <cell r="D11">
            <v>20150969</v>
          </cell>
          <cell r="E11">
            <v>0</v>
          </cell>
          <cell r="F11" t="str">
            <v>2.1.1</v>
          </cell>
          <cell r="G11" t="str">
            <v>R&amp;D</v>
          </cell>
          <cell r="H11" t="str">
            <v>Evaluation License and Option Agreement Extension</v>
          </cell>
          <cell r="I11">
            <v>0</v>
          </cell>
          <cell r="J11">
            <v>75000</v>
          </cell>
          <cell r="K11">
            <v>0</v>
          </cell>
          <cell r="L11">
            <v>0</v>
          </cell>
          <cell r="M11">
            <v>42338</v>
          </cell>
          <cell r="N11" t="str">
            <v>Upon receipt</v>
          </cell>
          <cell r="O11">
            <v>0</v>
          </cell>
          <cell r="P11">
            <v>75000</v>
          </cell>
          <cell r="Q11">
            <v>42458</v>
          </cell>
        </row>
        <row r="12">
          <cell r="A12">
            <v>108</v>
          </cell>
          <cell r="B12" t="str">
            <v>Faron Pharmaceuticals Ltd</v>
          </cell>
          <cell r="C12" t="str">
            <v>MB/SLX</v>
          </cell>
          <cell r="D12">
            <v>20150973</v>
          </cell>
          <cell r="E12">
            <v>0</v>
          </cell>
          <cell r="F12" t="str">
            <v>1.1.4</v>
          </cell>
          <cell r="G12" t="str">
            <v>SCC1-VS</v>
          </cell>
          <cell r="H12" t="str">
            <v>Service Agreement Execution Fee</v>
          </cell>
          <cell r="I12">
            <v>0</v>
          </cell>
          <cell r="J12">
            <v>90000</v>
          </cell>
          <cell r="K12">
            <v>0</v>
          </cell>
          <cell r="L12">
            <v>0</v>
          </cell>
          <cell r="M12">
            <v>42338</v>
          </cell>
          <cell r="N12" t="str">
            <v>Upon receipt</v>
          </cell>
          <cell r="O12">
            <v>0</v>
          </cell>
          <cell r="P12">
            <v>89988</v>
          </cell>
          <cell r="Q12">
            <v>42411</v>
          </cell>
        </row>
        <row r="13">
          <cell r="A13">
            <v>109</v>
          </cell>
          <cell r="B13" t="str">
            <v>GSK</v>
          </cell>
          <cell r="C13" t="str">
            <v>MB/SLX</v>
          </cell>
          <cell r="D13">
            <v>20150977</v>
          </cell>
          <cell r="E13" t="str">
            <v xml:space="preserve">VAT Number: 231492622 </v>
          </cell>
          <cell r="F13">
            <v>0</v>
          </cell>
          <cell r="G13" t="str">
            <v>LIB-EVAL</v>
          </cell>
          <cell r="H13" t="str">
            <v>Service Agreement Execution Fee</v>
          </cell>
          <cell r="I13">
            <v>0</v>
          </cell>
          <cell r="J13">
            <v>300000</v>
          </cell>
          <cell r="K13">
            <v>0</v>
          </cell>
          <cell r="L13">
            <v>0</v>
          </cell>
          <cell r="M13">
            <v>42342</v>
          </cell>
          <cell r="N13" t="str">
            <v>Upon receipt</v>
          </cell>
          <cell r="O13">
            <v>0</v>
          </cell>
          <cell r="P13">
            <v>300000</v>
          </cell>
          <cell r="Q13">
            <v>42474</v>
          </cell>
        </row>
        <row r="14">
          <cell r="A14">
            <v>110</v>
          </cell>
          <cell r="B14" t="str">
            <v>Selexis Inc / Immunext</v>
          </cell>
          <cell r="C14" t="str">
            <v>-----</v>
          </cell>
          <cell r="D14">
            <v>20150979</v>
          </cell>
          <cell r="E14">
            <v>0</v>
          </cell>
          <cell r="F14" t="str">
            <v>1.1.3</v>
          </cell>
          <cell r="G14" t="str">
            <v>SCC2</v>
          </cell>
          <cell r="H14" t="str">
            <v xml:space="preserve">Project Change Order </v>
          </cell>
          <cell r="I14">
            <v>0</v>
          </cell>
          <cell r="J14">
            <v>0</v>
          </cell>
          <cell r="K14">
            <v>0</v>
          </cell>
          <cell r="L14">
            <v>73065</v>
          </cell>
          <cell r="M14">
            <v>42369</v>
          </cell>
          <cell r="N14">
            <v>42400</v>
          </cell>
          <cell r="O14">
            <v>0</v>
          </cell>
          <cell r="P14">
            <v>73065</v>
          </cell>
          <cell r="Q14">
            <v>42415</v>
          </cell>
        </row>
        <row r="15">
          <cell r="A15">
            <v>111</v>
          </cell>
          <cell r="B15" t="str">
            <v>Selexis Inc / Immunext</v>
          </cell>
          <cell r="C15" t="str">
            <v>YO/SLX</v>
          </cell>
          <cell r="D15">
            <v>20150979</v>
          </cell>
          <cell r="E15">
            <v>0</v>
          </cell>
          <cell r="F15" t="str">
            <v>1.1.4</v>
          </cell>
          <cell r="G15" t="str">
            <v>SCC2-VS</v>
          </cell>
          <cell r="H15" t="str">
            <v>SCC2 Generation &amp; Purification</v>
          </cell>
          <cell r="I15">
            <v>0</v>
          </cell>
          <cell r="J15">
            <v>0</v>
          </cell>
          <cell r="K15">
            <v>0</v>
          </cell>
          <cell r="L15">
            <v>68600</v>
          </cell>
          <cell r="M15">
            <v>42369</v>
          </cell>
          <cell r="N15">
            <v>42400</v>
          </cell>
          <cell r="O15">
            <v>0</v>
          </cell>
          <cell r="P15">
            <v>68600</v>
          </cell>
          <cell r="Q15">
            <v>42415</v>
          </cell>
        </row>
        <row r="16">
          <cell r="A16">
            <v>112</v>
          </cell>
          <cell r="B16" t="str">
            <v>Pieris AG</v>
          </cell>
          <cell r="C16" t="str">
            <v>MB/SLX</v>
          </cell>
          <cell r="D16" t="str">
            <v>20150980-B</v>
          </cell>
          <cell r="E16">
            <v>0</v>
          </cell>
          <cell r="F16" t="str">
            <v>1.1.4</v>
          </cell>
          <cell r="G16" t="str">
            <v>SCC1-VS</v>
          </cell>
          <cell r="H16" t="str">
            <v>Supernatant Transfer</v>
          </cell>
          <cell r="I16">
            <v>0</v>
          </cell>
          <cell r="J16">
            <v>6900</v>
          </cell>
          <cell r="K16">
            <v>0</v>
          </cell>
          <cell r="L16">
            <v>0</v>
          </cell>
          <cell r="M16">
            <v>42369</v>
          </cell>
          <cell r="N16">
            <v>42400</v>
          </cell>
          <cell r="O16">
            <v>0</v>
          </cell>
          <cell r="P16">
            <v>6900</v>
          </cell>
          <cell r="Q16">
            <v>42415</v>
          </cell>
        </row>
        <row r="17">
          <cell r="A17">
            <v>113</v>
          </cell>
          <cell r="B17" t="str">
            <v>Alexo Therapeutics International Inc</v>
          </cell>
          <cell r="C17" t="str">
            <v>YO/SLX</v>
          </cell>
          <cell r="D17">
            <v>20150981</v>
          </cell>
          <cell r="E17">
            <v>0</v>
          </cell>
          <cell r="F17" t="str">
            <v>1.1.4</v>
          </cell>
          <cell r="G17" t="str">
            <v>SCC2-VS</v>
          </cell>
          <cell r="H17" t="str">
            <v>Part 6 &amp; Stability Studly Initiation</v>
          </cell>
          <cell r="I17">
            <v>0</v>
          </cell>
          <cell r="J17">
            <v>352000</v>
          </cell>
          <cell r="K17">
            <v>0</v>
          </cell>
          <cell r="L17">
            <v>0</v>
          </cell>
          <cell r="M17">
            <v>42369</v>
          </cell>
          <cell r="N17">
            <v>42400</v>
          </cell>
          <cell r="O17">
            <v>0</v>
          </cell>
          <cell r="P17">
            <v>351988</v>
          </cell>
          <cell r="Q17">
            <v>42440</v>
          </cell>
        </row>
        <row r="18">
          <cell r="A18">
            <v>114</v>
          </cell>
          <cell r="B18" t="str">
            <v>Turgut Ilaclari A.S.</v>
          </cell>
          <cell r="C18" t="str">
            <v>MB/SLX</v>
          </cell>
          <cell r="D18">
            <v>20150983</v>
          </cell>
          <cell r="E18" t="str">
            <v>A ANNULER EN COMPTA remplacée par 20161040</v>
          </cell>
          <cell r="F18" t="str">
            <v>1.1.3</v>
          </cell>
          <cell r="G18" t="str">
            <v>SCC2</v>
          </cell>
          <cell r="H18" t="str">
            <v>Module 3</v>
          </cell>
          <cell r="I18">
            <v>0</v>
          </cell>
          <cell r="J18">
            <v>138000</v>
          </cell>
          <cell r="K18">
            <v>0</v>
          </cell>
          <cell r="L18">
            <v>0</v>
          </cell>
          <cell r="M18">
            <v>42369</v>
          </cell>
          <cell r="N18">
            <v>42400</v>
          </cell>
          <cell r="O18">
            <v>0</v>
          </cell>
          <cell r="P18" t="str">
            <v>A ANNULER EN COMPTA remplacée par 20161040</v>
          </cell>
          <cell r="Q18" t="str">
            <v>Annulé</v>
          </cell>
        </row>
        <row r="19">
          <cell r="A19">
            <v>115</v>
          </cell>
          <cell r="B19" t="str">
            <v>Turgut Ilaclari A.S.</v>
          </cell>
          <cell r="C19" t="str">
            <v>-----</v>
          </cell>
          <cell r="D19">
            <v>20150984</v>
          </cell>
          <cell r="E19" t="str">
            <v>A ANNULER EN COMPTA remplacée par 20161041</v>
          </cell>
          <cell r="F19" t="str">
            <v>1.1.5</v>
          </cell>
          <cell r="G19" t="str">
            <v>Others</v>
          </cell>
          <cell r="H19" t="str">
            <v>Project Change Order 1 &amp; 2</v>
          </cell>
          <cell r="I19">
            <v>0</v>
          </cell>
          <cell r="J19">
            <v>25520</v>
          </cell>
          <cell r="K19">
            <v>0</v>
          </cell>
          <cell r="L19">
            <v>0</v>
          </cell>
          <cell r="M19">
            <v>42369</v>
          </cell>
          <cell r="N19">
            <v>42400</v>
          </cell>
          <cell r="O19">
            <v>0</v>
          </cell>
          <cell r="P19" t="str">
            <v>A ANNULER EN COMPTA remplacée par 20161041</v>
          </cell>
          <cell r="Q19" t="str">
            <v>Annulé</v>
          </cell>
        </row>
        <row r="20">
          <cell r="A20">
            <v>116</v>
          </cell>
          <cell r="B20" t="str">
            <v>TherAchon SAS</v>
          </cell>
          <cell r="C20" t="str">
            <v>YO/SLX</v>
          </cell>
          <cell r="D20">
            <v>20150985</v>
          </cell>
          <cell r="E20">
            <v>0</v>
          </cell>
          <cell r="F20" t="str">
            <v>1.1.2</v>
          </cell>
          <cell r="G20" t="str">
            <v>SCC1-VS</v>
          </cell>
          <cell r="H20" t="str">
            <v>Variant Program Material Transfer</v>
          </cell>
          <cell r="I20">
            <v>0</v>
          </cell>
          <cell r="J20">
            <v>18750</v>
          </cell>
          <cell r="K20">
            <v>0</v>
          </cell>
          <cell r="L20">
            <v>0</v>
          </cell>
          <cell r="M20">
            <v>42369</v>
          </cell>
          <cell r="N20">
            <v>42400</v>
          </cell>
          <cell r="O20">
            <v>0</v>
          </cell>
          <cell r="P20">
            <v>18738</v>
          </cell>
          <cell r="Q20">
            <v>42444</v>
          </cell>
        </row>
        <row r="21">
          <cell r="A21">
            <v>117</v>
          </cell>
          <cell r="B21" t="str">
            <v>Protisvalor Mediterranée</v>
          </cell>
          <cell r="C21" t="str">
            <v>-----</v>
          </cell>
          <cell r="D21">
            <v>20150987</v>
          </cell>
          <cell r="E21">
            <v>0</v>
          </cell>
          <cell r="F21" t="str">
            <v>2.1.1</v>
          </cell>
          <cell r="G21" t="str">
            <v>R&amp;D</v>
          </cell>
          <cell r="H21" t="str">
            <v>R&amp;D License Extention</v>
          </cell>
          <cell r="I21">
            <v>0</v>
          </cell>
          <cell r="J21">
            <v>0</v>
          </cell>
          <cell r="K21">
            <v>50000</v>
          </cell>
          <cell r="L21">
            <v>0</v>
          </cell>
          <cell r="M21">
            <v>42369</v>
          </cell>
          <cell r="N21">
            <v>42429</v>
          </cell>
          <cell r="O21">
            <v>0</v>
          </cell>
          <cell r="P21">
            <v>50000</v>
          </cell>
          <cell r="Q21">
            <v>42488</v>
          </cell>
        </row>
        <row r="22">
          <cell r="A22">
            <v>118</v>
          </cell>
          <cell r="B22" t="str">
            <v>Agenus Inc</v>
          </cell>
          <cell r="C22" t="str">
            <v>SLX</v>
          </cell>
          <cell r="D22">
            <v>20160991</v>
          </cell>
          <cell r="E22">
            <v>0</v>
          </cell>
          <cell r="F22" t="str">
            <v>1.1.5</v>
          </cell>
          <cell r="G22" t="str">
            <v>Others</v>
          </cell>
          <cell r="H22" t="str">
            <v>FTE Service Agreement</v>
          </cell>
          <cell r="I22">
            <v>0</v>
          </cell>
          <cell r="J22">
            <v>350000</v>
          </cell>
          <cell r="K22">
            <v>0</v>
          </cell>
          <cell r="L22">
            <v>0</v>
          </cell>
          <cell r="M22">
            <v>42400</v>
          </cell>
          <cell r="N22">
            <v>42429</v>
          </cell>
          <cell r="O22">
            <v>0</v>
          </cell>
          <cell r="P22">
            <v>349988</v>
          </cell>
          <cell r="Q22">
            <v>42486</v>
          </cell>
        </row>
        <row r="23">
          <cell r="A23">
            <v>119</v>
          </cell>
          <cell r="B23" t="str">
            <v>Xencor, Inc</v>
          </cell>
          <cell r="C23" t="str">
            <v>MB/SLX</v>
          </cell>
          <cell r="D23">
            <v>20160992</v>
          </cell>
          <cell r="E23">
            <v>0</v>
          </cell>
          <cell r="F23" t="str">
            <v>1.1.4</v>
          </cell>
          <cell r="G23" t="str">
            <v>SCC2-VS</v>
          </cell>
          <cell r="H23" t="str">
            <v>Master Service Agreement Execution</v>
          </cell>
          <cell r="I23">
            <v>0</v>
          </cell>
          <cell r="J23">
            <v>105000</v>
          </cell>
          <cell r="K23">
            <v>0</v>
          </cell>
          <cell r="L23">
            <v>0</v>
          </cell>
          <cell r="M23">
            <v>42400</v>
          </cell>
          <cell r="N23" t="str">
            <v>Upon receipt</v>
          </cell>
          <cell r="O23">
            <v>0</v>
          </cell>
          <cell r="P23">
            <v>104986</v>
          </cell>
          <cell r="Q23">
            <v>42444</v>
          </cell>
        </row>
        <row r="24">
          <cell r="A24">
            <v>120</v>
          </cell>
          <cell r="B24" t="str">
            <v>Xencor, Inc</v>
          </cell>
          <cell r="C24" t="str">
            <v>YO/SLX</v>
          </cell>
          <cell r="D24">
            <v>20160993</v>
          </cell>
          <cell r="E24">
            <v>0</v>
          </cell>
          <cell r="F24" t="str">
            <v>1.1.4</v>
          </cell>
          <cell r="G24" t="str">
            <v>SCC2-VS</v>
          </cell>
          <cell r="H24" t="str">
            <v>SCC Generation</v>
          </cell>
          <cell r="I24">
            <v>0</v>
          </cell>
          <cell r="J24">
            <v>60000</v>
          </cell>
          <cell r="K24">
            <v>0</v>
          </cell>
          <cell r="L24">
            <v>0</v>
          </cell>
          <cell r="M24">
            <v>42400</v>
          </cell>
          <cell r="N24">
            <v>42429</v>
          </cell>
          <cell r="O24">
            <v>0</v>
          </cell>
          <cell r="P24">
            <v>59986</v>
          </cell>
          <cell r="Q24">
            <v>42444</v>
          </cell>
        </row>
        <row r="25">
          <cell r="A25">
            <v>121</v>
          </cell>
          <cell r="B25" t="str">
            <v>Surface Oncology, Inc</v>
          </cell>
          <cell r="C25" t="str">
            <v>YO/SLX</v>
          </cell>
          <cell r="D25">
            <v>20160994</v>
          </cell>
          <cell r="E25">
            <v>0</v>
          </cell>
          <cell r="F25" t="str">
            <v>1.1.4</v>
          </cell>
          <cell r="G25" t="str">
            <v>SCC2-VS</v>
          </cell>
          <cell r="H25" t="str">
            <v>SCC2 Generation &amp; Purification</v>
          </cell>
          <cell r="I25">
            <v>0</v>
          </cell>
          <cell r="J25">
            <v>175000</v>
          </cell>
          <cell r="K25">
            <v>0</v>
          </cell>
          <cell r="L25">
            <v>0</v>
          </cell>
          <cell r="M25">
            <v>42400</v>
          </cell>
          <cell r="N25">
            <v>42429</v>
          </cell>
          <cell r="O25">
            <v>0</v>
          </cell>
          <cell r="P25">
            <v>174988</v>
          </cell>
          <cell r="Q25">
            <v>42423</v>
          </cell>
        </row>
        <row r="26">
          <cell r="A26">
            <v>122</v>
          </cell>
          <cell r="B26" t="str">
            <v>Lpath Inc</v>
          </cell>
          <cell r="C26" t="str">
            <v>-----</v>
          </cell>
          <cell r="D26">
            <v>20160995</v>
          </cell>
          <cell r="E26">
            <v>0</v>
          </cell>
          <cell r="F26" t="str">
            <v>2.1.1</v>
          </cell>
          <cell r="G26" t="str">
            <v>LIC</v>
          </cell>
          <cell r="H26" t="str">
            <v>Research License Extention</v>
          </cell>
          <cell r="I26">
            <v>0</v>
          </cell>
          <cell r="J26">
            <v>150000</v>
          </cell>
          <cell r="K26">
            <v>0</v>
          </cell>
          <cell r="L26">
            <v>0</v>
          </cell>
          <cell r="M26">
            <v>42400</v>
          </cell>
          <cell r="N26">
            <v>42460</v>
          </cell>
          <cell r="O26">
            <v>0</v>
          </cell>
          <cell r="P26">
            <v>0</v>
          </cell>
          <cell r="Q26">
            <v>0</v>
          </cell>
        </row>
        <row r="27">
          <cell r="A27">
            <v>123</v>
          </cell>
          <cell r="B27" t="str">
            <v>Innate Pharma</v>
          </cell>
          <cell r="C27">
            <v>0</v>
          </cell>
          <cell r="D27">
            <v>20160996</v>
          </cell>
          <cell r="E27">
            <v>0</v>
          </cell>
          <cell r="F27" t="str">
            <v>1.1.4</v>
          </cell>
          <cell r="G27" t="str">
            <v>SCC2-VS</v>
          </cell>
          <cell r="H27" t="str">
            <v>Service Agreement Execution</v>
          </cell>
          <cell r="I27">
            <v>0</v>
          </cell>
          <cell r="J27">
            <v>108000</v>
          </cell>
          <cell r="K27">
            <v>0</v>
          </cell>
          <cell r="L27">
            <v>0</v>
          </cell>
          <cell r="M27">
            <v>42400</v>
          </cell>
          <cell r="N27" t="str">
            <v>Upon receipt</v>
          </cell>
          <cell r="O27">
            <v>0</v>
          </cell>
          <cell r="P27">
            <v>0</v>
          </cell>
          <cell r="Q27">
            <v>0</v>
          </cell>
        </row>
        <row r="28">
          <cell r="A28">
            <v>124</v>
          </cell>
          <cell r="B28" t="str">
            <v>Complix NV</v>
          </cell>
          <cell r="C28" t="str">
            <v>-----</v>
          </cell>
          <cell r="D28">
            <v>20160997</v>
          </cell>
          <cell r="E28">
            <v>0</v>
          </cell>
          <cell r="F28" t="str">
            <v>1.1.5</v>
          </cell>
          <cell r="G28" t="str">
            <v>Others</v>
          </cell>
          <cell r="H28" t="str">
            <v>Project Change Order</v>
          </cell>
          <cell r="I28">
            <v>0</v>
          </cell>
          <cell r="J28">
            <v>14000</v>
          </cell>
          <cell r="K28">
            <v>0</v>
          </cell>
          <cell r="L28">
            <v>0</v>
          </cell>
          <cell r="M28">
            <v>42400</v>
          </cell>
          <cell r="N28" t="str">
            <v>Upon receipt</v>
          </cell>
          <cell r="O28">
            <v>0</v>
          </cell>
          <cell r="P28">
            <v>13980</v>
          </cell>
          <cell r="Q28">
            <v>42437</v>
          </cell>
        </row>
        <row r="29">
          <cell r="A29">
            <v>125</v>
          </cell>
          <cell r="B29" t="str">
            <v>ImmuNovative Development IND</v>
          </cell>
          <cell r="C29" t="str">
            <v>-----</v>
          </cell>
          <cell r="D29" t="str">
            <v>20160998B</v>
          </cell>
          <cell r="E29">
            <v>0</v>
          </cell>
          <cell r="F29" t="str">
            <v>1.1.5</v>
          </cell>
          <cell r="G29" t="str">
            <v>Others</v>
          </cell>
          <cell r="H29" t="str">
            <v>Project Change Order</v>
          </cell>
          <cell r="I29">
            <v>0</v>
          </cell>
          <cell r="J29">
            <v>2800</v>
          </cell>
          <cell r="K29">
            <v>0</v>
          </cell>
          <cell r="L29">
            <v>0</v>
          </cell>
          <cell r="M29">
            <v>42400</v>
          </cell>
          <cell r="N29" t="str">
            <v>Upon receipt</v>
          </cell>
          <cell r="O29">
            <v>0</v>
          </cell>
          <cell r="P29">
            <v>2788</v>
          </cell>
          <cell r="Q29">
            <v>42494</v>
          </cell>
        </row>
        <row r="30">
          <cell r="A30">
            <v>126</v>
          </cell>
          <cell r="B30" t="str">
            <v>ImmuNovative Development IND</v>
          </cell>
          <cell r="C30" t="str">
            <v>-----</v>
          </cell>
          <cell r="D30">
            <v>20160998</v>
          </cell>
          <cell r="E30">
            <v>0</v>
          </cell>
          <cell r="F30" t="str">
            <v>1.1.5</v>
          </cell>
          <cell r="G30" t="str">
            <v>Others</v>
          </cell>
          <cell r="H30" t="str">
            <v>Project Change Order</v>
          </cell>
          <cell r="I30">
            <v>0</v>
          </cell>
          <cell r="J30">
            <v>2800</v>
          </cell>
          <cell r="K30">
            <v>0</v>
          </cell>
          <cell r="L30">
            <v>0</v>
          </cell>
          <cell r="M30">
            <v>42400</v>
          </cell>
          <cell r="N30" t="str">
            <v>Upon receipt</v>
          </cell>
          <cell r="O30">
            <v>0</v>
          </cell>
          <cell r="P30">
            <v>2788</v>
          </cell>
          <cell r="Q30">
            <v>42479</v>
          </cell>
        </row>
        <row r="31">
          <cell r="A31">
            <v>127</v>
          </cell>
          <cell r="B31" t="str">
            <v>Selexis Inc / Immunext</v>
          </cell>
          <cell r="C31" t="str">
            <v>YO/SLX</v>
          </cell>
          <cell r="D31">
            <v>20160999</v>
          </cell>
          <cell r="E31">
            <v>0</v>
          </cell>
          <cell r="F31" t="str">
            <v>1.1.3</v>
          </cell>
          <cell r="G31" t="str">
            <v>SCC2</v>
          </cell>
          <cell r="H31" t="str">
            <v>Report Delivery</v>
          </cell>
          <cell r="I31">
            <v>0</v>
          </cell>
          <cell r="J31">
            <v>0</v>
          </cell>
          <cell r="K31">
            <v>0</v>
          </cell>
          <cell r="L31">
            <v>13700</v>
          </cell>
          <cell r="M31">
            <v>42400</v>
          </cell>
          <cell r="N31">
            <v>42429</v>
          </cell>
          <cell r="O31">
            <v>0</v>
          </cell>
          <cell r="P31">
            <v>13700</v>
          </cell>
          <cell r="Q31">
            <v>42433</v>
          </cell>
        </row>
        <row r="32">
          <cell r="A32">
            <v>128</v>
          </cell>
          <cell r="B32" t="str">
            <v>Pieris AG</v>
          </cell>
          <cell r="C32" t="str">
            <v>MB/SLX</v>
          </cell>
          <cell r="D32">
            <v>20160100</v>
          </cell>
          <cell r="E32">
            <v>0</v>
          </cell>
          <cell r="F32" t="str">
            <v>1.1.3</v>
          </cell>
          <cell r="G32" t="str">
            <v>SCC2</v>
          </cell>
          <cell r="H32" t="str">
            <v>Service agreement: Part four and five</v>
          </cell>
          <cell r="I32">
            <v>0</v>
          </cell>
          <cell r="J32">
            <v>124000</v>
          </cell>
          <cell r="K32">
            <v>0</v>
          </cell>
          <cell r="L32">
            <v>0</v>
          </cell>
          <cell r="M32">
            <v>42400</v>
          </cell>
          <cell r="N32">
            <v>42429</v>
          </cell>
          <cell r="O32">
            <v>0</v>
          </cell>
          <cell r="P32">
            <v>124000</v>
          </cell>
          <cell r="Q32">
            <v>42425</v>
          </cell>
        </row>
        <row r="33">
          <cell r="A33">
            <v>129</v>
          </cell>
          <cell r="B33" t="str">
            <v>Pieris AG</v>
          </cell>
          <cell r="C33" t="str">
            <v>-----</v>
          </cell>
          <cell r="D33">
            <v>20160101</v>
          </cell>
          <cell r="E33">
            <v>0</v>
          </cell>
          <cell r="F33" t="str">
            <v>1.1.5</v>
          </cell>
          <cell r="G33" t="str">
            <v>Others</v>
          </cell>
          <cell r="H33" t="str">
            <v>Project Change order</v>
          </cell>
          <cell r="I33">
            <v>0</v>
          </cell>
          <cell r="J33">
            <v>7500</v>
          </cell>
          <cell r="K33">
            <v>0</v>
          </cell>
          <cell r="L33">
            <v>0</v>
          </cell>
          <cell r="M33">
            <v>42400</v>
          </cell>
          <cell r="N33" t="str">
            <v>Upon receipt</v>
          </cell>
          <cell r="O33">
            <v>0</v>
          </cell>
          <cell r="P33">
            <v>7500</v>
          </cell>
          <cell r="Q33">
            <v>42425</v>
          </cell>
        </row>
        <row r="34">
          <cell r="A34">
            <v>130</v>
          </cell>
          <cell r="B34" t="str">
            <v>Innate Pharma</v>
          </cell>
          <cell r="C34" t="str">
            <v>MB/SLX</v>
          </cell>
          <cell r="D34">
            <v>20161002</v>
          </cell>
          <cell r="E34">
            <v>0</v>
          </cell>
          <cell r="F34" t="str">
            <v>1.1.4</v>
          </cell>
          <cell r="G34" t="str">
            <v>SCC2-VS</v>
          </cell>
          <cell r="H34" t="str">
            <v>Service Agreement Execution Prod 1: IPH4102</v>
          </cell>
          <cell r="I34">
            <v>0</v>
          </cell>
          <cell r="J34">
            <v>108000</v>
          </cell>
          <cell r="K34">
            <v>0</v>
          </cell>
          <cell r="L34">
            <v>0</v>
          </cell>
          <cell r="M34">
            <v>42412</v>
          </cell>
          <cell r="N34" t="str">
            <v>Upon receipt</v>
          </cell>
          <cell r="O34">
            <v>135000</v>
          </cell>
          <cell r="P34">
            <v>108000</v>
          </cell>
          <cell r="Q34">
            <v>42433</v>
          </cell>
        </row>
        <row r="35">
          <cell r="A35">
            <v>131</v>
          </cell>
          <cell r="B35" t="str">
            <v>Innate Pharma</v>
          </cell>
          <cell r="C35" t="str">
            <v>MB/SLX</v>
          </cell>
          <cell r="D35">
            <v>20161003</v>
          </cell>
          <cell r="E35">
            <v>0</v>
          </cell>
          <cell r="F35" t="str">
            <v>1.1.4</v>
          </cell>
          <cell r="G35" t="str">
            <v>SCC2-VS</v>
          </cell>
          <cell r="H35" t="str">
            <v>Service Agreement Execution Prod 2: IPH43</v>
          </cell>
          <cell r="I35">
            <v>0</v>
          </cell>
          <cell r="J35">
            <v>108000</v>
          </cell>
          <cell r="K35">
            <v>0</v>
          </cell>
          <cell r="L35">
            <v>0</v>
          </cell>
          <cell r="M35">
            <v>42412</v>
          </cell>
          <cell r="N35" t="str">
            <v>Upon receipt</v>
          </cell>
          <cell r="O35">
            <v>135000</v>
          </cell>
          <cell r="P35">
            <v>108000</v>
          </cell>
          <cell r="Q35">
            <v>42433</v>
          </cell>
        </row>
        <row r="36">
          <cell r="A36">
            <v>132</v>
          </cell>
          <cell r="B36" t="str">
            <v>TherAchon SAS</v>
          </cell>
          <cell r="C36" t="str">
            <v>YO/SLX</v>
          </cell>
          <cell r="D36" t="str">
            <v>20150965CN</v>
          </cell>
          <cell r="E36">
            <v>0</v>
          </cell>
          <cell r="F36" t="str">
            <v>1.1.2</v>
          </cell>
          <cell r="G36" t="str">
            <v>Others</v>
          </cell>
          <cell r="H36" t="str">
            <v>Credit Note on the Invoice 20150965</v>
          </cell>
          <cell r="I36">
            <v>0</v>
          </cell>
          <cell r="J36">
            <v>-9288.18</v>
          </cell>
          <cell r="K36">
            <v>0</v>
          </cell>
          <cell r="L36">
            <v>0</v>
          </cell>
          <cell r="M36">
            <v>42418</v>
          </cell>
          <cell r="N36">
            <v>42429</v>
          </cell>
          <cell r="O36">
            <v>0</v>
          </cell>
          <cell r="P36">
            <v>-9288.18</v>
          </cell>
          <cell r="Q36">
            <v>42444</v>
          </cell>
        </row>
        <row r="37">
          <cell r="A37">
            <v>133</v>
          </cell>
          <cell r="B37" t="str">
            <v>Fongit</v>
          </cell>
          <cell r="C37" t="str">
            <v>-----</v>
          </cell>
          <cell r="D37">
            <v>20160102</v>
          </cell>
          <cell r="E37" t="str">
            <v>Fevrier 2016</v>
          </cell>
          <cell r="F37">
            <v>0</v>
          </cell>
          <cell r="G37">
            <v>0</v>
          </cell>
          <cell r="H37" t="str">
            <v>Places de parking 309, 308, 299, 598 - CTN 18</v>
          </cell>
          <cell r="I37">
            <v>0</v>
          </cell>
          <cell r="J37">
            <v>648</v>
          </cell>
          <cell r="K37">
            <v>0</v>
          </cell>
          <cell r="L37">
            <v>0</v>
          </cell>
          <cell r="M37">
            <v>42400</v>
          </cell>
          <cell r="N37">
            <v>42429</v>
          </cell>
          <cell r="O37" t="str">
            <v>N/A</v>
          </cell>
          <cell r="P37">
            <v>648</v>
          </cell>
          <cell r="Q37">
            <v>42429</v>
          </cell>
        </row>
        <row r="38">
          <cell r="A38">
            <v>134</v>
          </cell>
          <cell r="B38" t="str">
            <v>Faigle</v>
          </cell>
          <cell r="C38" t="str">
            <v>-----</v>
          </cell>
          <cell r="D38">
            <v>20160103</v>
          </cell>
          <cell r="E38" t="str">
            <v>Fevrier 2016</v>
          </cell>
          <cell r="F38">
            <v>0</v>
          </cell>
          <cell r="G38">
            <v>0</v>
          </cell>
          <cell r="H38" t="str">
            <v>Places de parking 310, 314, 317 - CTN 18</v>
          </cell>
          <cell r="I38">
            <v>0</v>
          </cell>
          <cell r="J38">
            <v>510</v>
          </cell>
          <cell r="K38">
            <v>0</v>
          </cell>
          <cell r="L38">
            <v>0</v>
          </cell>
          <cell r="M38">
            <v>42400</v>
          </cell>
          <cell r="N38">
            <v>42429</v>
          </cell>
          <cell r="O38" t="str">
            <v>N/A</v>
          </cell>
          <cell r="P38">
            <v>510</v>
          </cell>
          <cell r="Q38">
            <v>42404</v>
          </cell>
        </row>
        <row r="39">
          <cell r="A39">
            <v>135</v>
          </cell>
          <cell r="B39" t="str">
            <v>Fongit</v>
          </cell>
          <cell r="C39" t="str">
            <v>-----</v>
          </cell>
          <cell r="D39">
            <v>20160104</v>
          </cell>
          <cell r="E39">
            <v>42430</v>
          </cell>
          <cell r="F39">
            <v>0</v>
          </cell>
          <cell r="G39">
            <v>0</v>
          </cell>
          <cell r="H39" t="str">
            <v>Places de parking 309, 308, 299, 598 - CTN 18</v>
          </cell>
          <cell r="I39">
            <v>0</v>
          </cell>
          <cell r="J39">
            <v>648</v>
          </cell>
          <cell r="K39">
            <v>0</v>
          </cell>
          <cell r="L39">
            <v>0</v>
          </cell>
          <cell r="M39">
            <v>42429</v>
          </cell>
          <cell r="N39">
            <v>42460</v>
          </cell>
          <cell r="O39" t="str">
            <v>N/A</v>
          </cell>
          <cell r="P39">
            <v>648</v>
          </cell>
          <cell r="Q39">
            <v>42458</v>
          </cell>
        </row>
        <row r="40">
          <cell r="A40">
            <v>136</v>
          </cell>
          <cell r="B40" t="str">
            <v>Faigle</v>
          </cell>
          <cell r="C40" t="str">
            <v>-----</v>
          </cell>
          <cell r="D40">
            <v>20161005</v>
          </cell>
          <cell r="E40">
            <v>42430</v>
          </cell>
          <cell r="F40">
            <v>0</v>
          </cell>
          <cell r="G40">
            <v>0</v>
          </cell>
          <cell r="H40" t="str">
            <v>Places de parking 310, 314, 317 - CTN 18</v>
          </cell>
          <cell r="I40">
            <v>0</v>
          </cell>
          <cell r="J40">
            <v>510</v>
          </cell>
          <cell r="K40">
            <v>0</v>
          </cell>
          <cell r="L40">
            <v>0</v>
          </cell>
          <cell r="M40">
            <v>42429</v>
          </cell>
          <cell r="N40">
            <v>42460</v>
          </cell>
          <cell r="O40" t="str">
            <v>N/A</v>
          </cell>
          <cell r="P40">
            <v>510</v>
          </cell>
          <cell r="Q40">
            <v>42459</v>
          </cell>
        </row>
        <row r="41">
          <cell r="A41">
            <v>137</v>
          </cell>
          <cell r="B41" t="str">
            <v>BMS</v>
          </cell>
          <cell r="C41" t="str">
            <v>YO/SLX</v>
          </cell>
          <cell r="D41">
            <v>20161006</v>
          </cell>
          <cell r="E41" t="str">
            <v>PO: 81663663</v>
          </cell>
          <cell r="F41" t="str">
            <v>1.1.3</v>
          </cell>
          <cell r="G41" t="str">
            <v>SCC2</v>
          </cell>
          <cell r="H41" t="str">
            <v>Service Agreement iPieran - Module ONE-THREE Completion</v>
          </cell>
          <cell r="I41">
            <v>0</v>
          </cell>
          <cell r="J41">
            <v>100000</v>
          </cell>
          <cell r="K41">
            <v>0</v>
          </cell>
          <cell r="L41">
            <v>0</v>
          </cell>
          <cell r="M41">
            <v>42465</v>
          </cell>
          <cell r="N41">
            <v>42490</v>
          </cell>
          <cell r="O41">
            <v>0</v>
          </cell>
          <cell r="P41">
            <v>100000</v>
          </cell>
          <cell r="Q41">
            <v>42513</v>
          </cell>
        </row>
        <row r="42">
          <cell r="A42">
            <v>138</v>
          </cell>
          <cell r="B42" t="str">
            <v>BMS</v>
          </cell>
          <cell r="C42" t="str">
            <v>YO/SLX</v>
          </cell>
          <cell r="D42">
            <v>20161007</v>
          </cell>
          <cell r="E42" t="str">
            <v>PO: 81663663</v>
          </cell>
          <cell r="F42" t="str">
            <v>1.1.3</v>
          </cell>
          <cell r="G42" t="str">
            <v>SCC2</v>
          </cell>
          <cell r="H42" t="str">
            <v>Service Agreement iPieran - Module 2B - Media Adaptation</v>
          </cell>
          <cell r="I42">
            <v>0</v>
          </cell>
          <cell r="J42">
            <v>25000</v>
          </cell>
          <cell r="K42">
            <v>0</v>
          </cell>
          <cell r="L42">
            <v>0</v>
          </cell>
          <cell r="M42">
            <v>42465</v>
          </cell>
          <cell r="N42">
            <v>42490</v>
          </cell>
          <cell r="O42">
            <v>0</v>
          </cell>
          <cell r="P42">
            <v>25000</v>
          </cell>
          <cell r="Q42">
            <v>42513</v>
          </cell>
        </row>
        <row r="43">
          <cell r="A43">
            <v>139</v>
          </cell>
          <cell r="B43" t="str">
            <v>Surface Oncology, Inc</v>
          </cell>
          <cell r="C43" t="str">
            <v>YO/SLX</v>
          </cell>
          <cell r="D43">
            <v>20161008</v>
          </cell>
          <cell r="E43">
            <v>0</v>
          </cell>
          <cell r="F43" t="str">
            <v>1.1.4</v>
          </cell>
          <cell r="G43" t="str">
            <v>SCC2-VS</v>
          </cell>
          <cell r="H43" t="str">
            <v>RCB Generation</v>
          </cell>
          <cell r="I43">
            <v>0</v>
          </cell>
          <cell r="J43">
            <v>140000</v>
          </cell>
          <cell r="K43">
            <v>0</v>
          </cell>
          <cell r="L43">
            <v>0</v>
          </cell>
          <cell r="M43">
            <v>42429</v>
          </cell>
          <cell r="N43">
            <v>42460</v>
          </cell>
          <cell r="O43">
            <v>0</v>
          </cell>
          <cell r="P43">
            <v>140000</v>
          </cell>
          <cell r="Q43">
            <v>42446</v>
          </cell>
        </row>
        <row r="44">
          <cell r="A44">
            <v>140</v>
          </cell>
          <cell r="B44" t="str">
            <v>Surface Oncology, Inc</v>
          </cell>
          <cell r="C44" t="str">
            <v>YO/SLX</v>
          </cell>
          <cell r="D44">
            <v>20161009</v>
          </cell>
          <cell r="E44">
            <v>0</v>
          </cell>
          <cell r="F44" t="str">
            <v>1.1.4</v>
          </cell>
          <cell r="G44" t="str">
            <v>SCC2-VS</v>
          </cell>
          <cell r="H44" t="str">
            <v>CLD Report</v>
          </cell>
          <cell r="I44">
            <v>0</v>
          </cell>
          <cell r="J44">
            <v>35000</v>
          </cell>
          <cell r="K44">
            <v>0</v>
          </cell>
          <cell r="L44">
            <v>0</v>
          </cell>
          <cell r="M44">
            <v>42429</v>
          </cell>
          <cell r="N44">
            <v>42460</v>
          </cell>
          <cell r="O44">
            <v>0</v>
          </cell>
          <cell r="P44">
            <v>35000</v>
          </cell>
          <cell r="Q44">
            <v>42446</v>
          </cell>
        </row>
        <row r="45">
          <cell r="A45">
            <v>141</v>
          </cell>
          <cell r="B45" t="str">
            <v>Xencor, Inc</v>
          </cell>
          <cell r="C45" t="str">
            <v>YO/SLX</v>
          </cell>
          <cell r="D45">
            <v>20161010</v>
          </cell>
          <cell r="E45">
            <v>0</v>
          </cell>
          <cell r="F45" t="str">
            <v>1.1.4</v>
          </cell>
          <cell r="G45" t="str">
            <v>SCC2-VS</v>
          </cell>
          <cell r="H45" t="str">
            <v>Scc2 Continuation RCB Generation - SLX-424X</v>
          </cell>
          <cell r="I45">
            <v>0</v>
          </cell>
          <cell r="J45">
            <v>48000</v>
          </cell>
          <cell r="K45">
            <v>0</v>
          </cell>
          <cell r="L45">
            <v>0</v>
          </cell>
          <cell r="M45">
            <v>42429</v>
          </cell>
          <cell r="N45">
            <v>42460</v>
          </cell>
          <cell r="O45">
            <v>0</v>
          </cell>
          <cell r="P45">
            <v>47986</v>
          </cell>
          <cell r="Q45">
            <v>42485</v>
          </cell>
        </row>
        <row r="46">
          <cell r="A46">
            <v>142</v>
          </cell>
          <cell r="B46" t="str">
            <v>Turgut Ilaclari A.S.</v>
          </cell>
          <cell r="C46" t="str">
            <v>MB/SLX</v>
          </cell>
          <cell r="D46">
            <v>20161012</v>
          </cell>
          <cell r="E46">
            <v>0</v>
          </cell>
          <cell r="F46" t="str">
            <v>1.1.3</v>
          </cell>
          <cell r="G46" t="str">
            <v>SCC2</v>
          </cell>
          <cell r="H46" t="str">
            <v>2 CLD Reports</v>
          </cell>
          <cell r="I46">
            <v>0</v>
          </cell>
          <cell r="J46">
            <v>138000</v>
          </cell>
          <cell r="K46">
            <v>0</v>
          </cell>
          <cell r="L46">
            <v>0</v>
          </cell>
          <cell r="M46">
            <v>42429</v>
          </cell>
          <cell r="N46">
            <v>42460</v>
          </cell>
          <cell r="O46">
            <v>0</v>
          </cell>
          <cell r="P46">
            <v>138000</v>
          </cell>
          <cell r="Q46">
            <v>42467</v>
          </cell>
        </row>
        <row r="47">
          <cell r="A47">
            <v>143</v>
          </cell>
          <cell r="B47" t="str">
            <v>Alexo Therapeutics International Inc</v>
          </cell>
          <cell r="C47" t="str">
            <v>YO/SLX</v>
          </cell>
          <cell r="D47">
            <v>20161013</v>
          </cell>
          <cell r="E47">
            <v>0</v>
          </cell>
          <cell r="F47" t="str">
            <v>1.1.4</v>
          </cell>
          <cell r="G47" t="str">
            <v>SCC2-VS</v>
          </cell>
          <cell r="H47" t="str">
            <v>Stability Report</v>
          </cell>
          <cell r="I47">
            <v>0</v>
          </cell>
          <cell r="J47">
            <v>13000</v>
          </cell>
          <cell r="K47">
            <v>0</v>
          </cell>
          <cell r="L47">
            <v>0</v>
          </cell>
          <cell r="M47">
            <v>42429</v>
          </cell>
          <cell r="N47">
            <v>42460</v>
          </cell>
          <cell r="O47">
            <v>0</v>
          </cell>
          <cell r="P47">
            <v>12988</v>
          </cell>
          <cell r="Q47">
            <v>42468</v>
          </cell>
        </row>
        <row r="48">
          <cell r="A48">
            <v>144</v>
          </cell>
          <cell r="B48" t="str">
            <v>Surface Oncology, Inc</v>
          </cell>
          <cell r="C48" t="str">
            <v>YO/SLX</v>
          </cell>
          <cell r="D48">
            <v>20161014</v>
          </cell>
          <cell r="E48">
            <v>0</v>
          </cell>
          <cell r="F48" t="str">
            <v>1.1.4</v>
          </cell>
          <cell r="G48" t="str">
            <v>SCC2-VS</v>
          </cell>
          <cell r="H48" t="str">
            <v>Module ONE-THREE - Material Transfer</v>
          </cell>
          <cell r="I48">
            <v>0</v>
          </cell>
          <cell r="J48">
            <v>37500</v>
          </cell>
          <cell r="K48">
            <v>0</v>
          </cell>
          <cell r="L48">
            <v>0</v>
          </cell>
          <cell r="M48">
            <v>42429</v>
          </cell>
          <cell r="N48">
            <v>42460</v>
          </cell>
          <cell r="O48">
            <v>0</v>
          </cell>
          <cell r="P48">
            <v>37476</v>
          </cell>
          <cell r="Q48">
            <v>42446</v>
          </cell>
        </row>
        <row r="49">
          <cell r="A49">
            <v>145</v>
          </cell>
          <cell r="B49" t="str">
            <v>Complix NV</v>
          </cell>
          <cell r="C49" t="str">
            <v>MB / SLX</v>
          </cell>
          <cell r="D49">
            <v>20161015</v>
          </cell>
          <cell r="E49">
            <v>0</v>
          </cell>
          <cell r="F49" t="str">
            <v>1.1.4</v>
          </cell>
          <cell r="G49" t="str">
            <v>SCC2-VS</v>
          </cell>
          <cell r="H49" t="str">
            <v>Module ONE-THREE - Material Transfer</v>
          </cell>
          <cell r="I49">
            <v>0</v>
          </cell>
          <cell r="J49">
            <v>28750</v>
          </cell>
          <cell r="K49">
            <v>0</v>
          </cell>
          <cell r="L49">
            <v>0</v>
          </cell>
          <cell r="M49">
            <v>42429</v>
          </cell>
          <cell r="N49">
            <v>42460</v>
          </cell>
          <cell r="O49">
            <v>0</v>
          </cell>
          <cell r="P49">
            <v>28730</v>
          </cell>
          <cell r="Q49">
            <v>42488</v>
          </cell>
        </row>
        <row r="50">
          <cell r="A50">
            <v>146</v>
          </cell>
          <cell r="B50" t="str">
            <v>Compugen</v>
          </cell>
          <cell r="C50" t="str">
            <v>YO/SLX</v>
          </cell>
          <cell r="D50" t="str">
            <v>20161015B</v>
          </cell>
          <cell r="E50">
            <v>0</v>
          </cell>
          <cell r="F50" t="str">
            <v>1.1.4</v>
          </cell>
          <cell r="G50" t="str">
            <v>SCC2-VS</v>
          </cell>
          <cell r="H50" t="str">
            <v>Module ONE-THREE - Material Transfer</v>
          </cell>
          <cell r="I50">
            <v>0</v>
          </cell>
          <cell r="J50">
            <v>0</v>
          </cell>
          <cell r="K50">
            <v>0</v>
          </cell>
          <cell r="L50">
            <v>20040</v>
          </cell>
          <cell r="M50">
            <v>42429</v>
          </cell>
          <cell r="N50">
            <v>42460</v>
          </cell>
          <cell r="O50">
            <v>0</v>
          </cell>
          <cell r="P50">
            <v>20015</v>
          </cell>
          <cell r="Q50">
            <v>42458</v>
          </cell>
        </row>
        <row r="51">
          <cell r="A51">
            <v>147</v>
          </cell>
          <cell r="B51" t="str">
            <v>Armo Bioscience</v>
          </cell>
          <cell r="C51" t="str">
            <v>YO / SLX</v>
          </cell>
          <cell r="D51">
            <v>20161016</v>
          </cell>
          <cell r="E51">
            <v>0</v>
          </cell>
          <cell r="F51" t="str">
            <v>1.1.4</v>
          </cell>
          <cell r="G51" t="str">
            <v>SCC1</v>
          </cell>
          <cell r="H51" t="str">
            <v>Module ONE-THREE - SA Execution</v>
          </cell>
          <cell r="I51">
            <v>0</v>
          </cell>
          <cell r="J51">
            <v>100000</v>
          </cell>
          <cell r="K51">
            <v>0</v>
          </cell>
          <cell r="L51">
            <v>0</v>
          </cell>
          <cell r="M51">
            <v>42429</v>
          </cell>
          <cell r="N51">
            <v>42460</v>
          </cell>
          <cell r="O51">
            <v>125000</v>
          </cell>
          <cell r="P51">
            <v>99988</v>
          </cell>
          <cell r="Q51">
            <v>42461</v>
          </cell>
        </row>
        <row r="52">
          <cell r="A52">
            <v>148</v>
          </cell>
          <cell r="B52" t="str">
            <v>Tusk Therapeutics</v>
          </cell>
          <cell r="C52" t="str">
            <v>MB / SLX</v>
          </cell>
          <cell r="D52">
            <v>20161017</v>
          </cell>
          <cell r="F52" t="str">
            <v>1.1.4</v>
          </cell>
          <cell r="G52" t="str">
            <v>SCC1</v>
          </cell>
          <cell r="H52" t="str">
            <v>PART ONE-THREE - SA Execution</v>
          </cell>
          <cell r="I52">
            <v>0</v>
          </cell>
          <cell r="J52">
            <v>108000</v>
          </cell>
          <cell r="K52">
            <v>0</v>
          </cell>
          <cell r="L52">
            <v>0</v>
          </cell>
          <cell r="M52">
            <v>42429</v>
          </cell>
          <cell r="N52">
            <v>42460</v>
          </cell>
          <cell r="O52">
            <v>135000</v>
          </cell>
          <cell r="P52">
            <v>108000</v>
          </cell>
          <cell r="Q52">
            <v>42468</v>
          </cell>
        </row>
        <row r="53">
          <cell r="A53">
            <v>149</v>
          </cell>
          <cell r="B53" t="str">
            <v>Symphogen</v>
          </cell>
          <cell r="C53" t="str">
            <v>-----</v>
          </cell>
          <cell r="D53">
            <v>20161018</v>
          </cell>
          <cell r="E53">
            <v>0</v>
          </cell>
          <cell r="F53" t="str">
            <v>2.1.2</v>
          </cell>
          <cell r="G53" t="str">
            <v>COM</v>
          </cell>
          <cell r="H53" t="str">
            <v>Commercial Licence Milestone: IND Approval</v>
          </cell>
          <cell r="I53">
            <v>0</v>
          </cell>
          <cell r="J53">
            <v>65000</v>
          </cell>
          <cell r="K53">
            <v>0</v>
          </cell>
          <cell r="L53">
            <v>0</v>
          </cell>
          <cell r="M53">
            <v>42429</v>
          </cell>
          <cell r="N53">
            <v>42460</v>
          </cell>
          <cell r="O53">
            <v>0</v>
          </cell>
          <cell r="P53">
            <v>64988</v>
          </cell>
          <cell r="Q53">
            <v>42465</v>
          </cell>
        </row>
        <row r="54">
          <cell r="A54">
            <v>150</v>
          </cell>
          <cell r="B54" t="str">
            <v>Zymework, Inc</v>
          </cell>
          <cell r="C54" t="str">
            <v>YO/SLX</v>
          </cell>
          <cell r="D54">
            <v>20161019</v>
          </cell>
          <cell r="E54">
            <v>0</v>
          </cell>
          <cell r="F54" t="str">
            <v>2.1.2</v>
          </cell>
          <cell r="G54" t="str">
            <v>COM</v>
          </cell>
          <cell r="H54" t="str">
            <v>Commercial Licence: Yearly Maintenance Fee</v>
          </cell>
          <cell r="I54">
            <v>0</v>
          </cell>
          <cell r="J54">
            <v>10000</v>
          </cell>
          <cell r="K54">
            <v>0</v>
          </cell>
          <cell r="L54">
            <v>0</v>
          </cell>
          <cell r="M54">
            <v>42429</v>
          </cell>
          <cell r="N54">
            <v>42460</v>
          </cell>
          <cell r="O54">
            <v>0</v>
          </cell>
          <cell r="P54">
            <v>7398.5</v>
          </cell>
          <cell r="Q54">
            <v>42444</v>
          </cell>
        </row>
        <row r="55">
          <cell r="A55">
            <v>151</v>
          </cell>
          <cell r="B55" t="str">
            <v>Agenus Inc</v>
          </cell>
          <cell r="C55" t="str">
            <v>-----</v>
          </cell>
          <cell r="D55">
            <v>20161020</v>
          </cell>
          <cell r="E55">
            <v>0</v>
          </cell>
          <cell r="F55" t="str">
            <v>1.1.5</v>
          </cell>
          <cell r="G55" t="str">
            <v>Others</v>
          </cell>
          <cell r="H55" t="str">
            <v>Pass Through Costs</v>
          </cell>
          <cell r="I55">
            <v>0</v>
          </cell>
          <cell r="J55">
            <v>75476.710000000006</v>
          </cell>
          <cell r="K55">
            <v>0</v>
          </cell>
          <cell r="L55">
            <v>0</v>
          </cell>
          <cell r="M55">
            <v>42429</v>
          </cell>
          <cell r="N55">
            <v>42460</v>
          </cell>
          <cell r="O55">
            <v>0</v>
          </cell>
          <cell r="P55">
            <v>75476.7</v>
          </cell>
          <cell r="Q55">
            <v>42530</v>
          </cell>
        </row>
        <row r="56">
          <cell r="A56">
            <v>152</v>
          </cell>
          <cell r="B56" t="str">
            <v>Iavi - International Aids Vaccine Initiative</v>
          </cell>
          <cell r="C56" t="str">
            <v>YO / SLX</v>
          </cell>
          <cell r="D56">
            <v>20161021</v>
          </cell>
          <cell r="E56">
            <v>0</v>
          </cell>
          <cell r="F56" t="str">
            <v>1.2.3</v>
          </cell>
          <cell r="G56" t="str">
            <v>Lib to SCC2</v>
          </cell>
          <cell r="H56" t="str">
            <v>Module FOUR - RCB Generation</v>
          </cell>
          <cell r="I56">
            <v>0</v>
          </cell>
          <cell r="J56">
            <v>80000</v>
          </cell>
          <cell r="K56">
            <v>0</v>
          </cell>
          <cell r="L56">
            <v>0</v>
          </cell>
          <cell r="M56">
            <v>42429</v>
          </cell>
          <cell r="N56">
            <v>42460</v>
          </cell>
          <cell r="O56">
            <v>0</v>
          </cell>
          <cell r="P56">
            <v>80000</v>
          </cell>
          <cell r="Q56">
            <v>42444</v>
          </cell>
        </row>
        <row r="57">
          <cell r="A57">
            <v>153</v>
          </cell>
          <cell r="B57" t="str">
            <v>Fongit</v>
          </cell>
          <cell r="C57" t="str">
            <v>-----</v>
          </cell>
          <cell r="D57">
            <v>20161022</v>
          </cell>
          <cell r="E57">
            <v>42461</v>
          </cell>
          <cell r="F57">
            <v>0</v>
          </cell>
          <cell r="G57">
            <v>0</v>
          </cell>
          <cell r="H57" t="str">
            <v>Places de parking 309, 308, 299, 598 - CTN 18</v>
          </cell>
          <cell r="I57">
            <v>0</v>
          </cell>
          <cell r="J57">
            <v>648</v>
          </cell>
          <cell r="K57">
            <v>0</v>
          </cell>
          <cell r="L57">
            <v>0</v>
          </cell>
          <cell r="M57">
            <v>42460</v>
          </cell>
          <cell r="N57">
            <v>42490</v>
          </cell>
          <cell r="O57" t="str">
            <v>N/A</v>
          </cell>
          <cell r="P57">
            <v>648</v>
          </cell>
          <cell r="Q57">
            <v>42489</v>
          </cell>
        </row>
        <row r="58">
          <cell r="A58">
            <v>154</v>
          </cell>
          <cell r="B58" t="str">
            <v>Faigle</v>
          </cell>
          <cell r="C58" t="str">
            <v>-----</v>
          </cell>
          <cell r="D58">
            <v>20161023</v>
          </cell>
          <cell r="E58">
            <v>42461</v>
          </cell>
          <cell r="F58">
            <v>0</v>
          </cell>
          <cell r="G58">
            <v>0</v>
          </cell>
          <cell r="H58" t="str">
            <v>Places de parking 310, 314, 317 - CTN 18</v>
          </cell>
          <cell r="I58">
            <v>0</v>
          </cell>
          <cell r="J58">
            <v>510</v>
          </cell>
          <cell r="K58">
            <v>0</v>
          </cell>
          <cell r="L58">
            <v>0</v>
          </cell>
          <cell r="M58">
            <v>42460</v>
          </cell>
          <cell r="N58">
            <v>42490</v>
          </cell>
          <cell r="O58" t="str">
            <v>N/A</v>
          </cell>
          <cell r="P58">
            <v>510</v>
          </cell>
          <cell r="Q58">
            <v>42501</v>
          </cell>
        </row>
        <row r="59">
          <cell r="A59">
            <v>155</v>
          </cell>
          <cell r="B59" t="str">
            <v>Faigle</v>
          </cell>
          <cell r="C59" t="str">
            <v>-----</v>
          </cell>
          <cell r="D59">
            <v>20161024</v>
          </cell>
          <cell r="E59" t="str">
            <v>Q2 2016</v>
          </cell>
          <cell r="F59">
            <v>0</v>
          </cell>
          <cell r="G59">
            <v>0</v>
          </cell>
          <cell r="H59" t="str">
            <v>Cave N° 3 de 15 m2</v>
          </cell>
          <cell r="I59">
            <v>0</v>
          </cell>
          <cell r="J59">
            <v>600</v>
          </cell>
          <cell r="K59">
            <v>0</v>
          </cell>
          <cell r="L59">
            <v>0</v>
          </cell>
          <cell r="M59">
            <v>42460</v>
          </cell>
          <cell r="N59">
            <v>42490</v>
          </cell>
          <cell r="O59" t="str">
            <v>N/A</v>
          </cell>
          <cell r="P59">
            <v>600</v>
          </cell>
          <cell r="Q59">
            <v>42487</v>
          </cell>
        </row>
        <row r="60">
          <cell r="A60">
            <v>156</v>
          </cell>
          <cell r="B60" t="str">
            <v>BMS</v>
          </cell>
          <cell r="C60" t="str">
            <v>-----</v>
          </cell>
          <cell r="D60">
            <v>20161025</v>
          </cell>
          <cell r="E60" t="str">
            <v>PO: 81663663</v>
          </cell>
          <cell r="F60" t="str">
            <v>1.1.3</v>
          </cell>
          <cell r="G60" t="str">
            <v>SCC2</v>
          </cell>
          <cell r="H60" t="str">
            <v>Service Agreement iPieran - Module 4A</v>
          </cell>
          <cell r="I60">
            <v>0</v>
          </cell>
          <cell r="J60">
            <v>45000</v>
          </cell>
          <cell r="K60">
            <v>0</v>
          </cell>
          <cell r="L60">
            <v>0</v>
          </cell>
          <cell r="M60">
            <v>42465</v>
          </cell>
          <cell r="N60">
            <v>42490</v>
          </cell>
          <cell r="O60">
            <v>0</v>
          </cell>
          <cell r="P60">
            <v>45000</v>
          </cell>
          <cell r="Q60">
            <v>42513</v>
          </cell>
        </row>
        <row r="61">
          <cell r="A61">
            <v>157</v>
          </cell>
          <cell r="B61" t="str">
            <v>Agenus Inc</v>
          </cell>
          <cell r="C61" t="str">
            <v>-----</v>
          </cell>
          <cell r="D61">
            <v>20161026</v>
          </cell>
          <cell r="E61">
            <v>0</v>
          </cell>
          <cell r="F61" t="str">
            <v>1.1.5</v>
          </cell>
          <cell r="G61" t="str">
            <v>Others</v>
          </cell>
          <cell r="H61" t="str">
            <v>Pass Through Costs</v>
          </cell>
          <cell r="I61">
            <v>0</v>
          </cell>
          <cell r="J61">
            <v>50511.650000000009</v>
          </cell>
          <cell r="K61">
            <v>0</v>
          </cell>
          <cell r="L61">
            <v>0</v>
          </cell>
          <cell r="M61">
            <v>42460</v>
          </cell>
          <cell r="N61">
            <v>42490</v>
          </cell>
          <cell r="O61">
            <v>0</v>
          </cell>
          <cell r="P61">
            <v>50499.650000000009</v>
          </cell>
          <cell r="Q61">
            <v>42530</v>
          </cell>
        </row>
        <row r="62">
          <cell r="A62">
            <v>158</v>
          </cell>
          <cell r="B62" t="str">
            <v>Surface Oncology</v>
          </cell>
          <cell r="C62" t="str">
            <v>-----</v>
          </cell>
          <cell r="D62">
            <v>20161027</v>
          </cell>
          <cell r="E62">
            <v>0</v>
          </cell>
          <cell r="F62" t="str">
            <v>1.1.8.</v>
          </cell>
          <cell r="G62" t="str">
            <v>Prod</v>
          </cell>
          <cell r="H62" t="str">
            <v>Project Change Order PCO-6-SLX-426X</v>
          </cell>
          <cell r="I62">
            <v>0</v>
          </cell>
          <cell r="J62">
            <v>20000</v>
          </cell>
          <cell r="K62">
            <v>0</v>
          </cell>
          <cell r="L62">
            <v>0</v>
          </cell>
          <cell r="M62">
            <v>42460</v>
          </cell>
          <cell r="N62">
            <v>42490</v>
          </cell>
          <cell r="O62">
            <v>0</v>
          </cell>
          <cell r="P62">
            <v>20000</v>
          </cell>
          <cell r="Q62">
            <v>42467</v>
          </cell>
        </row>
        <row r="63">
          <cell r="A63">
            <v>159</v>
          </cell>
          <cell r="B63" t="str">
            <v>Surface Oncology</v>
          </cell>
          <cell r="C63" t="str">
            <v>-----</v>
          </cell>
          <cell r="D63">
            <v>20161028</v>
          </cell>
          <cell r="E63">
            <v>0</v>
          </cell>
          <cell r="F63" t="str">
            <v>1.1.8.</v>
          </cell>
          <cell r="G63" t="str">
            <v>Prod</v>
          </cell>
          <cell r="H63" t="str">
            <v>Project Change Order PCO-1-SLX-436X</v>
          </cell>
          <cell r="I63">
            <v>0</v>
          </cell>
          <cell r="J63">
            <v>35000</v>
          </cell>
          <cell r="K63">
            <v>0</v>
          </cell>
          <cell r="L63">
            <v>0</v>
          </cell>
          <cell r="M63">
            <v>42460</v>
          </cell>
          <cell r="N63">
            <v>42490</v>
          </cell>
          <cell r="O63">
            <v>0</v>
          </cell>
          <cell r="P63">
            <v>35000</v>
          </cell>
          <cell r="Q63">
            <v>42467</v>
          </cell>
        </row>
        <row r="64">
          <cell r="A64">
            <v>160</v>
          </cell>
          <cell r="B64" t="str">
            <v>Surface Oncology</v>
          </cell>
          <cell r="C64" t="str">
            <v>-----</v>
          </cell>
          <cell r="D64">
            <v>20161029</v>
          </cell>
          <cell r="E64">
            <v>0</v>
          </cell>
          <cell r="F64" t="str">
            <v>1.1.4.</v>
          </cell>
          <cell r="G64" t="str">
            <v>SCC2-VS</v>
          </cell>
          <cell r="H64" t="str">
            <v>Project Change Order PCO-7-SLX-426X</v>
          </cell>
          <cell r="I64" t="str">
            <v>RCB Initiation</v>
          </cell>
          <cell r="J64">
            <v>175000</v>
          </cell>
          <cell r="K64">
            <v>0</v>
          </cell>
          <cell r="L64">
            <v>0</v>
          </cell>
          <cell r="M64">
            <v>42460</v>
          </cell>
          <cell r="N64">
            <v>42490</v>
          </cell>
          <cell r="O64">
            <v>0</v>
          </cell>
          <cell r="P64">
            <v>174988</v>
          </cell>
          <cell r="Q64">
            <v>42452</v>
          </cell>
        </row>
        <row r="65">
          <cell r="A65">
            <v>161</v>
          </cell>
          <cell r="B65" t="str">
            <v>Xencor, Inc</v>
          </cell>
          <cell r="C65" t="str">
            <v>YO/SLX</v>
          </cell>
          <cell r="D65">
            <v>20161030</v>
          </cell>
          <cell r="E65">
            <v>0</v>
          </cell>
          <cell r="F65" t="str">
            <v>1.1.4.</v>
          </cell>
          <cell r="G65" t="str">
            <v>SCC2-VS</v>
          </cell>
          <cell r="H65" t="str">
            <v>CLD Report - SLX-424X</v>
          </cell>
          <cell r="I65">
            <v>0</v>
          </cell>
          <cell r="J65">
            <v>12000</v>
          </cell>
          <cell r="K65">
            <v>0</v>
          </cell>
          <cell r="L65">
            <v>0</v>
          </cell>
          <cell r="M65">
            <v>42460</v>
          </cell>
          <cell r="N65">
            <v>42490</v>
          </cell>
          <cell r="O65">
            <v>0</v>
          </cell>
          <cell r="P65">
            <v>11986</v>
          </cell>
          <cell r="Q65">
            <v>42502</v>
          </cell>
        </row>
        <row r="66">
          <cell r="A66">
            <v>162</v>
          </cell>
          <cell r="B66" t="str">
            <v>Turgut Ilaclari A.S.</v>
          </cell>
          <cell r="C66" t="str">
            <v>MB</v>
          </cell>
          <cell r="D66">
            <v>20161031</v>
          </cell>
          <cell r="E66">
            <v>0</v>
          </cell>
          <cell r="F66" t="str">
            <v>2.1.2</v>
          </cell>
          <cell r="G66" t="str">
            <v>COM</v>
          </cell>
          <cell r="H66" t="str">
            <v xml:space="preserve">Commercial Licence Agreement - Execution Fee </v>
          </cell>
          <cell r="I66">
            <v>0</v>
          </cell>
          <cell r="J66">
            <v>160000</v>
          </cell>
          <cell r="K66">
            <v>0</v>
          </cell>
          <cell r="L66">
            <v>0</v>
          </cell>
          <cell r="M66">
            <v>42460</v>
          </cell>
          <cell r="N66">
            <v>42490</v>
          </cell>
          <cell r="O66">
            <v>0</v>
          </cell>
          <cell r="P66">
            <v>160000</v>
          </cell>
          <cell r="Q66">
            <v>42510</v>
          </cell>
        </row>
        <row r="67">
          <cell r="A67">
            <v>163</v>
          </cell>
          <cell r="B67" t="str">
            <v>Pieris AG</v>
          </cell>
          <cell r="C67" t="str">
            <v>MB/SLX</v>
          </cell>
          <cell r="D67">
            <v>20161032</v>
          </cell>
          <cell r="E67" t="str">
            <v>PO: S870K2362</v>
          </cell>
          <cell r="F67" t="str">
            <v>1.1.3</v>
          </cell>
          <cell r="G67" t="str">
            <v>SCC2</v>
          </cell>
          <cell r="H67" t="str">
            <v>CLD Report</v>
          </cell>
          <cell r="I67">
            <v>0</v>
          </cell>
          <cell r="J67">
            <v>31000</v>
          </cell>
          <cell r="K67">
            <v>0</v>
          </cell>
          <cell r="L67">
            <v>0</v>
          </cell>
          <cell r="M67">
            <v>42460</v>
          </cell>
          <cell r="N67">
            <v>42490</v>
          </cell>
          <cell r="O67">
            <v>0</v>
          </cell>
          <cell r="P67">
            <v>31000</v>
          </cell>
          <cell r="Q67">
            <v>42488</v>
          </cell>
        </row>
        <row r="68">
          <cell r="A68">
            <v>164</v>
          </cell>
          <cell r="B68" t="str">
            <v>Compugen</v>
          </cell>
          <cell r="C68" t="str">
            <v>YO/SLX</v>
          </cell>
          <cell r="D68">
            <v>20161033</v>
          </cell>
          <cell r="E68">
            <v>0</v>
          </cell>
          <cell r="F68" t="str">
            <v>1.1.1</v>
          </cell>
          <cell r="G68" t="str">
            <v>Variant</v>
          </cell>
          <cell r="H68" t="str">
            <v>PART ONE-THREE -  Execution Fee</v>
          </cell>
          <cell r="I68">
            <v>0</v>
          </cell>
          <cell r="J68">
            <v>148000</v>
          </cell>
          <cell r="K68">
            <v>0</v>
          </cell>
          <cell r="L68">
            <v>0</v>
          </cell>
          <cell r="M68">
            <v>42460</v>
          </cell>
          <cell r="N68" t="str">
            <v>Upon Receipt</v>
          </cell>
          <cell r="O68">
            <v>185000</v>
          </cell>
          <cell r="P68">
            <v>148000</v>
          </cell>
          <cell r="Q68">
            <v>42487</v>
          </cell>
        </row>
        <row r="69">
          <cell r="A69">
            <v>165</v>
          </cell>
          <cell r="B69" t="str">
            <v>Xencor, Inc</v>
          </cell>
          <cell r="C69" t="str">
            <v>SLX</v>
          </cell>
          <cell r="D69">
            <v>20161034</v>
          </cell>
          <cell r="E69">
            <v>0</v>
          </cell>
          <cell r="F69" t="str">
            <v>1.1.4.</v>
          </cell>
          <cell r="G69" t="str">
            <v>SCC2-VS</v>
          </cell>
          <cell r="H69" t="str">
            <v>MSA - Module ONE - THREE</v>
          </cell>
          <cell r="I69" t="str">
            <v xml:space="preserve">Material Transfer - 6 Products/4 Ratios - SLX-441X </v>
          </cell>
          <cell r="J69">
            <v>70000</v>
          </cell>
          <cell r="K69">
            <v>0</v>
          </cell>
          <cell r="L69">
            <v>0</v>
          </cell>
          <cell r="M69">
            <v>42460</v>
          </cell>
          <cell r="N69">
            <v>42490</v>
          </cell>
          <cell r="O69">
            <v>0</v>
          </cell>
          <cell r="P69">
            <v>69986</v>
          </cell>
          <cell r="Q69">
            <v>42502</v>
          </cell>
        </row>
        <row r="70">
          <cell r="A70">
            <v>166</v>
          </cell>
          <cell r="B70" t="str">
            <v>Armo Bioscience</v>
          </cell>
          <cell r="C70" t="str">
            <v>-----</v>
          </cell>
          <cell r="D70">
            <v>20161035</v>
          </cell>
          <cell r="E70" t="str">
            <v>PO: 6907</v>
          </cell>
          <cell r="F70" t="str">
            <v>1.1.5.</v>
          </cell>
          <cell r="G70" t="str">
            <v>Others</v>
          </cell>
          <cell r="H70" t="str">
            <v>Project Change Order PCO-1-SLX-445X</v>
          </cell>
          <cell r="I70">
            <v>0</v>
          </cell>
          <cell r="J70">
            <v>9000</v>
          </cell>
          <cell r="K70">
            <v>0</v>
          </cell>
          <cell r="L70">
            <v>0</v>
          </cell>
          <cell r="M70">
            <v>42460</v>
          </cell>
          <cell r="N70">
            <v>42490</v>
          </cell>
          <cell r="O70">
            <v>0</v>
          </cell>
          <cell r="P70">
            <v>8988</v>
          </cell>
          <cell r="Q70">
            <v>42487</v>
          </cell>
        </row>
        <row r="71">
          <cell r="A71">
            <v>167</v>
          </cell>
          <cell r="B71" t="str">
            <v>Symphogen</v>
          </cell>
          <cell r="C71" t="str">
            <v>-----</v>
          </cell>
          <cell r="D71">
            <v>20161036</v>
          </cell>
          <cell r="E71">
            <v>0</v>
          </cell>
          <cell r="F71" t="str">
            <v>2.1.1.</v>
          </cell>
          <cell r="G71" t="str">
            <v>R&amp;D</v>
          </cell>
          <cell r="H71" t="str">
            <v>R&amp;D License Extension April 2016 - April 2017</v>
          </cell>
          <cell r="I71">
            <v>0</v>
          </cell>
          <cell r="J71">
            <v>70000</v>
          </cell>
          <cell r="K71">
            <v>0</v>
          </cell>
          <cell r="L71">
            <v>0</v>
          </cell>
          <cell r="M71">
            <v>42460</v>
          </cell>
          <cell r="N71">
            <v>42490</v>
          </cell>
          <cell r="O71">
            <v>0</v>
          </cell>
          <cell r="P71">
            <v>64988</v>
          </cell>
          <cell r="Q71">
            <v>42478</v>
          </cell>
        </row>
        <row r="72">
          <cell r="A72">
            <v>168</v>
          </cell>
          <cell r="B72" t="str">
            <v>JHL Biotech</v>
          </cell>
          <cell r="C72" t="str">
            <v>-----</v>
          </cell>
          <cell r="D72">
            <v>20161037</v>
          </cell>
          <cell r="E72">
            <v>0</v>
          </cell>
          <cell r="F72" t="str">
            <v>2.1.2.</v>
          </cell>
          <cell r="G72" t="str">
            <v>COM</v>
          </cell>
          <cell r="H72" t="str">
            <v>Commercial License  March 16th 2016 Execution fee</v>
          </cell>
          <cell r="I72" t="str">
            <v>As per 3.1.1 Page 9 of the Commercial License</v>
          </cell>
          <cell r="J72">
            <v>65000</v>
          </cell>
          <cell r="K72">
            <v>0</v>
          </cell>
          <cell r="L72">
            <v>63501.1</v>
          </cell>
          <cell r="M72">
            <v>42460</v>
          </cell>
          <cell r="N72">
            <v>42490</v>
          </cell>
          <cell r="O72">
            <v>0</v>
          </cell>
          <cell r="P72" t="str">
            <v>USD                                                   63'501.10</v>
          </cell>
          <cell r="Q72">
            <v>42559</v>
          </cell>
        </row>
        <row r="73">
          <cell r="A73">
            <v>169</v>
          </cell>
          <cell r="B73" t="str">
            <v>Innate Pharma</v>
          </cell>
          <cell r="C73" t="str">
            <v>MB/SLX</v>
          </cell>
          <cell r="D73">
            <v>20161038</v>
          </cell>
          <cell r="E73" t="str">
            <v>PO: ST/RD/7347/CB/16010090</v>
          </cell>
          <cell r="F73" t="str">
            <v>1.1.4.</v>
          </cell>
          <cell r="G73" t="str">
            <v>SCC2-VS</v>
          </cell>
          <cell r="H73" t="str">
            <v>Part ONE - THREE - Material Transfer IPH4102</v>
          </cell>
          <cell r="I73">
            <v>0</v>
          </cell>
          <cell r="J73">
            <v>27000</v>
          </cell>
          <cell r="K73">
            <v>0</v>
          </cell>
          <cell r="L73">
            <v>0</v>
          </cell>
          <cell r="M73">
            <v>42460</v>
          </cell>
          <cell r="N73">
            <v>42490</v>
          </cell>
          <cell r="O73">
            <v>135000</v>
          </cell>
          <cell r="P73">
            <v>27000</v>
          </cell>
          <cell r="Q73">
            <v>42480</v>
          </cell>
        </row>
        <row r="74">
          <cell r="A74">
            <v>170</v>
          </cell>
          <cell r="B74" t="str">
            <v>Innate Pharma</v>
          </cell>
          <cell r="C74" t="str">
            <v>MB/SLX</v>
          </cell>
          <cell r="D74">
            <v>20161039</v>
          </cell>
          <cell r="E74" t="str">
            <v>PO: ST/RD/6828/Lco/1601102</v>
          </cell>
          <cell r="F74" t="str">
            <v>1.1.4.</v>
          </cell>
          <cell r="G74" t="str">
            <v>SCC2-VS</v>
          </cell>
          <cell r="H74" t="str">
            <v>Part ONE - THREE - Material Transfer IPH43</v>
          </cell>
          <cell r="I74">
            <v>0</v>
          </cell>
          <cell r="J74">
            <v>27000</v>
          </cell>
          <cell r="K74">
            <v>0</v>
          </cell>
          <cell r="L74">
            <v>0</v>
          </cell>
          <cell r="M74">
            <v>42460</v>
          </cell>
          <cell r="N74">
            <v>42490</v>
          </cell>
          <cell r="O74">
            <v>135000</v>
          </cell>
          <cell r="P74">
            <v>27000</v>
          </cell>
          <cell r="Q74">
            <v>42496</v>
          </cell>
        </row>
        <row r="75">
          <cell r="A75">
            <v>171</v>
          </cell>
          <cell r="B75" t="str">
            <v>Turgut Ilaclari A.S.</v>
          </cell>
          <cell r="C75" t="str">
            <v>MB/SLX</v>
          </cell>
          <cell r="D75">
            <v>20161040</v>
          </cell>
          <cell r="E75" t="str">
            <v>Cancel and Replace 20150983</v>
          </cell>
          <cell r="F75" t="str">
            <v>1.1.3</v>
          </cell>
          <cell r="G75" t="str">
            <v>SCC2</v>
          </cell>
          <cell r="H75" t="str">
            <v xml:space="preserve">Service Agreement </v>
          </cell>
          <cell r="I75" t="str">
            <v>Module 3</v>
          </cell>
          <cell r="J75">
            <v>138000</v>
          </cell>
          <cell r="K75">
            <v>0</v>
          </cell>
          <cell r="L75">
            <v>0</v>
          </cell>
          <cell r="M75">
            <v>42479</v>
          </cell>
          <cell r="N75">
            <v>42509</v>
          </cell>
          <cell r="O75">
            <v>0</v>
          </cell>
          <cell r="P75">
            <v>138000</v>
          </cell>
          <cell r="Q75">
            <v>42522</v>
          </cell>
        </row>
        <row r="76">
          <cell r="A76">
            <v>172</v>
          </cell>
          <cell r="B76" t="str">
            <v>Turgut Ilaclari A.S.</v>
          </cell>
          <cell r="C76" t="str">
            <v>-----</v>
          </cell>
          <cell r="D76">
            <v>20161041</v>
          </cell>
          <cell r="E76" t="str">
            <v>Cancel and Replace 20150984</v>
          </cell>
          <cell r="F76" t="str">
            <v>1.1.5</v>
          </cell>
          <cell r="G76" t="str">
            <v>Others</v>
          </cell>
          <cell r="H76" t="str">
            <v xml:space="preserve">Project Change Order 1 </v>
          </cell>
          <cell r="I76" t="str">
            <v>Project Change Order 2</v>
          </cell>
          <cell r="J76">
            <v>25520</v>
          </cell>
          <cell r="K76">
            <v>0</v>
          </cell>
          <cell r="L76">
            <v>0</v>
          </cell>
          <cell r="M76">
            <v>42479</v>
          </cell>
          <cell r="N76">
            <v>42509</v>
          </cell>
          <cell r="O76">
            <v>0</v>
          </cell>
          <cell r="P76">
            <v>25520</v>
          </cell>
          <cell r="Q76">
            <v>42515</v>
          </cell>
        </row>
        <row r="77">
          <cell r="A77">
            <v>173</v>
          </cell>
          <cell r="B77" t="str">
            <v>Progenics</v>
          </cell>
          <cell r="C77" t="str">
            <v>YO</v>
          </cell>
          <cell r="D77">
            <v>20161042</v>
          </cell>
          <cell r="E77">
            <v>0</v>
          </cell>
          <cell r="F77" t="str">
            <v>2.1.2</v>
          </cell>
          <cell r="G77" t="str">
            <v>COM</v>
          </cell>
          <cell r="H77" t="str">
            <v>Commercial Licence Execution Fees</v>
          </cell>
          <cell r="I77" t="str">
            <v>Execution Fees</v>
          </cell>
          <cell r="J77">
            <v>55000</v>
          </cell>
          <cell r="K77">
            <v>0</v>
          </cell>
          <cell r="L77">
            <v>0</v>
          </cell>
          <cell r="M77">
            <v>42490</v>
          </cell>
          <cell r="N77">
            <v>42521</v>
          </cell>
          <cell r="O77">
            <v>0</v>
          </cell>
          <cell r="P77">
            <v>54986</v>
          </cell>
          <cell r="Q77">
            <v>42494</v>
          </cell>
        </row>
        <row r="78">
          <cell r="A78">
            <v>174</v>
          </cell>
          <cell r="B78" t="str">
            <v>Fongit</v>
          </cell>
          <cell r="C78" t="str">
            <v>-----</v>
          </cell>
          <cell r="D78">
            <v>20161043</v>
          </cell>
          <cell r="E78">
            <v>42491</v>
          </cell>
          <cell r="F78">
            <v>0</v>
          </cell>
          <cell r="G78">
            <v>0</v>
          </cell>
          <cell r="H78" t="str">
            <v xml:space="preserve">Places de parking 309, 308, 299, 598 </v>
          </cell>
          <cell r="I78" t="str">
            <v>CTN 18</v>
          </cell>
          <cell r="J78">
            <v>648</v>
          </cell>
          <cell r="K78">
            <v>0</v>
          </cell>
          <cell r="L78">
            <v>0</v>
          </cell>
          <cell r="M78">
            <v>42490</v>
          </cell>
          <cell r="N78">
            <v>42521</v>
          </cell>
          <cell r="O78" t="str">
            <v>N/A</v>
          </cell>
          <cell r="P78">
            <v>648</v>
          </cell>
          <cell r="Q78">
            <v>42520</v>
          </cell>
        </row>
        <row r="79">
          <cell r="A79">
            <v>175</v>
          </cell>
          <cell r="B79" t="str">
            <v>Faigle</v>
          </cell>
          <cell r="C79" t="str">
            <v>-----</v>
          </cell>
          <cell r="D79">
            <v>20161044</v>
          </cell>
          <cell r="E79">
            <v>42491</v>
          </cell>
          <cell r="F79">
            <v>0</v>
          </cell>
          <cell r="G79">
            <v>0</v>
          </cell>
          <cell r="H79" t="str">
            <v xml:space="preserve">Places de parking 310, 314, 317 </v>
          </cell>
          <cell r="I79" t="str">
            <v>CTN 18</v>
          </cell>
          <cell r="J79">
            <v>510</v>
          </cell>
          <cell r="K79">
            <v>0</v>
          </cell>
          <cell r="L79">
            <v>0</v>
          </cell>
          <cell r="M79">
            <v>42490</v>
          </cell>
          <cell r="N79">
            <v>42521</v>
          </cell>
          <cell r="O79" t="str">
            <v>N/A</v>
          </cell>
          <cell r="P79">
            <v>510</v>
          </cell>
          <cell r="Q79">
            <v>42522</v>
          </cell>
        </row>
        <row r="80">
          <cell r="A80">
            <v>176</v>
          </cell>
          <cell r="B80" t="str">
            <v>Xencor, Inc</v>
          </cell>
          <cell r="C80" t="str">
            <v>-----</v>
          </cell>
          <cell r="D80">
            <v>20161045</v>
          </cell>
          <cell r="E80">
            <v>0</v>
          </cell>
          <cell r="F80" t="str">
            <v>2.1.2</v>
          </cell>
          <cell r="G80" t="str">
            <v>COM</v>
          </cell>
          <cell r="H80" t="str">
            <v>Commercial Licence Milestone: IND Approval</v>
          </cell>
          <cell r="I80">
            <v>0</v>
          </cell>
          <cell r="J80">
            <v>100000</v>
          </cell>
          <cell r="K80">
            <v>0</v>
          </cell>
          <cell r="L80">
            <v>0</v>
          </cell>
          <cell r="M80">
            <v>42481</v>
          </cell>
          <cell r="N80">
            <v>42521</v>
          </cell>
          <cell r="O80">
            <v>0</v>
          </cell>
          <cell r="P80">
            <v>99986</v>
          </cell>
          <cell r="Q80">
            <v>42515</v>
          </cell>
        </row>
        <row r="81">
          <cell r="A81">
            <v>177</v>
          </cell>
          <cell r="B81" t="str">
            <v>Mosaic</v>
          </cell>
          <cell r="C81" t="str">
            <v>MB</v>
          </cell>
          <cell r="D81">
            <v>20161046</v>
          </cell>
          <cell r="E81">
            <v>0</v>
          </cell>
          <cell r="F81" t="str">
            <v>1.1.3.</v>
          </cell>
          <cell r="G81" t="str">
            <v>SCC2</v>
          </cell>
          <cell r="H81" t="str">
            <v>Stability Study</v>
          </cell>
          <cell r="I81" t="str">
            <v>Stability Report</v>
          </cell>
          <cell r="J81">
            <v>40625</v>
          </cell>
          <cell r="K81">
            <v>0</v>
          </cell>
          <cell r="L81">
            <v>0</v>
          </cell>
          <cell r="M81">
            <v>42490</v>
          </cell>
          <cell r="N81">
            <v>42521</v>
          </cell>
          <cell r="O81">
            <v>0</v>
          </cell>
          <cell r="P81">
            <v>0</v>
          </cell>
          <cell r="Q81">
            <v>0</v>
          </cell>
        </row>
        <row r="82">
          <cell r="A82">
            <v>178</v>
          </cell>
          <cell r="B82" t="str">
            <v>Faron Pharmaceuticals Ltd</v>
          </cell>
          <cell r="C82" t="str">
            <v>MB/SLX</v>
          </cell>
          <cell r="D82">
            <v>20161047</v>
          </cell>
          <cell r="E82">
            <v>0</v>
          </cell>
          <cell r="F82" t="str">
            <v>1.1.4.</v>
          </cell>
          <cell r="G82" t="str">
            <v>SCC2-VS</v>
          </cell>
          <cell r="H82" t="str">
            <v>Module FOUR</v>
          </cell>
          <cell r="I82" t="str">
            <v>RCB Initiation</v>
          </cell>
          <cell r="J82">
            <v>189000</v>
          </cell>
          <cell r="K82">
            <v>0</v>
          </cell>
          <cell r="L82">
            <v>0</v>
          </cell>
          <cell r="M82">
            <v>42490</v>
          </cell>
          <cell r="N82">
            <v>42521</v>
          </cell>
          <cell r="O82">
            <v>0</v>
          </cell>
          <cell r="P82">
            <v>188988</v>
          </cell>
          <cell r="Q82">
            <v>42550</v>
          </cell>
        </row>
        <row r="83">
          <cell r="A83">
            <v>179</v>
          </cell>
          <cell r="B83" t="str">
            <v>Xencor, Inc</v>
          </cell>
          <cell r="C83" t="str">
            <v>SLX</v>
          </cell>
          <cell r="D83">
            <v>20161048</v>
          </cell>
          <cell r="E83">
            <v>0</v>
          </cell>
          <cell r="F83" t="str">
            <v>1.1.4.</v>
          </cell>
          <cell r="G83" t="str">
            <v>SCC2-VS</v>
          </cell>
          <cell r="H83" t="str">
            <v>MSA, Module FOUR - FIVE</v>
          </cell>
          <cell r="I83" t="str">
            <v>RCB Initiation XmAb18087 &amp; XmAb18914</v>
          </cell>
          <cell r="J83">
            <v>283500</v>
          </cell>
          <cell r="K83">
            <v>0</v>
          </cell>
          <cell r="L83">
            <v>0</v>
          </cell>
          <cell r="M83">
            <v>42490</v>
          </cell>
          <cell r="N83">
            <v>42521</v>
          </cell>
          <cell r="O83">
            <v>0</v>
          </cell>
          <cell r="P83">
            <v>0</v>
          </cell>
          <cell r="Q83">
            <v>0</v>
          </cell>
        </row>
        <row r="84">
          <cell r="A84">
            <v>180</v>
          </cell>
          <cell r="B84" t="str">
            <v>Armo Bioscience</v>
          </cell>
          <cell r="C84" t="str">
            <v>YO/SLX</v>
          </cell>
          <cell r="D84">
            <v>20161049</v>
          </cell>
          <cell r="E84" t="str">
            <v>PO: 7037</v>
          </cell>
          <cell r="F84" t="str">
            <v>1.1.4.</v>
          </cell>
          <cell r="G84" t="str">
            <v>SCC2-VS</v>
          </cell>
          <cell r="H84" t="str">
            <v>Material Transfer</v>
          </cell>
          <cell r="I84">
            <v>0</v>
          </cell>
          <cell r="J84">
            <v>25000</v>
          </cell>
          <cell r="K84">
            <v>0</v>
          </cell>
          <cell r="L84">
            <v>0</v>
          </cell>
          <cell r="M84">
            <v>42490</v>
          </cell>
          <cell r="N84">
            <v>42521</v>
          </cell>
          <cell r="O84">
            <v>125000</v>
          </cell>
          <cell r="P84">
            <v>24988</v>
          </cell>
          <cell r="Q84">
            <v>42522</v>
          </cell>
        </row>
        <row r="85">
          <cell r="A85">
            <v>181</v>
          </cell>
          <cell r="B85" t="str">
            <v>Tusk Therapeutics</v>
          </cell>
          <cell r="C85" t="str">
            <v>MB/SLX</v>
          </cell>
          <cell r="D85">
            <v>20161050</v>
          </cell>
          <cell r="E85" t="str">
            <v xml:space="preserve">VAT Number: 231492622 </v>
          </cell>
          <cell r="F85" t="str">
            <v>1.1.4.</v>
          </cell>
          <cell r="G85" t="str">
            <v>SCC2-VS</v>
          </cell>
          <cell r="H85" t="str">
            <v>Material Transfer</v>
          </cell>
          <cell r="I85">
            <v>0</v>
          </cell>
          <cell r="J85">
            <v>27000</v>
          </cell>
          <cell r="K85">
            <v>0</v>
          </cell>
          <cell r="L85">
            <v>0</v>
          </cell>
          <cell r="M85">
            <v>42490</v>
          </cell>
          <cell r="N85">
            <v>42521</v>
          </cell>
          <cell r="O85">
            <v>135000</v>
          </cell>
          <cell r="P85">
            <v>27000</v>
          </cell>
          <cell r="Q85">
            <v>42514</v>
          </cell>
        </row>
        <row r="86">
          <cell r="A86">
            <v>182</v>
          </cell>
          <cell r="B86" t="str">
            <v>CSL Limited</v>
          </cell>
          <cell r="C86" t="str">
            <v>MB/SLX</v>
          </cell>
          <cell r="D86">
            <v>20161051</v>
          </cell>
          <cell r="E86">
            <v>0</v>
          </cell>
          <cell r="F86" t="str">
            <v>1.2.4.</v>
          </cell>
          <cell r="G86" t="str">
            <v>L-V / SCC</v>
          </cell>
          <cell r="H86" t="str">
            <v>Part ONE - THREE</v>
          </cell>
          <cell r="I86" t="str">
            <v>Services Agreement Execution</v>
          </cell>
          <cell r="J86">
            <v>108000</v>
          </cell>
          <cell r="K86">
            <v>0</v>
          </cell>
          <cell r="L86">
            <v>0</v>
          </cell>
          <cell r="M86">
            <v>42490</v>
          </cell>
          <cell r="N86">
            <v>42521</v>
          </cell>
          <cell r="O86">
            <v>135000</v>
          </cell>
          <cell r="P86">
            <v>108000</v>
          </cell>
          <cell r="Q86">
            <v>42524</v>
          </cell>
        </row>
        <row r="87">
          <cell r="A87">
            <v>183</v>
          </cell>
          <cell r="B87" t="str">
            <v xml:space="preserve">Therapure Biopharma </v>
          </cell>
          <cell r="C87" t="str">
            <v>MB</v>
          </cell>
          <cell r="D87">
            <v>20161052</v>
          </cell>
          <cell r="E87">
            <v>0</v>
          </cell>
          <cell r="F87" t="str">
            <v>2.1.2.</v>
          </cell>
          <cell r="G87" t="str">
            <v>COM</v>
          </cell>
          <cell r="H87" t="str">
            <v>Commercial License</v>
          </cell>
          <cell r="I87" t="str">
            <v>Execution Fee &amp; IND Approval</v>
          </cell>
          <cell r="J87">
            <v>50000</v>
          </cell>
          <cell r="K87">
            <v>0</v>
          </cell>
          <cell r="L87">
            <v>0</v>
          </cell>
          <cell r="M87">
            <v>42490</v>
          </cell>
          <cell r="N87">
            <v>42521</v>
          </cell>
          <cell r="O87">
            <v>0</v>
          </cell>
          <cell r="P87">
            <v>0</v>
          </cell>
          <cell r="Q87">
            <v>0</v>
          </cell>
        </row>
        <row r="88">
          <cell r="A88">
            <v>184</v>
          </cell>
          <cell r="B88" t="str">
            <v>Surface Oncology</v>
          </cell>
          <cell r="C88" t="str">
            <v>----</v>
          </cell>
          <cell r="D88">
            <v>20161053</v>
          </cell>
          <cell r="E88">
            <v>0</v>
          </cell>
          <cell r="F88" t="str">
            <v>1.1.4.</v>
          </cell>
          <cell r="G88" t="str">
            <v>SCC2-VS</v>
          </cell>
          <cell r="H88" t="str">
            <v xml:space="preserve">Project Change Order </v>
          </cell>
          <cell r="I88" t="str">
            <v>SCC1 Transfer : PCO-7-SLX-426X</v>
          </cell>
          <cell r="J88">
            <v>70000</v>
          </cell>
          <cell r="K88">
            <v>0</v>
          </cell>
          <cell r="L88">
            <v>0</v>
          </cell>
          <cell r="M88">
            <v>42490</v>
          </cell>
          <cell r="N88">
            <v>42521</v>
          </cell>
          <cell r="O88">
            <v>0</v>
          </cell>
          <cell r="P88">
            <v>70000</v>
          </cell>
          <cell r="Q88">
            <v>42423</v>
          </cell>
        </row>
        <row r="89">
          <cell r="A89">
            <v>185</v>
          </cell>
          <cell r="B89" t="str">
            <v>Alexo Therapeutics International Inc</v>
          </cell>
          <cell r="C89" t="str">
            <v>YO/SLX</v>
          </cell>
          <cell r="D89">
            <v>20161054</v>
          </cell>
          <cell r="E89">
            <v>0</v>
          </cell>
          <cell r="F89" t="str">
            <v>1.1.4.</v>
          </cell>
          <cell r="G89" t="str">
            <v>SCC2-VS</v>
          </cell>
          <cell r="H89" t="str">
            <v>Module FOUR</v>
          </cell>
          <cell r="I89" t="str">
            <v>CLD Report</v>
          </cell>
          <cell r="J89">
            <v>35000</v>
          </cell>
          <cell r="K89">
            <v>0</v>
          </cell>
          <cell r="L89">
            <v>0</v>
          </cell>
          <cell r="M89">
            <v>42490</v>
          </cell>
          <cell r="N89">
            <v>42521</v>
          </cell>
          <cell r="O89">
            <v>0</v>
          </cell>
          <cell r="P89">
            <v>34988</v>
          </cell>
          <cell r="Q89">
            <v>42534</v>
          </cell>
        </row>
        <row r="90">
          <cell r="A90">
            <v>186</v>
          </cell>
          <cell r="B90" t="str">
            <v>Compugen</v>
          </cell>
          <cell r="C90" t="str">
            <v>YO/SLX</v>
          </cell>
          <cell r="D90">
            <v>20161055</v>
          </cell>
          <cell r="E90">
            <v>0</v>
          </cell>
          <cell r="F90" t="str">
            <v>1.1.1.</v>
          </cell>
          <cell r="G90" t="str">
            <v>Variant</v>
          </cell>
          <cell r="H90" t="str">
            <v>Part ONE - THREE</v>
          </cell>
          <cell r="I90" t="str">
            <v>Material Transfer</v>
          </cell>
          <cell r="J90">
            <v>37000</v>
          </cell>
          <cell r="K90">
            <v>0</v>
          </cell>
          <cell r="L90">
            <v>0</v>
          </cell>
          <cell r="M90">
            <v>42521</v>
          </cell>
          <cell r="N90">
            <v>42551</v>
          </cell>
          <cell r="O90">
            <v>185000</v>
          </cell>
          <cell r="P90">
            <v>37000</v>
          </cell>
          <cell r="Q90">
            <v>42551</v>
          </cell>
        </row>
        <row r="91">
          <cell r="A91">
            <v>187</v>
          </cell>
          <cell r="B91" t="str">
            <v>GSK</v>
          </cell>
          <cell r="C91" t="str">
            <v>MB</v>
          </cell>
          <cell r="D91">
            <v>20161056</v>
          </cell>
          <cell r="E91">
            <v>0</v>
          </cell>
          <cell r="F91" t="str">
            <v>1.2.3.</v>
          </cell>
          <cell r="G91" t="str">
            <v>Variant / Lib</v>
          </cell>
          <cell r="H91" t="str">
            <v>Module FOUR</v>
          </cell>
          <cell r="I91" t="str">
            <v>Material  Transfer</v>
          </cell>
          <cell r="J91">
            <v>300000</v>
          </cell>
          <cell r="K91">
            <v>0</v>
          </cell>
          <cell r="L91">
            <v>0</v>
          </cell>
          <cell r="M91">
            <v>42521</v>
          </cell>
          <cell r="N91">
            <v>42551</v>
          </cell>
          <cell r="O91">
            <v>0</v>
          </cell>
          <cell r="P91">
            <v>0</v>
          </cell>
          <cell r="Q91">
            <v>0</v>
          </cell>
        </row>
        <row r="92">
          <cell r="A92">
            <v>188</v>
          </cell>
          <cell r="B92" t="str">
            <v>Iavi - International Aids Vaccine Initiative</v>
          </cell>
          <cell r="C92" t="str">
            <v>YO/SLX</v>
          </cell>
          <cell r="D92">
            <v>20161057</v>
          </cell>
          <cell r="E92">
            <v>0</v>
          </cell>
          <cell r="F92" t="str">
            <v>1.2.3.</v>
          </cell>
          <cell r="G92" t="str">
            <v>Lib to SCC2</v>
          </cell>
          <cell r="H92" t="str">
            <v>Dataset</v>
          </cell>
          <cell r="I92">
            <v>0</v>
          </cell>
          <cell r="J92">
            <v>20000</v>
          </cell>
          <cell r="K92">
            <v>0</v>
          </cell>
          <cell r="L92">
            <v>0</v>
          </cell>
          <cell r="M92">
            <v>42521</v>
          </cell>
          <cell r="N92">
            <v>42551</v>
          </cell>
          <cell r="O92">
            <v>0</v>
          </cell>
          <cell r="P92">
            <v>19986</v>
          </cell>
          <cell r="Q92">
            <v>42556</v>
          </cell>
        </row>
        <row r="93">
          <cell r="A93">
            <v>189</v>
          </cell>
          <cell r="B93" t="str">
            <v>InflamaCORE LLC</v>
          </cell>
          <cell r="C93" t="str">
            <v>YO/SLX</v>
          </cell>
          <cell r="D93">
            <v>20161058</v>
          </cell>
          <cell r="E93">
            <v>0</v>
          </cell>
          <cell r="F93" t="str">
            <v>1.1.4.</v>
          </cell>
          <cell r="G93" t="str">
            <v>Variant / SCC</v>
          </cell>
          <cell r="H93" t="str">
            <v>Part ONE - THREE</v>
          </cell>
          <cell r="I93" t="str">
            <v>SA Execution</v>
          </cell>
          <cell r="J93">
            <v>100000</v>
          </cell>
          <cell r="K93">
            <v>0</v>
          </cell>
          <cell r="L93">
            <v>0</v>
          </cell>
          <cell r="M93">
            <v>42521</v>
          </cell>
          <cell r="N93">
            <v>42551</v>
          </cell>
          <cell r="O93">
            <v>125000</v>
          </cell>
          <cell r="P93">
            <v>100000</v>
          </cell>
          <cell r="Q93">
            <v>42550</v>
          </cell>
        </row>
        <row r="94">
          <cell r="A94">
            <v>190</v>
          </cell>
          <cell r="B94" t="str">
            <v>Innate Pharma</v>
          </cell>
          <cell r="C94" t="str">
            <v>MB/SLX</v>
          </cell>
          <cell r="D94">
            <v>20161059</v>
          </cell>
          <cell r="E94">
            <v>0</v>
          </cell>
          <cell r="F94" t="str">
            <v>1.1.4.</v>
          </cell>
          <cell r="G94" t="str">
            <v>Variant / SCC</v>
          </cell>
          <cell r="H94" t="str">
            <v>Part FOUR-FIVE</v>
          </cell>
          <cell r="I94" t="str">
            <v>RCB Initiation IPH4102</v>
          </cell>
          <cell r="J94">
            <v>157500</v>
          </cell>
          <cell r="K94">
            <v>0</v>
          </cell>
          <cell r="L94">
            <v>0</v>
          </cell>
          <cell r="M94">
            <v>42521</v>
          </cell>
          <cell r="N94">
            <v>42551</v>
          </cell>
          <cell r="O94">
            <v>0</v>
          </cell>
          <cell r="P94">
            <v>157500</v>
          </cell>
          <cell r="Q94">
            <v>42552</v>
          </cell>
        </row>
        <row r="95">
          <cell r="A95" t="str">
            <v>190B</v>
          </cell>
          <cell r="B95" t="str">
            <v>Innate Pharma</v>
          </cell>
          <cell r="C95" t="str">
            <v>MB/SLX</v>
          </cell>
          <cell r="D95" t="str">
            <v>20161059B</v>
          </cell>
          <cell r="E95">
            <v>0</v>
          </cell>
          <cell r="F95" t="str">
            <v>1.1.4.</v>
          </cell>
          <cell r="G95" t="str">
            <v>Variant/SCC</v>
          </cell>
          <cell r="H95" t="str">
            <v>Part FOUR-FIVE</v>
          </cell>
          <cell r="I95" t="str">
            <v>RCB Initiation IPH43</v>
          </cell>
          <cell r="J95">
            <v>157500</v>
          </cell>
          <cell r="K95">
            <v>0</v>
          </cell>
          <cell r="L95">
            <v>0</v>
          </cell>
          <cell r="M95">
            <v>42521</v>
          </cell>
          <cell r="N95">
            <v>42551</v>
          </cell>
          <cell r="O95">
            <v>0</v>
          </cell>
          <cell r="P95">
            <v>157500</v>
          </cell>
          <cell r="Q95">
            <v>42552</v>
          </cell>
        </row>
        <row r="96">
          <cell r="A96">
            <v>191</v>
          </cell>
          <cell r="B96" t="str">
            <v>Merrimack Pharmaceuticals</v>
          </cell>
          <cell r="C96" t="str">
            <v>----</v>
          </cell>
          <cell r="D96">
            <v>20161060</v>
          </cell>
          <cell r="E96">
            <v>0</v>
          </cell>
          <cell r="F96" t="str">
            <v>2.1.2.</v>
          </cell>
          <cell r="G96" t="str">
            <v xml:space="preserve">R&amp;D License </v>
          </cell>
          <cell r="H96" t="str">
            <v>R&amp;D License</v>
          </cell>
          <cell r="I96" t="str">
            <v>Extension June 2016 - June 2017</v>
          </cell>
          <cell r="J96">
            <v>0</v>
          </cell>
          <cell r="K96">
            <v>70000</v>
          </cell>
          <cell r="L96">
            <v>0</v>
          </cell>
          <cell r="M96">
            <v>42521</v>
          </cell>
          <cell r="N96">
            <v>42551</v>
          </cell>
          <cell r="O96">
            <v>0</v>
          </cell>
          <cell r="P96">
            <v>0</v>
          </cell>
          <cell r="Q96">
            <v>0</v>
          </cell>
        </row>
        <row r="97">
          <cell r="A97">
            <v>192</v>
          </cell>
          <cell r="B97" t="str">
            <v>Surface Oncology</v>
          </cell>
          <cell r="C97" t="str">
            <v>----</v>
          </cell>
          <cell r="D97">
            <v>20161061</v>
          </cell>
          <cell r="E97">
            <v>0</v>
          </cell>
          <cell r="F97" t="str">
            <v>1.1.4.</v>
          </cell>
          <cell r="G97" t="str">
            <v>Variant / SCC</v>
          </cell>
          <cell r="H97" t="str">
            <v>Project Change Order</v>
          </cell>
          <cell r="I97" t="str">
            <v>SCC2 Transfer</v>
          </cell>
          <cell r="J97">
            <v>70000</v>
          </cell>
          <cell r="K97">
            <v>0</v>
          </cell>
          <cell r="L97">
            <v>0</v>
          </cell>
          <cell r="M97">
            <v>42521</v>
          </cell>
          <cell r="N97">
            <v>42551</v>
          </cell>
          <cell r="O97">
            <v>0</v>
          </cell>
          <cell r="P97">
            <v>70000</v>
          </cell>
          <cell r="Q97">
            <v>42423</v>
          </cell>
        </row>
        <row r="98">
          <cell r="A98">
            <v>193</v>
          </cell>
          <cell r="B98" t="str">
            <v>Xencor, Inc</v>
          </cell>
          <cell r="C98" t="str">
            <v>SLX</v>
          </cell>
          <cell r="D98">
            <v>20161062</v>
          </cell>
          <cell r="E98">
            <v>0</v>
          </cell>
          <cell r="F98" t="str">
            <v>1.1.8.</v>
          </cell>
          <cell r="G98" t="str">
            <v>Production</v>
          </cell>
          <cell r="H98" t="str">
            <v>MSA (SA, Dec) Project Change Order_1 _SLX-441X-A</v>
          </cell>
          <cell r="I98">
            <v>0</v>
          </cell>
          <cell r="J98">
            <v>4000</v>
          </cell>
          <cell r="K98">
            <v>0</v>
          </cell>
          <cell r="L98">
            <v>0</v>
          </cell>
          <cell r="M98">
            <v>42521</v>
          </cell>
          <cell r="N98">
            <v>42551</v>
          </cell>
          <cell r="O98">
            <v>0</v>
          </cell>
          <cell r="P98">
            <v>0</v>
          </cell>
          <cell r="Q98">
            <v>0</v>
          </cell>
        </row>
        <row r="99">
          <cell r="A99">
            <v>194</v>
          </cell>
          <cell r="B99" t="str">
            <v>Xencor, Inc</v>
          </cell>
          <cell r="C99" t="str">
            <v>SLX</v>
          </cell>
          <cell r="D99">
            <v>20161063</v>
          </cell>
          <cell r="E99">
            <v>0</v>
          </cell>
          <cell r="F99" t="str">
            <v>1.1.4.</v>
          </cell>
          <cell r="G99" t="str">
            <v>Variant / SCC</v>
          </cell>
          <cell r="H99" t="str">
            <v>MSA (SA, Dec), Module ONE-THREE, 6 Products - 4 ratio</v>
          </cell>
          <cell r="I99" t="str">
            <v>Initiation, SLX-441X-B</v>
          </cell>
          <cell r="J99">
            <v>105000</v>
          </cell>
          <cell r="K99">
            <v>0</v>
          </cell>
          <cell r="L99">
            <v>0</v>
          </cell>
          <cell r="M99">
            <v>42521</v>
          </cell>
          <cell r="N99">
            <v>42551</v>
          </cell>
          <cell r="O99">
            <v>0</v>
          </cell>
          <cell r="P99">
            <v>0</v>
          </cell>
          <cell r="Q99">
            <v>0</v>
          </cell>
        </row>
        <row r="100">
          <cell r="A100">
            <v>195</v>
          </cell>
          <cell r="B100" t="str">
            <v>Xencor, Inc</v>
          </cell>
          <cell r="C100" t="str">
            <v>SLX</v>
          </cell>
          <cell r="D100">
            <v>20161064</v>
          </cell>
          <cell r="E100">
            <v>0</v>
          </cell>
          <cell r="F100" t="str">
            <v>1.1.5.</v>
          </cell>
          <cell r="G100" t="str">
            <v>Others</v>
          </cell>
          <cell r="H100" t="str">
            <v>MSA (SA, Dec), Pass-Through-Costs</v>
          </cell>
          <cell r="I100" t="str">
            <v>DNA2.0 gene synthesis</v>
          </cell>
          <cell r="J100">
            <v>0</v>
          </cell>
          <cell r="K100">
            <v>0</v>
          </cell>
          <cell r="L100">
            <v>37583.550000000003</v>
          </cell>
          <cell r="M100">
            <v>42521</v>
          </cell>
          <cell r="N100">
            <v>42551</v>
          </cell>
          <cell r="O100">
            <v>0</v>
          </cell>
          <cell r="P100">
            <v>0</v>
          </cell>
          <cell r="Q100">
            <v>0</v>
          </cell>
        </row>
        <row r="101">
          <cell r="A101">
            <v>196</v>
          </cell>
          <cell r="B101" t="str">
            <v>Fongit</v>
          </cell>
          <cell r="C101" t="str">
            <v>-----</v>
          </cell>
          <cell r="D101">
            <v>20161065</v>
          </cell>
          <cell r="E101">
            <v>42522</v>
          </cell>
          <cell r="F101">
            <v>0</v>
          </cell>
          <cell r="G101">
            <v>0</v>
          </cell>
          <cell r="H101" t="str">
            <v xml:space="preserve">Places de parking 309, 308, 299, 598 </v>
          </cell>
          <cell r="I101" t="str">
            <v>CTN 18</v>
          </cell>
          <cell r="J101">
            <v>648</v>
          </cell>
          <cell r="K101">
            <v>0</v>
          </cell>
          <cell r="L101">
            <v>0</v>
          </cell>
          <cell r="M101">
            <v>42521</v>
          </cell>
          <cell r="N101">
            <v>42551</v>
          </cell>
          <cell r="O101" t="str">
            <v>N/A</v>
          </cell>
          <cell r="P101">
            <v>0</v>
          </cell>
          <cell r="Q101">
            <v>0</v>
          </cell>
        </row>
        <row r="102">
          <cell r="A102">
            <v>197</v>
          </cell>
          <cell r="B102" t="str">
            <v>Faigle</v>
          </cell>
          <cell r="C102" t="str">
            <v>-----</v>
          </cell>
          <cell r="D102">
            <v>20161066</v>
          </cell>
          <cell r="E102">
            <v>42522</v>
          </cell>
          <cell r="F102">
            <v>0</v>
          </cell>
          <cell r="G102">
            <v>0</v>
          </cell>
          <cell r="H102" t="str">
            <v xml:space="preserve">Places de parking 310, 314, 317 </v>
          </cell>
          <cell r="I102" t="str">
            <v>CTN 18</v>
          </cell>
          <cell r="J102">
            <v>510</v>
          </cell>
          <cell r="K102">
            <v>0</v>
          </cell>
          <cell r="L102">
            <v>0</v>
          </cell>
          <cell r="M102">
            <v>42521</v>
          </cell>
          <cell r="N102">
            <v>42551</v>
          </cell>
          <cell r="O102" t="str">
            <v>N/A</v>
          </cell>
          <cell r="P102">
            <v>510</v>
          </cell>
          <cell r="Q102">
            <v>42550</v>
          </cell>
        </row>
        <row r="103">
          <cell r="A103">
            <v>198</v>
          </cell>
          <cell r="B103" t="str">
            <v>Igenica</v>
          </cell>
          <cell r="C103" t="str">
            <v>----</v>
          </cell>
          <cell r="D103">
            <v>20161067</v>
          </cell>
          <cell r="E103">
            <v>0</v>
          </cell>
          <cell r="F103" t="str">
            <v>1.1.5</v>
          </cell>
          <cell r="G103" t="str">
            <v>Others</v>
          </cell>
          <cell r="H103" t="str">
            <v>Pass Through Costs</v>
          </cell>
          <cell r="I103" t="str">
            <v>IGN-381 DNA Synthesis</v>
          </cell>
          <cell r="J103">
            <v>0</v>
          </cell>
          <cell r="K103">
            <v>0</v>
          </cell>
          <cell r="L103">
            <v>1534.8</v>
          </cell>
          <cell r="M103">
            <v>42527</v>
          </cell>
          <cell r="N103">
            <v>42557</v>
          </cell>
          <cell r="O103">
            <v>0</v>
          </cell>
          <cell r="P103">
            <v>1514.8</v>
          </cell>
          <cell r="Q103">
            <v>42534</v>
          </cell>
        </row>
        <row r="104">
          <cell r="A104">
            <v>199</v>
          </cell>
          <cell r="B104" t="str">
            <v>Surface Oncology</v>
          </cell>
          <cell r="C104">
            <v>0</v>
          </cell>
          <cell r="D104">
            <v>20161068</v>
          </cell>
          <cell r="E104">
            <v>0</v>
          </cell>
          <cell r="F104" t="str">
            <v>1.1.4.</v>
          </cell>
          <cell r="G104" t="str">
            <v>Variant /SCC</v>
          </cell>
          <cell r="H104" t="str">
            <v>Project Change Order PCO-7-SLX-426X</v>
          </cell>
          <cell r="I104" t="str">
            <v>CLD Report</v>
          </cell>
          <cell r="J104">
            <v>35000</v>
          </cell>
          <cell r="K104">
            <v>0</v>
          </cell>
          <cell r="L104">
            <v>0</v>
          </cell>
          <cell r="M104">
            <v>42551</v>
          </cell>
          <cell r="N104">
            <v>42581</v>
          </cell>
          <cell r="O104">
            <v>0</v>
          </cell>
          <cell r="P104">
            <v>35000</v>
          </cell>
          <cell r="Q104">
            <v>42552</v>
          </cell>
        </row>
        <row r="105">
          <cell r="A105">
            <v>200</v>
          </cell>
          <cell r="B105" t="str">
            <v>True North Therapeutics</v>
          </cell>
          <cell r="C105" t="str">
            <v>YO/SLX</v>
          </cell>
          <cell r="D105">
            <v>20161069</v>
          </cell>
          <cell r="E105">
            <v>0</v>
          </cell>
          <cell r="F105" t="str">
            <v>1.1.5.</v>
          </cell>
          <cell r="G105" t="str">
            <v>Others</v>
          </cell>
          <cell r="H105" t="str">
            <v>NGS</v>
          </cell>
          <cell r="I105" t="str">
            <v>Report</v>
          </cell>
          <cell r="J105">
            <v>60000</v>
          </cell>
          <cell r="K105">
            <v>0</v>
          </cell>
          <cell r="L105">
            <v>0</v>
          </cell>
          <cell r="M105">
            <v>42551</v>
          </cell>
          <cell r="N105">
            <v>42581</v>
          </cell>
          <cell r="O105">
            <v>0</v>
          </cell>
          <cell r="P105">
            <v>0</v>
          </cell>
          <cell r="Q105">
            <v>0</v>
          </cell>
        </row>
        <row r="106">
          <cell r="A106">
            <v>201</v>
          </cell>
          <cell r="B106" t="str">
            <v>IBC Generium</v>
          </cell>
          <cell r="C106">
            <v>0</v>
          </cell>
          <cell r="D106">
            <v>20161070</v>
          </cell>
          <cell r="E106">
            <v>0</v>
          </cell>
          <cell r="F106" t="str">
            <v>2.1.1</v>
          </cell>
          <cell r="G106" t="str">
            <v xml:space="preserve">R&amp;D License </v>
          </cell>
          <cell r="H106" t="str">
            <v>R&amp;D License</v>
          </cell>
          <cell r="I106" t="str">
            <v>Extension June 2016 - June 2017</v>
          </cell>
          <cell r="J106">
            <v>72000</v>
          </cell>
          <cell r="K106">
            <v>0</v>
          </cell>
          <cell r="L106">
            <v>0</v>
          </cell>
          <cell r="M106">
            <v>42551</v>
          </cell>
          <cell r="N106">
            <v>42581</v>
          </cell>
          <cell r="O106">
            <v>0</v>
          </cell>
          <cell r="P106">
            <v>0</v>
          </cell>
          <cell r="Q106">
            <v>0</v>
          </cell>
        </row>
        <row r="107">
          <cell r="A107">
            <v>202</v>
          </cell>
          <cell r="B107" t="str">
            <v>Northern Biologics</v>
          </cell>
          <cell r="C107" t="str">
            <v>YO/SLX</v>
          </cell>
          <cell r="D107">
            <v>20161071</v>
          </cell>
          <cell r="E107">
            <v>0</v>
          </cell>
          <cell r="F107" t="str">
            <v>1.1.4</v>
          </cell>
          <cell r="G107" t="str">
            <v>Variant/SCC</v>
          </cell>
          <cell r="H107" t="str">
            <v>Part ONE-THREE</v>
          </cell>
          <cell r="I107" t="str">
            <v>SA Execution</v>
          </cell>
          <cell r="J107">
            <v>100000</v>
          </cell>
          <cell r="K107">
            <v>0</v>
          </cell>
          <cell r="L107">
            <v>0</v>
          </cell>
          <cell r="M107">
            <v>42551</v>
          </cell>
          <cell r="N107">
            <v>42551</v>
          </cell>
          <cell r="O107">
            <v>125000</v>
          </cell>
          <cell r="P107">
            <v>99980</v>
          </cell>
          <cell r="Q107">
            <v>42559</v>
          </cell>
        </row>
        <row r="108">
          <cell r="A108">
            <v>203</v>
          </cell>
          <cell r="B108" t="str">
            <v>Ose Immunotherapeutics S.A</v>
          </cell>
          <cell r="C108" t="str">
            <v>MB/SLX</v>
          </cell>
          <cell r="D108">
            <v>20161072</v>
          </cell>
          <cell r="E108">
            <v>0</v>
          </cell>
          <cell r="F108" t="str">
            <v>1.1.4</v>
          </cell>
          <cell r="G108" t="str">
            <v>Variant/SCC</v>
          </cell>
          <cell r="H108" t="str">
            <v>Part ONE-THREE</v>
          </cell>
          <cell r="I108" t="str">
            <v>SA Execution</v>
          </cell>
          <cell r="J108">
            <v>0</v>
          </cell>
          <cell r="K108">
            <v>136382</v>
          </cell>
          <cell r="L108">
            <v>0</v>
          </cell>
          <cell r="M108">
            <v>42551</v>
          </cell>
          <cell r="N108">
            <v>42581</v>
          </cell>
          <cell r="O108">
            <v>215000</v>
          </cell>
          <cell r="P108">
            <v>0</v>
          </cell>
          <cell r="Q108">
            <v>0</v>
          </cell>
        </row>
        <row r="109">
          <cell r="A109">
            <v>204</v>
          </cell>
          <cell r="B109" t="str">
            <v>Iavi - International Aids Vaccine Initiative</v>
          </cell>
          <cell r="C109" t="str">
            <v>YO/SLX</v>
          </cell>
          <cell r="D109">
            <v>20161073</v>
          </cell>
          <cell r="E109">
            <v>0</v>
          </cell>
          <cell r="F109" t="str">
            <v>1.1.4</v>
          </cell>
          <cell r="G109" t="str">
            <v>Variant/SCC</v>
          </cell>
          <cell r="H109" t="str">
            <v>Part ONE-THREE</v>
          </cell>
          <cell r="I109" t="str">
            <v>SA Execution</v>
          </cell>
          <cell r="J109">
            <v>100000</v>
          </cell>
          <cell r="K109">
            <v>0</v>
          </cell>
          <cell r="L109">
            <v>0</v>
          </cell>
          <cell r="M109">
            <v>42551</v>
          </cell>
          <cell r="N109">
            <v>42551</v>
          </cell>
          <cell r="O109">
            <v>125000</v>
          </cell>
          <cell r="P109">
            <v>0</v>
          </cell>
          <cell r="Q109">
            <v>0</v>
          </cell>
        </row>
        <row r="110">
          <cell r="A110">
            <v>205</v>
          </cell>
          <cell r="B110" t="str">
            <v>Fongit</v>
          </cell>
          <cell r="C110" t="str">
            <v>-----</v>
          </cell>
          <cell r="D110">
            <v>20161074</v>
          </cell>
          <cell r="E110">
            <v>42552</v>
          </cell>
          <cell r="F110">
            <v>0</v>
          </cell>
          <cell r="G110">
            <v>0</v>
          </cell>
          <cell r="H110" t="str">
            <v>Places de parking 309, 308, 299, 598 - CTN 18</v>
          </cell>
          <cell r="I110">
            <v>0</v>
          </cell>
          <cell r="J110">
            <v>648</v>
          </cell>
          <cell r="K110">
            <v>0</v>
          </cell>
          <cell r="L110">
            <v>0</v>
          </cell>
          <cell r="M110">
            <v>42551</v>
          </cell>
          <cell r="N110">
            <v>42581</v>
          </cell>
          <cell r="O110" t="str">
            <v>N/A</v>
          </cell>
          <cell r="P110">
            <v>0</v>
          </cell>
          <cell r="Q110">
            <v>0</v>
          </cell>
        </row>
        <row r="111">
          <cell r="A111">
            <v>206</v>
          </cell>
          <cell r="B111" t="str">
            <v>Faigle</v>
          </cell>
          <cell r="C111" t="str">
            <v>-----</v>
          </cell>
          <cell r="D111">
            <v>20161075</v>
          </cell>
          <cell r="E111">
            <v>42552</v>
          </cell>
          <cell r="F111">
            <v>0</v>
          </cell>
          <cell r="G111">
            <v>0</v>
          </cell>
          <cell r="H111" t="str">
            <v>Places de parking 310, 314, 317 - CTN 18</v>
          </cell>
          <cell r="I111">
            <v>0</v>
          </cell>
          <cell r="J111">
            <v>510</v>
          </cell>
          <cell r="K111">
            <v>0</v>
          </cell>
          <cell r="L111">
            <v>0</v>
          </cell>
          <cell r="M111">
            <v>42551</v>
          </cell>
          <cell r="N111">
            <v>42581</v>
          </cell>
          <cell r="O111" t="str">
            <v>N/A</v>
          </cell>
          <cell r="P111">
            <v>0</v>
          </cell>
          <cell r="Q111">
            <v>0</v>
          </cell>
        </row>
        <row r="112">
          <cell r="A112">
            <v>207</v>
          </cell>
          <cell r="B112" t="str">
            <v>Faigle</v>
          </cell>
          <cell r="C112" t="str">
            <v>-----</v>
          </cell>
          <cell r="D112">
            <v>20161076</v>
          </cell>
          <cell r="E112" t="str">
            <v>Q3 2016</v>
          </cell>
          <cell r="F112">
            <v>0</v>
          </cell>
          <cell r="G112">
            <v>0</v>
          </cell>
          <cell r="H112" t="str">
            <v>Cave N° 3 de 15 m2</v>
          </cell>
          <cell r="I112">
            <v>0</v>
          </cell>
          <cell r="J112">
            <v>600</v>
          </cell>
          <cell r="K112">
            <v>0</v>
          </cell>
          <cell r="L112">
            <v>0</v>
          </cell>
          <cell r="M112">
            <v>42551</v>
          </cell>
          <cell r="N112">
            <v>42581</v>
          </cell>
          <cell r="O112" t="str">
            <v>N/A</v>
          </cell>
          <cell r="P112">
            <v>0</v>
          </cell>
          <cell r="Q112">
            <v>0</v>
          </cell>
        </row>
        <row r="113">
          <cell r="A113">
            <v>208</v>
          </cell>
          <cell r="B113" t="str">
            <v>Agenus Inc</v>
          </cell>
          <cell r="C113">
            <v>0</v>
          </cell>
          <cell r="D113">
            <v>20161077</v>
          </cell>
          <cell r="E113">
            <v>0</v>
          </cell>
          <cell r="F113" t="str">
            <v>2.1.1</v>
          </cell>
          <cell r="G113">
            <v>0</v>
          </cell>
          <cell r="H113" t="str">
            <v>R&amp;D License May 2016 - May 2017</v>
          </cell>
          <cell r="I113" t="str">
            <v>Replace and Cancel Invoice 20150950</v>
          </cell>
          <cell r="J113">
            <v>110000</v>
          </cell>
          <cell r="K113">
            <v>0</v>
          </cell>
          <cell r="L113">
            <v>0</v>
          </cell>
          <cell r="M113">
            <v>42551</v>
          </cell>
          <cell r="N113">
            <v>42581</v>
          </cell>
          <cell r="O113">
            <v>0</v>
          </cell>
          <cell r="P113">
            <v>0</v>
          </cell>
          <cell r="Q113">
            <v>0</v>
          </cell>
        </row>
        <row r="114">
          <cell r="A114">
            <v>209</v>
          </cell>
          <cell r="B114" t="str">
            <v>Innate Pharma</v>
          </cell>
          <cell r="C114">
            <v>0</v>
          </cell>
          <cell r="D114">
            <v>20161078</v>
          </cell>
          <cell r="E114">
            <v>0</v>
          </cell>
          <cell r="F114" t="str">
            <v>2.1.1.</v>
          </cell>
          <cell r="G114" t="str">
            <v xml:space="preserve">R&amp;D License </v>
          </cell>
          <cell r="H114" t="str">
            <v>R&amp;D License</v>
          </cell>
          <cell r="I114" t="str">
            <v>Extension June 2016 - June 2017</v>
          </cell>
          <cell r="J114">
            <v>91000</v>
          </cell>
          <cell r="K114">
            <v>0</v>
          </cell>
          <cell r="L114">
            <v>0</v>
          </cell>
          <cell r="M114">
            <v>42551</v>
          </cell>
          <cell r="N114">
            <v>42581</v>
          </cell>
          <cell r="O114">
            <v>0</v>
          </cell>
          <cell r="P114">
            <v>0</v>
          </cell>
          <cell r="Q114">
            <v>0</v>
          </cell>
        </row>
        <row r="115">
          <cell r="A115">
            <v>210</v>
          </cell>
          <cell r="B115" t="str">
            <v>Alexo Therapeutics International Inc</v>
          </cell>
          <cell r="C115" t="str">
            <v>YO/SLX</v>
          </cell>
          <cell r="D115">
            <v>20161079</v>
          </cell>
          <cell r="E115">
            <v>0</v>
          </cell>
          <cell r="F115" t="str">
            <v>2.1.2.</v>
          </cell>
          <cell r="G115" t="str">
            <v>COM Lic</v>
          </cell>
          <cell r="H115" t="str">
            <v>Commercial License</v>
          </cell>
          <cell r="I115" t="str">
            <v>Execution Fee</v>
          </cell>
          <cell r="J115">
            <v>50000</v>
          </cell>
          <cell r="K115">
            <v>0</v>
          </cell>
          <cell r="L115">
            <v>0</v>
          </cell>
          <cell r="M115">
            <v>42551</v>
          </cell>
          <cell r="N115">
            <v>42581</v>
          </cell>
          <cell r="O115">
            <v>0</v>
          </cell>
          <cell r="P115">
            <v>49988</v>
          </cell>
          <cell r="Q115">
            <v>42566</v>
          </cell>
        </row>
        <row r="116">
          <cell r="A116">
            <v>211</v>
          </cell>
          <cell r="B116" t="str">
            <v>Compugen</v>
          </cell>
          <cell r="C116" t="str">
            <v>YO/SLX</v>
          </cell>
          <cell r="D116">
            <v>20161080</v>
          </cell>
          <cell r="E116">
            <v>0</v>
          </cell>
          <cell r="F116" t="str">
            <v>1.1.4.</v>
          </cell>
          <cell r="G116" t="str">
            <v>Variant / SCC</v>
          </cell>
          <cell r="H116" t="str">
            <v>Module FOUR - FIVE</v>
          </cell>
          <cell r="I116" t="str">
            <v>RCB Initiation</v>
          </cell>
          <cell r="J116">
            <v>175000</v>
          </cell>
          <cell r="K116">
            <v>0</v>
          </cell>
          <cell r="L116">
            <v>0</v>
          </cell>
          <cell r="M116">
            <v>42551</v>
          </cell>
          <cell r="N116">
            <v>42581</v>
          </cell>
          <cell r="O116">
            <v>350000</v>
          </cell>
          <cell r="P116">
            <v>0</v>
          </cell>
          <cell r="Q116">
            <v>0</v>
          </cell>
        </row>
        <row r="117">
          <cell r="A117">
            <v>212</v>
          </cell>
          <cell r="B117" t="str">
            <v>GSK</v>
          </cell>
          <cell r="C117">
            <v>0</v>
          </cell>
          <cell r="D117">
            <v>20161081</v>
          </cell>
          <cell r="E117">
            <v>0</v>
          </cell>
          <cell r="F117" t="str">
            <v>1.1.5</v>
          </cell>
          <cell r="G117" t="str">
            <v>Others</v>
          </cell>
          <cell r="H117" t="str">
            <v>Pass Through Costs</v>
          </cell>
          <cell r="I117" t="str">
            <v>SLX-443XL</v>
          </cell>
          <cell r="J117">
            <v>7254</v>
          </cell>
          <cell r="K117">
            <v>0</v>
          </cell>
          <cell r="L117">
            <v>0</v>
          </cell>
          <cell r="M117">
            <v>42551</v>
          </cell>
          <cell r="N117">
            <v>42581</v>
          </cell>
          <cell r="O117">
            <v>0</v>
          </cell>
          <cell r="P117">
            <v>0</v>
          </cell>
          <cell r="Q117">
            <v>0</v>
          </cell>
        </row>
        <row r="118">
          <cell r="A118">
            <v>213</v>
          </cell>
          <cell r="B118" t="str">
            <v>Xencor, Inc</v>
          </cell>
          <cell r="C118">
            <v>0</v>
          </cell>
          <cell r="D118">
            <v>20161082</v>
          </cell>
          <cell r="E118">
            <v>0</v>
          </cell>
          <cell r="F118" t="str">
            <v>1.1.5</v>
          </cell>
          <cell r="G118" t="str">
            <v>Others</v>
          </cell>
          <cell r="H118" t="str">
            <v>Pass Through Costs</v>
          </cell>
          <cell r="I118">
            <v>0</v>
          </cell>
          <cell r="J118">
            <v>6855.2925000000005</v>
          </cell>
          <cell r="K118">
            <v>0</v>
          </cell>
          <cell r="L118">
            <v>0</v>
          </cell>
          <cell r="M118">
            <v>42563</v>
          </cell>
          <cell r="N118">
            <v>42594</v>
          </cell>
          <cell r="O118">
            <v>0</v>
          </cell>
          <cell r="P118">
            <v>0</v>
          </cell>
          <cell r="Q118">
            <v>0</v>
          </cell>
        </row>
        <row r="119">
          <cell r="A119">
            <v>214</v>
          </cell>
          <cell r="B119" t="str">
            <v>Xencor, Inc</v>
          </cell>
          <cell r="C119" t="str">
            <v>SLX</v>
          </cell>
          <cell r="D119">
            <v>20161083</v>
          </cell>
          <cell r="E119">
            <v>0</v>
          </cell>
          <cell r="F119" t="str">
            <v>1.1.4.</v>
          </cell>
          <cell r="G119" t="str">
            <v>Variant/SCC</v>
          </cell>
          <cell r="H119" t="str">
            <v>MSA, Module FOUR - FIVE</v>
          </cell>
          <cell r="I119" t="str">
            <v>RCB Generation XmAb18087 and XmAb18914</v>
          </cell>
          <cell r="J119">
            <v>226800</v>
          </cell>
          <cell r="K119">
            <v>0</v>
          </cell>
          <cell r="L119">
            <v>0</v>
          </cell>
          <cell r="M119">
            <v>42582</v>
          </cell>
          <cell r="N119">
            <v>42613</v>
          </cell>
          <cell r="O119">
            <v>0</v>
          </cell>
          <cell r="P119">
            <v>0</v>
          </cell>
          <cell r="Q119">
            <v>0</v>
          </cell>
        </row>
        <row r="120">
          <cell r="A120">
            <v>215</v>
          </cell>
          <cell r="B120" t="str">
            <v>Faron Pharmaceuticals Ltd</v>
          </cell>
          <cell r="C120" t="str">
            <v>MB/SLX</v>
          </cell>
          <cell r="D120">
            <v>20161084</v>
          </cell>
          <cell r="E120">
            <v>0</v>
          </cell>
          <cell r="F120" t="str">
            <v>1.1.4.</v>
          </cell>
          <cell r="G120" t="str">
            <v>Variant/SCC</v>
          </cell>
          <cell r="H120" t="str">
            <v>RCB Transfer</v>
          </cell>
          <cell r="J120">
            <v>94500</v>
          </cell>
          <cell r="K120">
            <v>0</v>
          </cell>
          <cell r="L120">
            <v>0</v>
          </cell>
          <cell r="M120">
            <v>42582</v>
          </cell>
          <cell r="N120">
            <v>42613</v>
          </cell>
          <cell r="O120">
            <v>0</v>
          </cell>
          <cell r="P120">
            <v>0</v>
          </cell>
          <cell r="Q120">
            <v>0</v>
          </cell>
        </row>
        <row r="121">
          <cell r="A121">
            <v>216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</row>
        <row r="122">
          <cell r="A122">
            <v>217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</row>
        <row r="123">
          <cell r="A123">
            <v>218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</row>
        <row r="124">
          <cell r="A124">
            <v>219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</row>
        <row r="125">
          <cell r="A125">
            <v>220</v>
          </cell>
          <cell r="B125">
            <v>0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</row>
        <row r="126">
          <cell r="A126">
            <v>221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</row>
        <row r="127">
          <cell r="A127">
            <v>222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</row>
        <row r="128">
          <cell r="A128">
            <v>223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</row>
        <row r="129">
          <cell r="A129">
            <v>224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</row>
        <row r="130">
          <cell r="A130">
            <v>225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</row>
        <row r="131">
          <cell r="A131">
            <v>226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</row>
        <row r="132">
          <cell r="A132">
            <v>227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</row>
        <row r="133">
          <cell r="A133">
            <v>228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 t="str">
            <v xml:space="preserve"> 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>
            <v>0</v>
          </cell>
          <cell r="Q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  <cell r="N157">
            <v>0</v>
          </cell>
          <cell r="O157">
            <v>0</v>
          </cell>
          <cell r="P157">
            <v>0</v>
          </cell>
          <cell r="Q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0</v>
          </cell>
          <cell r="Q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0</v>
          </cell>
          <cell r="Q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</v>
          </cell>
          <cell r="Q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0</v>
          </cell>
          <cell r="Q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</v>
          </cell>
          <cell r="Q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</v>
          </cell>
          <cell r="Q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</row>
        <row r="170">
          <cell r="A170">
            <v>0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</row>
        <row r="171">
          <cell r="A171">
            <v>0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</row>
        <row r="172">
          <cell r="A172">
            <v>0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</row>
        <row r="173">
          <cell r="A173">
            <v>0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</row>
        <row r="174">
          <cell r="A174">
            <v>0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</row>
        <row r="175">
          <cell r="A175">
            <v>0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</row>
        <row r="176">
          <cell r="A176">
            <v>0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</row>
        <row r="177">
          <cell r="A177">
            <v>0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</row>
        <row r="178">
          <cell r="A178">
            <v>0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</row>
        <row r="179">
          <cell r="A179">
            <v>0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</row>
        <row r="180">
          <cell r="A180">
            <v>0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  <cell r="O180">
            <v>0</v>
          </cell>
          <cell r="P180">
            <v>0</v>
          </cell>
          <cell r="Q180">
            <v>0</v>
          </cell>
        </row>
        <row r="181">
          <cell r="A181">
            <v>0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  <cell r="O181">
            <v>0</v>
          </cell>
          <cell r="P181">
            <v>0</v>
          </cell>
          <cell r="Q181">
            <v>0</v>
          </cell>
        </row>
        <row r="182">
          <cell r="A182">
            <v>0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0</v>
          </cell>
          <cell r="Q182">
            <v>0</v>
          </cell>
        </row>
        <row r="183">
          <cell r="A183">
            <v>0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>
            <v>0</v>
          </cell>
          <cell r="Q183">
            <v>0</v>
          </cell>
        </row>
        <row r="184">
          <cell r="A184">
            <v>0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</row>
        <row r="185">
          <cell r="A185">
            <v>0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</row>
        <row r="186">
          <cell r="A186">
            <v>0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</row>
        <row r="187">
          <cell r="A187">
            <v>0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Q187">
            <v>0</v>
          </cell>
        </row>
        <row r="188">
          <cell r="A188">
            <v>0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>
            <v>0</v>
          </cell>
          <cell r="Q188">
            <v>0</v>
          </cell>
        </row>
        <row r="189">
          <cell r="A189">
            <v>0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</row>
        <row r="190">
          <cell r="A190">
            <v>0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Q190">
            <v>0</v>
          </cell>
        </row>
        <row r="191">
          <cell r="A191">
            <v>0</v>
          </cell>
          <cell r="B191">
            <v>0</v>
          </cell>
          <cell r="C191">
            <v>0</v>
          </cell>
          <cell r="D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>
            <v>0</v>
          </cell>
          <cell r="P191">
            <v>0</v>
          </cell>
          <cell r="Q191">
            <v>0</v>
          </cell>
        </row>
        <row r="192">
          <cell r="A192">
            <v>0</v>
          </cell>
          <cell r="B192">
            <v>0</v>
          </cell>
          <cell r="C192">
            <v>0</v>
          </cell>
          <cell r="D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</row>
      </sheetData>
      <sheetData sheetId="1"/>
      <sheetData sheetId="2"/>
      <sheetData sheetId="3">
        <row r="1">
          <cell r="A1" t="str">
            <v>Company</v>
          </cell>
          <cell r="B1" t="str">
            <v>Billing Address</v>
          </cell>
          <cell r="C1" t="str">
            <v>Zip Code Town</v>
          </cell>
          <cell r="D1" t="str">
            <v>Country</v>
          </cell>
          <cell r="E1" t="str">
            <v>Contact Person</v>
          </cell>
        </row>
        <row r="2">
          <cell r="A2" t="str">
            <v>Acticor Biotech SAS</v>
          </cell>
          <cell r="B2" t="str">
            <v>Hopital Bichat Inserm U1148 - 46 Rue Henri Huchard</v>
          </cell>
          <cell r="C2" t="str">
            <v>75018 Paris</v>
          </cell>
          <cell r="D2" t="str">
            <v>France</v>
          </cell>
          <cell r="E2" t="str">
            <v>Gilles Avenard</v>
          </cell>
        </row>
        <row r="3">
          <cell r="A3" t="str">
            <v>Agenus Inc</v>
          </cell>
          <cell r="B3" t="str">
            <v>3 Forbes Road - Lexington</v>
          </cell>
          <cell r="C3" t="str">
            <v>Massachussetts 02421</v>
          </cell>
          <cell r="D3" t="str">
            <v>USA</v>
          </cell>
          <cell r="E3" t="str">
            <v>Alex Duncan</v>
          </cell>
        </row>
        <row r="4">
          <cell r="A4" t="str">
            <v>Alexion Pharmaceuticcals, Inc</v>
          </cell>
          <cell r="B4" t="str">
            <v>352 Knotter Drive</v>
          </cell>
          <cell r="C4" t="str">
            <v>Cheshire CT 06410</v>
          </cell>
          <cell r="D4" t="str">
            <v>USA</v>
          </cell>
          <cell r="E4" t="str">
            <v>Jeff Hunter</v>
          </cell>
        </row>
        <row r="5">
          <cell r="A5" t="str">
            <v>Alexo Therapeutics International Inc</v>
          </cell>
          <cell r="B5" t="str">
            <v>951 Gateway Blvd - Suite 201</v>
          </cell>
          <cell r="C5" t="str">
            <v>South San Francisco CA 94080</v>
          </cell>
          <cell r="D5" t="str">
            <v>USA</v>
          </cell>
          <cell r="E5" t="str">
            <v>Hank Stern</v>
          </cell>
        </row>
        <row r="6">
          <cell r="A6" t="str">
            <v>Amgen Inc.</v>
          </cell>
          <cell r="B6" t="str">
            <v>One Amgen Center Drive - Thousand Oaks</v>
          </cell>
          <cell r="C6" t="str">
            <v>California 91320-1799</v>
          </cell>
          <cell r="D6" t="str">
            <v>USA</v>
          </cell>
          <cell r="E6" t="str">
            <v>Geoffrey Spolyar</v>
          </cell>
        </row>
        <row r="7">
          <cell r="A7" t="str">
            <v>Armo Bioscience</v>
          </cell>
          <cell r="B7" t="str">
            <v xml:space="preserve">575 Chesapeake Drive </v>
          </cell>
          <cell r="C7" t="str">
            <v>Redwood City, CA 94063</v>
          </cell>
          <cell r="D7" t="str">
            <v>USA</v>
          </cell>
          <cell r="E7" t="str">
            <v>Dr. Scott Ogg</v>
          </cell>
        </row>
        <row r="8">
          <cell r="A8" t="str">
            <v>Baxalta GmbH</v>
          </cell>
          <cell r="B8" t="str">
            <v>Thurgauerstrasse 130</v>
          </cell>
          <cell r="C8" t="str">
            <v>8152 Glattpark/Opfikon</v>
          </cell>
          <cell r="D8" t="str">
            <v>Switzerland</v>
          </cell>
          <cell r="E8" t="str">
            <v>Dr. Harald Boos</v>
          </cell>
        </row>
        <row r="9">
          <cell r="A9" t="str">
            <v>BioXpress Therapeutics SA</v>
          </cell>
          <cell r="B9" t="str">
            <v>Chemin des Aulx 18</v>
          </cell>
          <cell r="C9" t="str">
            <v>1228 Plan les Ouates</v>
          </cell>
          <cell r="D9" t="str">
            <v>Switzerland</v>
          </cell>
          <cell r="E9" t="str">
            <v>Cori Gorman</v>
          </cell>
        </row>
        <row r="10">
          <cell r="A10" t="str">
            <v>Bristol-Myers Squibb Company</v>
          </cell>
          <cell r="B10" t="str">
            <v>Route 206 &amp; Province Line Road - PO Box 4000</v>
          </cell>
          <cell r="C10" t="str">
            <v>Princeton, NJ 08543 - 4000</v>
          </cell>
          <cell r="D10" t="str">
            <v>USA</v>
          </cell>
          <cell r="E10" t="str">
            <v>Kathleen Reaney &amp; Melody Ferguson</v>
          </cell>
        </row>
        <row r="11">
          <cell r="A11" t="str">
            <v>Coherus Biosciences</v>
          </cell>
          <cell r="B11" t="str">
            <v>201 Redwood Shores - Parkway Suite 200</v>
          </cell>
          <cell r="C11" t="str">
            <v>Redwood City, CA 94065</v>
          </cell>
          <cell r="D11" t="str">
            <v>USA</v>
          </cell>
          <cell r="E11" t="str">
            <v>Ela Pulchaz</v>
          </cell>
        </row>
        <row r="12">
          <cell r="A12" t="str">
            <v>Complix NV</v>
          </cell>
          <cell r="B12" t="str">
            <v>Technologiepark 4</v>
          </cell>
          <cell r="C12" t="str">
            <v>9052 Zwijnaarde</v>
          </cell>
          <cell r="D12" t="str">
            <v>Belgium</v>
          </cell>
          <cell r="E12" t="str">
            <v>Mark Vaeck &amp; Yvonne McGrath</v>
          </cell>
        </row>
        <row r="13">
          <cell r="A13" t="str">
            <v>Compugen</v>
          </cell>
          <cell r="B13" t="str">
            <v>Azrieli Center Building D 12th Floor</v>
          </cell>
          <cell r="C13" t="str">
            <v>26 Harokmim St'Holon</v>
          </cell>
          <cell r="D13" t="str">
            <v>5885849 Israel</v>
          </cell>
          <cell r="E13" t="str">
            <v>Peter Cheung &amp; Galit Yaakobovitz</v>
          </cell>
        </row>
        <row r="14">
          <cell r="A14" t="str">
            <v>CSL Limited</v>
          </cell>
          <cell r="B14" t="str">
            <v>45 Poplar Road - Parkville</v>
          </cell>
          <cell r="C14" t="str">
            <v>Melbourne 3052</v>
          </cell>
          <cell r="D14" t="str">
            <v>Australia</v>
          </cell>
          <cell r="E14" t="str">
            <v>Arna Andrews</v>
          </cell>
        </row>
        <row r="15">
          <cell r="A15" t="str">
            <v>Diagnostica Stago</v>
          </cell>
          <cell r="B15" t="str">
            <v>125 avenue Louis Roche - R&amp;D Immunologie</v>
          </cell>
          <cell r="C15" t="str">
            <v>92230 Gennevilliers</v>
          </cell>
          <cell r="D15" t="str">
            <v>France</v>
          </cell>
          <cell r="E15" t="str">
            <v>Dorothée Leclerc</v>
          </cell>
        </row>
        <row r="16">
          <cell r="A16" t="str">
            <v>Faron Pharmaceuticals Ltd</v>
          </cell>
          <cell r="B16" t="str">
            <v>Ostolaskut 19559L - PL10</v>
          </cell>
          <cell r="C16" t="str">
            <v>57090 Visma Scan</v>
          </cell>
          <cell r="D16" t="str">
            <v>Finland</v>
          </cell>
          <cell r="E16" t="str">
            <v>Markku Jalkanen</v>
          </cell>
        </row>
        <row r="17">
          <cell r="A17" t="str">
            <v>Fongit</v>
          </cell>
          <cell r="B17" t="str">
            <v>Chemin des Aulx 18</v>
          </cell>
          <cell r="C17" t="str">
            <v>1228 Plan les Ouates</v>
          </cell>
          <cell r="D17" t="str">
            <v>Suisse</v>
          </cell>
        </row>
        <row r="18">
          <cell r="A18" t="str">
            <v>GSK</v>
          </cell>
          <cell r="B18" t="str">
            <v>980 Great West Road</v>
          </cell>
          <cell r="C18" t="str">
            <v>Brentford, Middlesex TW8 9GS</v>
          </cell>
          <cell r="D18" t="str">
            <v>England</v>
          </cell>
          <cell r="E18" t="str">
            <v>Gene Grygielko</v>
          </cell>
        </row>
        <row r="19">
          <cell r="A19" t="str">
            <v>Halozyme Inc</v>
          </cell>
          <cell r="B19" t="str">
            <v>11388 Sorrento Valley Road</v>
          </cell>
          <cell r="C19" t="str">
            <v xml:space="preserve">San Diego CA 92121 </v>
          </cell>
          <cell r="D19" t="str">
            <v>USA</v>
          </cell>
          <cell r="E19" t="str">
            <v>Raju Koduri</v>
          </cell>
        </row>
        <row r="20">
          <cell r="A20" t="str">
            <v>IAVI - International AIDS Vaccine Initiative</v>
          </cell>
          <cell r="B20" t="str">
            <v>125 Broad Street, 9th Floor</v>
          </cell>
          <cell r="C20" t="str">
            <v>New York, NY 10004</v>
          </cell>
          <cell r="D20" t="str">
            <v>USA</v>
          </cell>
          <cell r="E20" t="str">
            <v>Accounts payable</v>
          </cell>
        </row>
        <row r="21">
          <cell r="A21" t="str">
            <v>IBC Generium</v>
          </cell>
          <cell r="B21" t="str">
            <v>4-10 Sadovaya-Triumfalnaya St</v>
          </cell>
          <cell r="C21" t="str">
            <v>127006 Moscow</v>
          </cell>
          <cell r="D21" t="str">
            <v>Russia</v>
          </cell>
          <cell r="E21" t="str">
            <v>Daniil Talyanskiy</v>
          </cell>
        </row>
        <row r="22">
          <cell r="A22" t="str">
            <v>Igenica Biotherapeutics</v>
          </cell>
          <cell r="B22" t="str">
            <v>863A Mitten Road , Suite 100B</v>
          </cell>
          <cell r="C22" t="str">
            <v>Burlingame, CA 94010</v>
          </cell>
          <cell r="D22" t="str">
            <v>USA</v>
          </cell>
          <cell r="E22" t="str">
            <v>John K. Celebi</v>
          </cell>
        </row>
        <row r="23">
          <cell r="A23" t="str">
            <v>ImmuNext Inc</v>
          </cell>
          <cell r="B23" t="str">
            <v>16 Cavendish Court</v>
          </cell>
          <cell r="C23" t="str">
            <v>Lebanon NH 03766</v>
          </cell>
          <cell r="D23" t="str">
            <v>USA</v>
          </cell>
          <cell r="E23" t="str">
            <v>David E DeLucia</v>
          </cell>
        </row>
        <row r="24">
          <cell r="A24" t="str">
            <v>InflamaCORE LCC</v>
          </cell>
          <cell r="B24" t="str">
            <v>9133 SW 78 Place</v>
          </cell>
          <cell r="C24" t="str">
            <v>Miami FL 33156</v>
          </cell>
          <cell r="D24" t="str">
            <v>USA</v>
          </cell>
          <cell r="E24" t="str">
            <v>Robert Keane</v>
          </cell>
        </row>
        <row r="25">
          <cell r="A25" t="str">
            <v>Innate Pharma</v>
          </cell>
          <cell r="B25" t="str">
            <v xml:space="preserve">117 Avenue de Luminy - BP 30191  </v>
          </cell>
          <cell r="C25" t="str">
            <v>13276 Marseille Cedex 09</v>
          </cell>
          <cell r="D25" t="str">
            <v>France</v>
          </cell>
          <cell r="E25" t="str">
            <v>Dr. Christian Belmant</v>
          </cell>
        </row>
        <row r="26">
          <cell r="A26" t="str">
            <v>Ipca Laboratory Ltd.</v>
          </cell>
          <cell r="B26" t="str">
            <v>Dy Gen Manager Biotech,5th floor</v>
          </cell>
          <cell r="C26" t="str">
            <v>Plot 125, Kandivli Industrial Estate (West), Pin-400067</v>
          </cell>
          <cell r="D26" t="str">
            <v>Mumbai-MH, India</v>
          </cell>
          <cell r="E26" t="str">
            <v>Sanjeev Gupta</v>
          </cell>
        </row>
        <row r="27">
          <cell r="A27" t="str">
            <v>ISU Abxis Co. Ltd.</v>
          </cell>
          <cell r="B27" t="str">
            <v>22 Daewangpangyo-ro, 712 Beon-gil</v>
          </cell>
          <cell r="C27" t="str">
            <v>Budang-gu, Seongnam-si, gyenggi-do,</v>
          </cell>
          <cell r="D27" t="str">
            <v>463-400 Korea</v>
          </cell>
          <cell r="E27" t="str">
            <v>Minjeong Seong</v>
          </cell>
        </row>
        <row r="28">
          <cell r="A28" t="str">
            <v>JHL Biotech Inc</v>
          </cell>
          <cell r="B28" t="str">
            <v>3F, No 18 Sec.2, Shengyi Rd</v>
          </cell>
          <cell r="C28" t="str">
            <v>Zhubei City Hsinchu, 302</v>
          </cell>
          <cell r="D28" t="str">
            <v>Taiwan</v>
          </cell>
          <cell r="E28" t="str">
            <v>Rose Lin</v>
          </cell>
        </row>
        <row r="29">
          <cell r="A29" t="str">
            <v>Jiangsu Aosaikang Pharma</v>
          </cell>
          <cell r="B29" t="str">
            <v>699 Kejian Road, Jiangnin Science Garden</v>
          </cell>
          <cell r="C29" t="str">
            <v>Nanjing 211112</v>
          </cell>
          <cell r="D29" t="str">
            <v>China</v>
          </cell>
          <cell r="E29" t="str">
            <v>Jun Zhoa &amp; Jeff Lu</v>
          </cell>
        </row>
        <row r="30">
          <cell r="A30" t="str">
            <v>Jounce Therapeutics, Inc.</v>
          </cell>
          <cell r="B30" t="str">
            <v>1030 Massachussetts Avenue</v>
          </cell>
          <cell r="C30" t="str">
            <v>Cambridge, MA 02138</v>
          </cell>
          <cell r="D30" t="str">
            <v>USA</v>
          </cell>
          <cell r="E30" t="str">
            <v>Anna Barry &amp; Rick Murray</v>
          </cell>
        </row>
        <row r="31">
          <cell r="A31" t="str">
            <v>Laboratorios Liomont S.A.</v>
          </cell>
          <cell r="B31" t="str">
            <v>Adolfo Lopez Mateos 68, Cuajimalpa Centro</v>
          </cell>
          <cell r="C31" t="str">
            <v>05000 Mexico Distrito Federal</v>
          </cell>
          <cell r="D31" t="str">
            <v>Mexico</v>
          </cell>
          <cell r="E31" t="str">
            <v>Sergio Valentinotti</v>
          </cell>
        </row>
        <row r="32">
          <cell r="A32" t="str">
            <v>MedImmune LLC</v>
          </cell>
          <cell r="B32" t="str">
            <v>PO Box 15190</v>
          </cell>
          <cell r="C32" t="str">
            <v>Wilmington DE 19850-5190</v>
          </cell>
          <cell r="D32" t="str">
            <v>USA</v>
          </cell>
          <cell r="E32" t="str">
            <v>Diane Hatton</v>
          </cell>
        </row>
        <row r="33">
          <cell r="A33" t="str">
            <v>Merrimack Pharmaceuticals</v>
          </cell>
          <cell r="B33" t="str">
            <v>One Kendall Square, Building700, 2nd Floor</v>
          </cell>
          <cell r="C33" t="str">
            <v>Cambridge, MA 02139</v>
          </cell>
          <cell r="D33" t="str">
            <v>USA</v>
          </cell>
          <cell r="E33" t="str">
            <v>Robert Bennett</v>
          </cell>
        </row>
        <row r="34">
          <cell r="A34" t="str">
            <v>Momenta Pharmaceuticals, Inc.</v>
          </cell>
          <cell r="B34" t="str">
            <v>675 West Kendall Street</v>
          </cell>
          <cell r="C34" t="str">
            <v>Cambridge, MA 02142</v>
          </cell>
          <cell r="D34" t="str">
            <v>USA</v>
          </cell>
          <cell r="E34" t="str">
            <v>Jon Lansing</v>
          </cell>
        </row>
        <row r="35">
          <cell r="A35" t="str">
            <v>Mosaic Biomedicals</v>
          </cell>
          <cell r="B35" t="str">
            <v>Passeig Vall d'Hebrou Edifici Mediterrania</v>
          </cell>
          <cell r="C35" t="str">
            <v>08035 Barcelona</v>
          </cell>
          <cell r="D35" t="str">
            <v>Spain</v>
          </cell>
          <cell r="E35" t="str">
            <v>Judit Anido</v>
          </cell>
        </row>
        <row r="36">
          <cell r="A36" t="str">
            <v>Northern Biologics</v>
          </cell>
          <cell r="B36" t="str">
            <v>101 College Street, TMDT 11-301</v>
          </cell>
          <cell r="C36" t="str">
            <v>Toronto, ON M5G 1L7</v>
          </cell>
          <cell r="D36" t="str">
            <v>Canada</v>
          </cell>
          <cell r="E36" t="str">
            <v>Stefan Larson</v>
          </cell>
        </row>
        <row r="37">
          <cell r="A37" t="str">
            <v>Oncobiologics, Inc</v>
          </cell>
          <cell r="B37" t="str">
            <v>7 Clarke Drive</v>
          </cell>
          <cell r="C37" t="str">
            <v>Cranbury, New Jersey 08512</v>
          </cell>
          <cell r="D37" t="str">
            <v>USA</v>
          </cell>
          <cell r="E37" t="str">
            <v>Terrance Brennan &amp; Stephen Mc Andrew</v>
          </cell>
        </row>
        <row r="38">
          <cell r="A38" t="str">
            <v>Ose Immunotherapeutics S.A</v>
          </cell>
          <cell r="B38" t="str">
            <v>1 Rue Gaston Veil</v>
          </cell>
          <cell r="C38" t="str">
            <v>44035 Nantes Cedex</v>
          </cell>
          <cell r="D38" t="str">
            <v>France</v>
          </cell>
          <cell r="E38" t="str">
            <v>Bernard Vanhove</v>
          </cell>
        </row>
        <row r="39">
          <cell r="A39" t="str">
            <v>Pieris AG</v>
          </cell>
          <cell r="B39" t="str">
            <v>Lise Meitner Strasse 30</v>
          </cell>
          <cell r="C39" t="str">
            <v>85354 Freising</v>
          </cell>
          <cell r="D39" t="str">
            <v>Germany</v>
          </cell>
          <cell r="E39" t="str">
            <v>Stephen Yoder &amp; Sven Berger</v>
          </cell>
        </row>
        <row r="40">
          <cell r="A40" t="str">
            <v>Plexcera therapeutics LLC</v>
          </cell>
          <cell r="B40" t="str">
            <v>4445 Highway A1A, Ste.241</v>
          </cell>
          <cell r="C40" t="str">
            <v>Vero beach, FL 32963</v>
          </cell>
          <cell r="D40" t="str">
            <v>USA</v>
          </cell>
          <cell r="E40" t="str">
            <v>Ivan Galanin</v>
          </cell>
        </row>
        <row r="41">
          <cell r="A41" t="str">
            <v>Progenics Pharmaceuticals</v>
          </cell>
          <cell r="B41" t="str">
            <v>777 Old saw Mill River Road</v>
          </cell>
          <cell r="C41" t="str">
            <v>Tarrytown, NY 10591</v>
          </cell>
          <cell r="D41" t="str">
            <v>USA</v>
          </cell>
          <cell r="E41" t="str">
            <v>Jim Garrisson</v>
          </cell>
        </row>
        <row r="42">
          <cell r="A42" t="str">
            <v>Protisvalor Mediterranée</v>
          </cell>
          <cell r="B42" t="str">
            <v>8 Rue Sainte Barbe</v>
          </cell>
          <cell r="C42" t="str">
            <v>13001 Marseille</v>
          </cell>
          <cell r="D42" t="str">
            <v>France</v>
          </cell>
          <cell r="E42" t="str">
            <v>Purchase Manager</v>
          </cell>
        </row>
        <row r="43">
          <cell r="A43" t="str">
            <v>René Faigle</v>
          </cell>
          <cell r="B43" t="str">
            <v>Turgauerstasse 76</v>
          </cell>
          <cell r="C43" t="str">
            <v>8050 Zurich</v>
          </cell>
          <cell r="D43" t="str">
            <v>Suisse</v>
          </cell>
          <cell r="E43" t="str">
            <v>Jindrich Cerny</v>
          </cell>
        </row>
        <row r="44">
          <cell r="A44" t="str">
            <v>René Faigle SA</v>
          </cell>
          <cell r="B44" t="str">
            <v>Route de Denges, 36</v>
          </cell>
          <cell r="C44" t="str">
            <v>1027 Lonay</v>
          </cell>
          <cell r="D44" t="str">
            <v>Suisse</v>
          </cell>
        </row>
        <row r="45">
          <cell r="A45" t="str">
            <v>Selexis Inc / Immunext</v>
          </cell>
          <cell r="B45" t="str">
            <v>55 New Montgomery St. Suite 605</v>
          </cell>
          <cell r="C45" t="str">
            <v>San Francisco, CA 94105</v>
          </cell>
          <cell r="D45" t="str">
            <v>USA</v>
          </cell>
          <cell r="E45" t="str">
            <v>Accounts payable</v>
          </cell>
        </row>
        <row r="46">
          <cell r="A46" t="str">
            <v>Selexis Inc / Novelmed Therapeutics</v>
          </cell>
          <cell r="B46" t="str">
            <v>55 New Montgomery St. Suite 605</v>
          </cell>
          <cell r="C46" t="str">
            <v>San Francisco, CA 94105</v>
          </cell>
          <cell r="D46" t="str">
            <v>USA</v>
          </cell>
          <cell r="E46" t="str">
            <v>Accounts payable</v>
          </cell>
        </row>
        <row r="47">
          <cell r="A47" t="str">
            <v>SERI</v>
          </cell>
          <cell r="B47" t="str">
            <v>C/o DLZ Finanzen EFD</v>
          </cell>
          <cell r="C47" t="str">
            <v>CH-3003 Berne</v>
          </cell>
          <cell r="D47" t="str">
            <v>Switzerland</v>
          </cell>
          <cell r="E47" t="str">
            <v>Accounts payable</v>
          </cell>
        </row>
        <row r="48">
          <cell r="A48" t="str">
            <v>Spinomix S.A.</v>
          </cell>
          <cell r="B48" t="str">
            <v>Innovation Square EPFL PSE-A</v>
          </cell>
          <cell r="C48" t="str">
            <v>1015 Lausanne</v>
          </cell>
          <cell r="D48" t="str">
            <v>Switzerland</v>
          </cell>
          <cell r="E48" t="str">
            <v>Accounts payable</v>
          </cell>
        </row>
        <row r="49">
          <cell r="A49" t="str">
            <v>Surface oncology</v>
          </cell>
          <cell r="B49" t="str">
            <v>215 First Street, Suite 400-s</v>
          </cell>
          <cell r="C49" t="str">
            <v>Cambridge, MA 02142</v>
          </cell>
          <cell r="D49" t="str">
            <v>USA</v>
          </cell>
          <cell r="E49" t="str">
            <v>David Graysel &amp; Scott Chappel</v>
          </cell>
        </row>
        <row r="50">
          <cell r="A50" t="str">
            <v>surfax</v>
          </cell>
          <cell r="C50" t="str">
            <v>cannes</v>
          </cell>
        </row>
        <row r="51">
          <cell r="A51" t="str">
            <v>Swedish Orphan Biovitrum AB</v>
          </cell>
          <cell r="B51" t="str">
            <v>Accounts Payable, FE 192</v>
          </cell>
          <cell r="C51" t="str">
            <v>SE-838 80 Frösön</v>
          </cell>
          <cell r="D51" t="str">
            <v>Sweden</v>
          </cell>
          <cell r="E51" t="str">
            <v>Suzanne Wood</v>
          </cell>
        </row>
        <row r="52">
          <cell r="A52" t="str">
            <v xml:space="preserve">Symphogen </v>
          </cell>
          <cell r="B52" t="str">
            <v>Elektrovej, Building 375</v>
          </cell>
          <cell r="C52" t="str">
            <v>2800 Kongens Lyngby</v>
          </cell>
          <cell r="D52" t="str">
            <v>Denmark</v>
          </cell>
          <cell r="E52" t="str">
            <v>Soren Rasmussen</v>
          </cell>
        </row>
        <row r="53">
          <cell r="A53" t="str">
            <v>Takeda California</v>
          </cell>
          <cell r="B53" t="str">
            <v>10410 Science Center Drive</v>
          </cell>
          <cell r="C53" t="str">
            <v xml:space="preserve">San Diego CA 92121 </v>
          </cell>
          <cell r="D53" t="str">
            <v>USA</v>
          </cell>
          <cell r="E53" t="str">
            <v>Sanjay Patel</v>
          </cell>
        </row>
        <row r="54">
          <cell r="A54" t="str">
            <v>TherAchon SAS</v>
          </cell>
          <cell r="B54" t="str">
            <v xml:space="preserve">200 Route de Lucioles </v>
          </cell>
          <cell r="C54" t="str">
            <v>Les Algorithmes Aristote A</v>
          </cell>
          <cell r="D54" t="str">
            <v>06410 Biot- France</v>
          </cell>
          <cell r="E54" t="str">
            <v>Matthieu Coutet</v>
          </cell>
        </row>
        <row r="55">
          <cell r="A55" t="str">
            <v>Therapure Biopharma</v>
          </cell>
          <cell r="B55" t="str">
            <v>2585 Meadowpine Blvd</v>
          </cell>
          <cell r="C55" t="str">
            <v>Mississauga, OH</v>
          </cell>
          <cell r="D55" t="str">
            <v>Canada</v>
          </cell>
          <cell r="E55" t="str">
            <v>Kate Matthews</v>
          </cell>
        </row>
        <row r="56">
          <cell r="A56" t="str">
            <v>True North Therapeutics</v>
          </cell>
          <cell r="B56" t="str">
            <v>951 Gateway Blvd</v>
          </cell>
          <cell r="C56" t="str">
            <v>South San Francisco CA 94080 7024</v>
          </cell>
          <cell r="D56" t="str">
            <v>USA</v>
          </cell>
          <cell r="E56" t="str">
            <v>Sarah Wright</v>
          </cell>
        </row>
        <row r="57">
          <cell r="A57" t="str">
            <v>Turgut Ilaclari A.S.</v>
          </cell>
          <cell r="B57" t="str">
            <v>Buyukdere Cad. N° 199, Floor 24</v>
          </cell>
          <cell r="C57" t="str">
            <v>34394 Sisli</v>
          </cell>
          <cell r="D57" t="str">
            <v>Turkey</v>
          </cell>
          <cell r="E57" t="str">
            <v>Serdar Alpan &amp; Begüm Dirlik</v>
          </cell>
        </row>
        <row r="58">
          <cell r="A58" t="str">
            <v>Tusk Therapeutics</v>
          </cell>
          <cell r="B58" t="str">
            <v xml:space="preserve">Stevenage Bioscience Catalyst Gunnels Wood Road </v>
          </cell>
          <cell r="C58" t="str">
            <v>SG1 2FX Stvenage, Hertfordshire</v>
          </cell>
          <cell r="D58" t="str">
            <v>United Kingdom</v>
          </cell>
          <cell r="E58" t="str">
            <v>Robert de Jonge</v>
          </cell>
        </row>
        <row r="59">
          <cell r="A59" t="str">
            <v>Xencor Inc.</v>
          </cell>
          <cell r="B59" t="str">
            <v>111 W. Lemon Avenue</v>
          </cell>
          <cell r="C59" t="str">
            <v>Monrovia, CA 91016</v>
          </cell>
          <cell r="D59" t="str">
            <v>USA</v>
          </cell>
          <cell r="E59" t="str">
            <v>Bassil Dahiyat &amp; Edgardo Baracchini</v>
          </cell>
        </row>
        <row r="60">
          <cell r="A60" t="str">
            <v>Zymeworks Inc.</v>
          </cell>
          <cell r="B60" t="str">
            <v>1385 West 8th Avenue - Suite 540</v>
          </cell>
          <cell r="C60" t="str">
            <v>Vancouver, BC V6H 3 V9</v>
          </cell>
          <cell r="D60" t="str">
            <v>Canada</v>
          </cell>
          <cell r="E60" t="str">
            <v>David Phoon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ation"/>
      <sheetName val="Commissions"/>
      <sheetName val="Base clients"/>
      <sheetName val="Invoice"/>
      <sheetName val="Invoice Fongit"/>
      <sheetName val="Invoice Faigle"/>
      <sheetName val="Invoice Faigle Cave"/>
      <sheetName val="Pourcentages"/>
      <sheetName val="Facturation et commission - Bi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8">
          <cell r="F8" t="str">
            <v>y</v>
          </cell>
        </row>
        <row r="9">
          <cell r="E9">
            <v>0.04</v>
          </cell>
          <cell r="F9">
            <v>0</v>
          </cell>
        </row>
        <row r="10">
          <cell r="E10">
            <v>4.2666666666666665E-2</v>
          </cell>
          <cell r="F10">
            <v>10000</v>
          </cell>
        </row>
        <row r="11">
          <cell r="E11">
            <v>4.5333333333333337E-2</v>
          </cell>
          <cell r="F11">
            <v>20000</v>
          </cell>
        </row>
        <row r="12">
          <cell r="E12">
            <v>4.8000000000000001E-2</v>
          </cell>
          <cell r="F12">
            <v>30000</v>
          </cell>
        </row>
        <row r="13">
          <cell r="E13">
            <v>5.0666666666666665E-2</v>
          </cell>
          <cell r="F13">
            <v>40000</v>
          </cell>
        </row>
        <row r="14">
          <cell r="E14">
            <v>5.3333333333333337E-2</v>
          </cell>
          <cell r="F14">
            <v>50000</v>
          </cell>
        </row>
        <row r="15">
          <cell r="E15">
            <v>5.6000000000000001E-2</v>
          </cell>
          <cell r="F15">
            <v>60000</v>
          </cell>
        </row>
        <row r="16">
          <cell r="E16">
            <v>5.8666666666666666E-2</v>
          </cell>
          <cell r="F16">
            <v>70000</v>
          </cell>
        </row>
        <row r="17">
          <cell r="E17">
            <v>6.133333333333333E-2</v>
          </cell>
          <cell r="F17">
            <v>80000</v>
          </cell>
        </row>
        <row r="18">
          <cell r="E18">
            <v>6.4000000000000001E-2</v>
          </cell>
          <cell r="F18">
            <v>90000</v>
          </cell>
        </row>
        <row r="19">
          <cell r="E19">
            <v>6.6666666666666666E-2</v>
          </cell>
          <cell r="F19">
            <v>100000</v>
          </cell>
        </row>
        <row r="20">
          <cell r="E20">
            <v>6.933333333333333E-2</v>
          </cell>
          <cell r="F20">
            <v>110000</v>
          </cell>
        </row>
        <row r="21">
          <cell r="E21">
            <v>7.1999999999999995E-2</v>
          </cell>
          <cell r="F21">
            <v>120000</v>
          </cell>
        </row>
        <row r="22">
          <cell r="E22">
            <v>7.4666666666666673E-2</v>
          </cell>
          <cell r="F22">
            <v>130000</v>
          </cell>
        </row>
        <row r="23">
          <cell r="E23">
            <v>7.7333333333333337E-2</v>
          </cell>
          <cell r="F23">
            <v>140000</v>
          </cell>
        </row>
        <row r="24">
          <cell r="E24">
            <v>0.08</v>
          </cell>
          <cell r="F24">
            <v>150000</v>
          </cell>
        </row>
        <row r="31">
          <cell r="F31" t="str">
            <v>y</v>
          </cell>
        </row>
        <row r="32">
          <cell r="E32">
            <v>0.01</v>
          </cell>
          <cell r="F32">
            <v>0</v>
          </cell>
        </row>
        <row r="33">
          <cell r="E33">
            <v>1.0666666666666666E-2</v>
          </cell>
          <cell r="F33">
            <v>10000</v>
          </cell>
        </row>
        <row r="34">
          <cell r="E34">
            <v>1.1333333333333334E-2</v>
          </cell>
          <cell r="F34">
            <v>20000</v>
          </cell>
        </row>
        <row r="35">
          <cell r="E35">
            <v>1.2E-2</v>
          </cell>
          <cell r="F35">
            <v>30000</v>
          </cell>
        </row>
        <row r="36">
          <cell r="E36">
            <v>1.2666666666666666E-2</v>
          </cell>
          <cell r="F36">
            <v>40000</v>
          </cell>
        </row>
        <row r="37">
          <cell r="E37">
            <v>1.3333333333333334E-2</v>
          </cell>
          <cell r="F37">
            <v>50000</v>
          </cell>
        </row>
        <row r="38">
          <cell r="E38">
            <v>1.4E-2</v>
          </cell>
          <cell r="F38">
            <v>60000</v>
          </cell>
        </row>
        <row r="39">
          <cell r="E39">
            <v>1.4666666666666666E-2</v>
          </cell>
          <cell r="F39">
            <v>70000</v>
          </cell>
        </row>
        <row r="40">
          <cell r="E40">
            <v>1.5333333333333332E-2</v>
          </cell>
          <cell r="F40">
            <v>80000</v>
          </cell>
        </row>
        <row r="41">
          <cell r="E41">
            <v>1.6E-2</v>
          </cell>
          <cell r="F41">
            <v>90000</v>
          </cell>
        </row>
        <row r="42">
          <cell r="E42">
            <v>1.6666666666666666E-2</v>
          </cell>
          <cell r="F42">
            <v>100000</v>
          </cell>
        </row>
        <row r="43">
          <cell r="E43">
            <v>1.7333333333333333E-2</v>
          </cell>
          <cell r="F43">
            <v>110000</v>
          </cell>
        </row>
        <row r="44">
          <cell r="E44">
            <v>1.7999999999999999E-2</v>
          </cell>
          <cell r="F44">
            <v>120000</v>
          </cell>
        </row>
        <row r="45">
          <cell r="E45">
            <v>1.8666666666666668E-2</v>
          </cell>
          <cell r="F45">
            <v>130000</v>
          </cell>
        </row>
        <row r="46">
          <cell r="E46">
            <v>1.9333333333333334E-2</v>
          </cell>
          <cell r="F46">
            <v>140000</v>
          </cell>
        </row>
        <row r="47">
          <cell r="E47">
            <v>0.02</v>
          </cell>
          <cell r="F47">
            <v>150000</v>
          </cell>
        </row>
      </sheetData>
    </sheetDataSet>
  </externalBook>
</externalLink>
</file>

<file path=xl/tables/table1.xml><?xml version="1.0" encoding="utf-8"?>
<table xmlns="http://schemas.openxmlformats.org/spreadsheetml/2006/main" id="2" name="Facture" displayName="Facture" ref="A1:V10" totalsRowShown="0" headerRowDxfId="33" dataDxfId="32" tableBorderDxfId="31">
  <autoFilter ref="A1:V10"/>
  <sortState ref="A2:V10">
    <sortCondition ref="P1:P17"/>
  </sortState>
  <tableColumns count="22">
    <tableColumn id="22" name="enter number" dataDxfId="30"/>
    <tableColumn id="34" name="Company" dataDxfId="29"/>
    <tableColumn id="3" name="Vendor" dataDxfId="2"/>
    <tableColumn id="32" name="Invoice n°" dataDxfId="0"/>
    <tableColumn id="6" name="Code Type" dataDxfId="1"/>
    <tableColumn id="9" name="Type 2" dataDxfId="28">
      <calculatedColumnFormula>VLOOKUP(E2,[2]!Pourcentages[#Data],3)</calculatedColumnFormula>
    </tableColumn>
    <tableColumn id="30" name="Description" dataDxfId="27"/>
    <tableColumn id="15" name="Amount Contract [CHF]" dataDxfId="26"/>
    <tableColumn id="36" name="Montant facture" dataDxfId="25"/>
    <tableColumn id="10" name="Amount paid [CHF]" dataDxfId="24"/>
    <tableColumn id="20" name="Taux CHF&gt;US $" dataDxfId="23"/>
    <tableColumn id="11" name="  Amount paid [EUR]" dataDxfId="22"/>
    <tableColumn id="19" name="Taux EUR&gt;CHF" dataDxfId="21"/>
    <tableColumn id="12" name=" Amount paid [US $]" dataDxfId="20"/>
    <tableColumn id="21" name="Taux US $&gt;CHF" dataDxfId="19"/>
    <tableColumn id="28" name="Invoice date" dataDxfId="18"/>
    <tableColumn id="27" name="Due by" dataDxfId="17"/>
    <tableColumn id="26" name="Executed_x000a_date" dataDxfId="16"/>
    <tableColumn id="42" name="Commission  vendor 1 [CHF]" dataDxfId="15">
      <calculatedColumnFormula>IF(OR(Facture[[#This Row],[Vendor]]="MB/SLX",Facture[[#This Row],[Vendor]]="MB"),
(IF(ISBLANK(Facture[[#This Row],[Amount paid '[CHF']]]),
(IF(ISBLANK(Facture[[#This Row],[  Amount paid '[EUR']]]),
(IF(ISBLANK(Facture[[#This Row],[ Amount paid '[US $']]]),"",(IF(ISBLANK(Facture[[#This Row],[Amount Contract '[CHF']]]),(Facture[[#This Row],[ Amount paid '[US $']]]*Facture[[#This Row],[Taux US $&gt;CHF]]*#REF!/100),(Facture[[#This Row],[ Amount paid '[US $']]]*Facture[[#This Row],[Taux US $&gt;CHF]]/ Facture[[#This Row],[Amount Contract '[CHF']]]/100*((VLOOKUP(Facture[[#This Row],[Code Type]],Pourcentages[],5))*#REF!+ (Facture[[#This Row],[Amount Contract '[CHF']]]-(VLOOKUP(Facture[[#This Row],[Code Type]],Pourcentages[],5)))*#REF!)))))),
(IF(ISBLANK(Facture[[#This Row],[Amount Contract '[CHF']]]),(Facture[[#This Row],[  Amount paid '[EUR']]]* Facture[[#This Row],[Taux EUR&gt;CHF]]*#REF!/100),(Facture[[#This Row],[  Amount paid '[EUR']]]* Facture[[#This Row],[Taux EUR&gt;CHF]]/ Facture[[#This Row],[Amount Contract '[CHF']]]/100*((VLOOKUP(Facture[[#This Row],[Code Type]],Pourcentages[],5))*#REF!+ (Facture[[#This Row],[Amount Contract '[CHF']]]-(VLOOKUP(Facture[[#This Row],[Code Type]],Pourcentages[],5)))*#REF!)))))),
(IF(ISBLANK(Facture[[#This Row],[Amount Contract '[CHF']]]),(Facture[[#This Row],[Amount paid '[CHF']]]*#REF!/100),(Facture[[#This Row],[Amount paid '[CHF']]] / Facture[[#This Row],[Amount Contract '[CHF']]]/100*((VLOOKUP(Facture[[#This Row],[Code Type]],Pourcentages[],5))*#REF!+ (Facture[[#This Row],[Amount Contract '[CHF']]]-(VLOOKUP(Facture[[#This Row],[Code Type]],Pourcentages[],5)))*#REF!)))))),"")</calculatedColumnFormula>
    </tableColumn>
    <tableColumn id="41" name="Commission Vendor 2 [US $]" dataDxfId="14">
      <calculatedColumnFormula>IF(OR(Facture[[#This Row],[Vendor]]="YO/SLX",Facture[[#This Row],[Vendor]]="YO"),
(IF(ISBLANK(Facture[[#This Row],[Amount paid '[CHF']]]),
(IF(ISBLANK(Facture[[#This Row],[  Amount paid '[EUR']]]),
(IF(ISBLANK(Facture[[#This Row],[ Amount paid '[US $']]]),"",(IF(ISBLANK(Facture[[#This Row],[Amount Contract '[CHF']]]),(Facture[[#This Row],[ Amount paid '[US $']]] *#REF!/100),( Facture[[#This Row],[ Amount paid '[US $']]] / Facture[[#This Row],[Amount Contract '[CHF']]]/100*((VLOOKUP(Facture[[#This Row],[Code Type]],Pourcentages[],5))*#REF!+ (Facture[[#This Row],[Amount Contract '[CHF']]]-(VLOOKUP(Facture[[#This Row],[Code Type]],Pourcentages[],5)))*#REF!)))))),
(IF(ISBLANK(Facture[[#This Row],[Amount Contract '[CHF']]]),(Facture[[#This Row],[  Amount paid '[EUR']]]* Facture[[#This Row],[Taux EUR&gt;CHF]]* Facture[[#This Row],[Taux CHF&gt;US $]]*#REF!/100),( Facture[[#This Row],[Taux CHF&gt;US $]]*Facture[[#This Row],[  Amount paid '[EUR']]]* Facture[[#This Row],[Taux EUR&gt;CHF]]/ Facture[[#This Row],[Amount Contract '[CHF']]]/100*((VLOOKUP(Facture[[#This Row],[Code Type]],Pourcentages[],5))*#REF!+ (Facture[[#This Row],[Amount Contract '[CHF']]]-(VLOOKUP(Facture[[#This Row],[Code Type]],Pourcentages[],5)))*#REF!)))))),
(IF(ISBLANK(Facture[[#This Row],[Amount Contract '[CHF']]]),(Facture[[#This Row],[Amount paid '[CHF']]]* Facture[[#This Row],[Taux CHF&gt;US $]]*#REF!/100),(Facture[[#This Row],[Amount paid '[CHF']]]* Facture[[#This Row],[Taux CHF&gt;US $]]/ Facture[[#This Row],[Amount Contract '[CHF']]]/100*((VLOOKUP(Facture[[#This Row],[Code Type]],Pourcentages[],5))*#REF!+ (Facture[[#This Row],[Amount Contract '[CHF']]]-(VLOOKUP(Facture[[#This Row],[Code Type]],Pourcentages[],5)))*#REF!)))))),"")</calculatedColumnFormula>
    </tableColumn>
    <tableColumn id="40" name="Commission Société  [CHF]" dataDxfId="13">
      <calculatedColumnFormula>IF(OR(ISBLANK(Facture[[#This Row],[Vendor]]),(Facture[[#This Row],[Vendor]]="-----")),"",
(IF(ISBLANK(Facture[[#This Row],[Amount paid '[CHF']]]),
(IF(ISBLANK(Facture[[#This Row],[  Amount paid '[EUR']]]),
(IF(ISBLANK(Facture[[#This Row],[ Amount paid '[US $']]]),"",(IF(ISBLANK(Facture[[#This Row],[Amount Contract '[CHF']]]),(Facture[[#This Row],[ Amount paid '[US $']]]*Facture[[#This Row],[Taux US $&gt;CHF]]*#REF!/100),(Facture[[#This Row],[ Amount paid '[US $']]]*Facture[[#This Row],[Taux US $&gt;CHF]]/ Facture[[#This Row],[Amount Contract '[CHF']]]/100*((VLOOKUP(Facture[[#This Row],[Code Type]],Pourcentages[],5))*#REF!+ (Facture[[#This Row],[Amount Contract '[CHF']]]-(VLOOKUP(Facture[[#This Row],[Code Type]],Pourcentages[],5)))*#REF!)))))),
(IF(ISBLANK(Facture[[#This Row],[Amount Contract '[CHF']]]),(Facture[[#This Row],[  Amount paid '[EUR']]]* Facture[[#This Row],[Taux EUR&gt;CHF]]*#REF!/100),(Facture[[#This Row],[  Amount paid '[EUR']]]* Facture[[#This Row],[Taux EUR&gt;CHF]]/ Facture[[#This Row],[Amount Contract '[CHF']]]/100*((VLOOKUP(Facture[[#This Row],[Code Type]],Pourcentages[],5))*#REF!+ (Facture[[#This Row],[Amount Contract '[CHF']]]-(VLOOKUP(Facture[[#This Row],[Code Type]],Pourcentages[],5)))*#REF!)))))),
(IF(ISBLANK(Facture[[#This Row],[Amount Contract '[CHF']]]),(Facture[[#This Row],[Amount paid '[CHF']]]*#REF!/100),(Facture[[#This Row],[Amount paid '[CHF']]] / Facture[[#This Row],[Amount Contract '[CHF']]]/100*((VLOOKUP(Facture[[#This Row],[Code Type]],Pourcentages[],5))*#REF!+ (Facture[[#This Row],[Amount Contract '[CHF']]]-(VLOOKUP(Facture[[#This Row],[Code Type]],Pourcentages[],5)))*#REF!)))))))</calculatedColumnFormula>
    </tableColumn>
    <tableColumn id="37" name="Billing Quarter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Pourcentages" displayName="Pourcentages" ref="A1:G17" totalsRowShown="0" headerRowDxfId="11" dataDxfId="10">
  <autoFilter ref="A1:G17"/>
  <sortState ref="A2:G17">
    <sortCondition ref="A1:A17"/>
  </sortState>
  <tableColumns count="7">
    <tableColumn id="1" name="Type Code" dataDxfId="9"/>
    <tableColumn id="16" name="Type2" dataDxfId="8"/>
    <tableColumn id="2" name="Type Names" dataDxfId="7"/>
    <tableColumn id="3" name="Abréviations" dataDxfId="6"/>
    <tableColumn id="4" name="Basis Price" dataDxfId="5"/>
    <tableColumn id="5" name="% BD on basis" dataDxfId="4"/>
    <tableColumn id="6" name="% Company on basi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V10"/>
  <sheetViews>
    <sheetView tabSelected="1" zoomScale="60" zoomScaleNormal="60" workbookViewId="0">
      <pane ySplit="1" topLeftCell="A2" activePane="bottomLeft" state="frozen"/>
      <selection activeCell="H1" sqref="H1"/>
      <selection pane="bottomLeft" activeCell="H53" sqref="H53"/>
    </sheetView>
  </sheetViews>
  <sheetFormatPr baseColWidth="10" defaultColWidth="22.21875" defaultRowHeight="18" x14ac:dyDescent="0.35"/>
  <cols>
    <col min="1" max="1" width="15.77734375" style="29" customWidth="1"/>
    <col min="2" max="2" width="37.109375" style="29" customWidth="1"/>
    <col min="3" max="3" width="12.5546875" style="29" customWidth="1"/>
    <col min="4" max="4" width="22.21875" style="68"/>
    <col min="5" max="5" width="22.21875" style="29"/>
    <col min="6" max="6" width="41.5546875" style="29" customWidth="1"/>
    <col min="7" max="7" width="37.33203125" style="29" customWidth="1"/>
    <col min="8" max="8" width="22.77734375" style="49" customWidth="1"/>
    <col min="9" max="9" width="39.109375" style="34" customWidth="1"/>
    <col min="10" max="10" width="39.109375" style="49" customWidth="1"/>
    <col min="11" max="11" width="22.21875" style="23"/>
    <col min="12" max="12" width="22.21875" style="39"/>
    <col min="13" max="13" width="22.21875" style="54"/>
    <col min="14" max="14" width="22.21875" style="50"/>
    <col min="15" max="15" width="22.21875" style="24"/>
    <col min="16" max="17" width="22.21875" style="29"/>
    <col min="18" max="18" width="20.33203125" style="36" bestFit="1" customWidth="1"/>
    <col min="19" max="19" width="22.21875" style="44"/>
    <col min="20" max="20" width="22.21875" style="45"/>
    <col min="21" max="21" width="22.21875" style="46"/>
    <col min="22" max="22" width="22.21875" style="57"/>
    <col min="23" max="16384" width="22.21875" style="29"/>
  </cols>
  <sheetData>
    <row r="1" spans="1:22" s="8" customFormat="1" ht="36" x14ac:dyDescent="0.3">
      <c r="A1" s="7" t="s">
        <v>33</v>
      </c>
      <c r="B1" s="8" t="s">
        <v>18</v>
      </c>
      <c r="C1" s="8" t="s">
        <v>19</v>
      </c>
      <c r="D1" s="67" t="s">
        <v>20</v>
      </c>
      <c r="E1" s="8" t="s">
        <v>25</v>
      </c>
      <c r="F1" s="8" t="s">
        <v>45</v>
      </c>
      <c r="G1" s="8" t="s">
        <v>2</v>
      </c>
      <c r="H1" s="47" t="s">
        <v>27</v>
      </c>
      <c r="I1" s="47" t="s">
        <v>29</v>
      </c>
      <c r="J1" s="47" t="s">
        <v>28</v>
      </c>
      <c r="K1" s="9" t="s">
        <v>94</v>
      </c>
      <c r="L1" s="10" t="s">
        <v>30</v>
      </c>
      <c r="M1" s="53" t="s">
        <v>95</v>
      </c>
      <c r="N1" s="51" t="s">
        <v>31</v>
      </c>
      <c r="O1" s="11" t="s">
        <v>96</v>
      </c>
      <c r="P1" s="8" t="s">
        <v>21</v>
      </c>
      <c r="Q1" s="8" t="s">
        <v>22</v>
      </c>
      <c r="R1" s="58" t="s">
        <v>23</v>
      </c>
      <c r="S1" s="12" t="s">
        <v>97</v>
      </c>
      <c r="T1" s="13" t="s">
        <v>98</v>
      </c>
      <c r="U1" s="14" t="s">
        <v>99</v>
      </c>
      <c r="V1" s="56" t="s">
        <v>24</v>
      </c>
    </row>
    <row r="2" spans="1:22" x14ac:dyDescent="0.35">
      <c r="A2" s="30">
        <v>1</v>
      </c>
      <c r="B2" s="16" t="s">
        <v>101</v>
      </c>
      <c r="C2" s="31" t="s">
        <v>32</v>
      </c>
      <c r="D2" s="68" t="s">
        <v>102</v>
      </c>
      <c r="E2" s="16" t="s">
        <v>68</v>
      </c>
      <c r="F2" s="17" t="str">
        <f>VLOOKUP(E2,Pourcentages[],2)</f>
        <v>Combo RCB</v>
      </c>
      <c r="G2" s="29" t="s">
        <v>100</v>
      </c>
      <c r="H2" s="49">
        <v>350000</v>
      </c>
      <c r="I2" s="50">
        <v>175000</v>
      </c>
      <c r="L2" s="35"/>
      <c r="N2" s="50">
        <v>175000</v>
      </c>
      <c r="O2" s="24">
        <v>1.1499999999999999</v>
      </c>
      <c r="P2" s="21">
        <v>42704</v>
      </c>
      <c r="Q2" s="22">
        <v>42735</v>
      </c>
      <c r="R2" s="36">
        <v>42727</v>
      </c>
      <c r="S2" s="25"/>
      <c r="T2" s="26"/>
      <c r="U2" s="27"/>
      <c r="V2" s="28"/>
    </row>
    <row r="3" spans="1:22" x14ac:dyDescent="0.35">
      <c r="A3" s="30">
        <v>2</v>
      </c>
      <c r="B3" s="16" t="s">
        <v>111</v>
      </c>
      <c r="C3" s="29" t="s">
        <v>26</v>
      </c>
      <c r="D3" s="68" t="s">
        <v>103</v>
      </c>
      <c r="E3" s="16" t="s">
        <v>68</v>
      </c>
      <c r="F3" s="17" t="str">
        <f>VLOOKUP(E3,Pourcentages[],2)</f>
        <v>Combo RCB</v>
      </c>
      <c r="G3" s="33" t="s">
        <v>43</v>
      </c>
      <c r="H3" s="49">
        <v>450000</v>
      </c>
      <c r="I3" s="49">
        <v>162500</v>
      </c>
      <c r="J3" s="49">
        <v>162500</v>
      </c>
      <c r="K3" s="23">
        <v>0.99204999999999999</v>
      </c>
      <c r="L3" s="35"/>
      <c r="P3" s="32">
        <v>42704</v>
      </c>
      <c r="Q3" s="22">
        <v>42735</v>
      </c>
      <c r="R3" s="36">
        <v>42711</v>
      </c>
      <c r="S3" s="25"/>
      <c r="T3" s="26"/>
      <c r="U3" s="27"/>
      <c r="V3" s="28"/>
    </row>
    <row r="4" spans="1:22" x14ac:dyDescent="0.35">
      <c r="A4" s="30">
        <v>3</v>
      </c>
      <c r="B4" s="16" t="s">
        <v>112</v>
      </c>
      <c r="C4" s="29" t="s">
        <v>26</v>
      </c>
      <c r="D4" s="68" t="s">
        <v>104</v>
      </c>
      <c r="E4" s="16" t="s">
        <v>66</v>
      </c>
      <c r="F4" s="17" t="str">
        <f>VLOOKUP(E4,Pourcentages[],2)</f>
        <v>Combo Pool</v>
      </c>
      <c r="G4" s="29" t="s">
        <v>48</v>
      </c>
      <c r="H4" s="49">
        <v>125000</v>
      </c>
      <c r="I4" s="49">
        <v>112500</v>
      </c>
      <c r="J4" s="49">
        <v>112488</v>
      </c>
      <c r="K4" s="23">
        <v>0.99263000000000001</v>
      </c>
      <c r="P4" s="22">
        <v>42704</v>
      </c>
      <c r="Q4" s="22">
        <v>42735</v>
      </c>
      <c r="R4" s="36">
        <v>42781</v>
      </c>
      <c r="S4" s="25"/>
      <c r="T4" s="42"/>
      <c r="U4" s="27"/>
      <c r="V4" s="28"/>
    </row>
    <row r="5" spans="1:22" ht="18.600000000000001" thickBot="1" x14ac:dyDescent="0.4">
      <c r="A5" s="30">
        <v>4</v>
      </c>
      <c r="B5" s="16" t="s">
        <v>113</v>
      </c>
      <c r="C5" s="31" t="s">
        <v>32</v>
      </c>
      <c r="D5" s="69" t="s">
        <v>105</v>
      </c>
      <c r="E5" s="16" t="s">
        <v>80</v>
      </c>
      <c r="F5" s="17" t="str">
        <f>VLOOKUP(E5,Pourcentages[],2)</f>
        <v>RCB Straight</v>
      </c>
      <c r="G5" s="37" t="s">
        <v>46</v>
      </c>
      <c r="H5" s="49">
        <v>230000</v>
      </c>
      <c r="I5" s="49">
        <v>69000</v>
      </c>
      <c r="J5" s="49">
        <v>69000</v>
      </c>
      <c r="L5" s="35"/>
      <c r="P5" s="21">
        <v>42705</v>
      </c>
      <c r="Q5" s="22">
        <v>42735</v>
      </c>
      <c r="R5" s="36">
        <v>42734</v>
      </c>
      <c r="S5" s="25"/>
      <c r="T5" s="42"/>
      <c r="U5" s="27"/>
      <c r="V5" s="28"/>
    </row>
    <row r="6" spans="1:22" ht="18.600000000000001" thickBot="1" x14ac:dyDescent="0.4">
      <c r="A6" s="30">
        <v>5</v>
      </c>
      <c r="B6" s="16" t="s">
        <v>114</v>
      </c>
      <c r="C6" s="16" t="s">
        <v>26</v>
      </c>
      <c r="D6" s="69" t="s">
        <v>106</v>
      </c>
      <c r="E6" s="16" t="s">
        <v>66</v>
      </c>
      <c r="F6" s="17" t="str">
        <f>VLOOKUP(E6,Pourcentages[],2)</f>
        <v>Combo Pool</v>
      </c>
      <c r="G6" s="16" t="s">
        <v>47</v>
      </c>
      <c r="H6" s="48">
        <v>125000</v>
      </c>
      <c r="I6" s="48">
        <v>25000</v>
      </c>
      <c r="J6" s="48">
        <v>25000</v>
      </c>
      <c r="K6" s="18">
        <v>0.98085</v>
      </c>
      <c r="L6" s="19"/>
      <c r="M6" s="55"/>
      <c r="N6" s="52"/>
      <c r="O6" s="20"/>
      <c r="P6" s="22">
        <v>42719</v>
      </c>
      <c r="Q6" s="40">
        <v>42750</v>
      </c>
      <c r="R6" s="22">
        <v>42734</v>
      </c>
      <c r="S6" s="41"/>
      <c r="T6" s="42"/>
      <c r="U6" s="43"/>
      <c r="V6" s="28"/>
    </row>
    <row r="7" spans="1:22" x14ac:dyDescent="0.35">
      <c r="A7" s="30">
        <v>6</v>
      </c>
      <c r="B7" s="16" t="s">
        <v>115</v>
      </c>
      <c r="C7" s="29" t="s">
        <v>26</v>
      </c>
      <c r="D7" s="68" t="s">
        <v>107</v>
      </c>
      <c r="E7" s="16" t="s">
        <v>66</v>
      </c>
      <c r="F7" s="17" t="str">
        <f>VLOOKUP(E7,Pourcentages[],2)</f>
        <v>Combo Pool</v>
      </c>
      <c r="G7" s="29" t="s">
        <v>44</v>
      </c>
      <c r="H7" s="49">
        <v>125000</v>
      </c>
      <c r="I7" s="49">
        <v>100000</v>
      </c>
      <c r="J7" s="49">
        <v>100000</v>
      </c>
      <c r="K7" s="23">
        <v>0.97202999999999995</v>
      </c>
      <c r="L7" s="35"/>
      <c r="P7" s="36">
        <v>42719</v>
      </c>
      <c r="Q7" s="22">
        <v>42765</v>
      </c>
      <c r="R7" s="36">
        <v>42733</v>
      </c>
      <c r="S7" s="41"/>
      <c r="T7" s="42"/>
      <c r="U7" s="43"/>
      <c r="V7" s="28"/>
    </row>
    <row r="8" spans="1:22" x14ac:dyDescent="0.35">
      <c r="A8" s="30">
        <v>7</v>
      </c>
      <c r="B8" s="16" t="s">
        <v>116</v>
      </c>
      <c r="C8" s="29" t="s">
        <v>32</v>
      </c>
      <c r="D8" s="68" t="s">
        <v>108</v>
      </c>
      <c r="E8" s="16" t="s">
        <v>82</v>
      </c>
      <c r="F8" s="17" t="str">
        <f>VLOOKUP(E8,Pourcentages[],2)</f>
        <v>RCB Lib Straight</v>
      </c>
      <c r="G8" s="29" t="s">
        <v>119</v>
      </c>
      <c r="H8" s="49">
        <v>650000</v>
      </c>
      <c r="I8" s="39">
        <v>250000</v>
      </c>
      <c r="L8" s="35">
        <v>250000</v>
      </c>
      <c r="M8" s="54">
        <v>1.2</v>
      </c>
      <c r="P8" s="36">
        <v>42719</v>
      </c>
      <c r="Q8" s="22">
        <v>42765</v>
      </c>
      <c r="R8" s="36">
        <v>42733</v>
      </c>
      <c r="S8" s="41"/>
      <c r="T8" s="42"/>
      <c r="U8" s="43"/>
      <c r="V8" s="28"/>
    </row>
    <row r="9" spans="1:22" x14ac:dyDescent="0.35">
      <c r="A9" s="30">
        <v>8</v>
      </c>
      <c r="B9" s="16" t="s">
        <v>117</v>
      </c>
      <c r="C9" s="15" t="s">
        <v>37</v>
      </c>
      <c r="D9" s="69" t="s">
        <v>109</v>
      </c>
      <c r="E9" s="16" t="s">
        <v>65</v>
      </c>
      <c r="F9" s="17" t="str">
        <f>VLOOKUP(E9,Pourcentages[],2)</f>
        <v xml:space="preserve"> FTE</v>
      </c>
      <c r="G9" s="16" t="s">
        <v>49</v>
      </c>
      <c r="H9" s="48">
        <v>100000</v>
      </c>
      <c r="I9" s="48">
        <v>100000</v>
      </c>
      <c r="J9" s="48">
        <f>Facture[[#This Row],[Montant facture]]-14</f>
        <v>99986</v>
      </c>
      <c r="K9" s="18"/>
      <c r="L9" s="38"/>
      <c r="M9" s="55"/>
      <c r="N9" s="52"/>
      <c r="O9" s="20"/>
      <c r="P9" s="21">
        <v>42731</v>
      </c>
      <c r="Q9" s="22" t="s">
        <v>34</v>
      </c>
      <c r="R9" s="22">
        <v>42772</v>
      </c>
      <c r="S9" s="25"/>
      <c r="T9" s="26"/>
      <c r="U9" s="59"/>
      <c r="V9" s="28"/>
    </row>
    <row r="10" spans="1:22" x14ac:dyDescent="0.35">
      <c r="A10" s="30">
        <v>9</v>
      </c>
      <c r="B10" s="16" t="s">
        <v>118</v>
      </c>
      <c r="C10" s="16" t="s">
        <v>37</v>
      </c>
      <c r="D10" s="69" t="s">
        <v>110</v>
      </c>
      <c r="E10" s="16" t="s">
        <v>65</v>
      </c>
      <c r="F10" s="17" t="str">
        <f>VLOOKUP(E10,Pourcentages[],2)</f>
        <v xml:space="preserve"> FTE</v>
      </c>
      <c r="G10" s="16" t="s">
        <v>50</v>
      </c>
      <c r="H10" s="48">
        <v>350000</v>
      </c>
      <c r="I10" s="48">
        <v>200000</v>
      </c>
      <c r="J10" s="49">
        <v>199986</v>
      </c>
      <c r="P10" s="22">
        <v>42731</v>
      </c>
      <c r="Q10" s="22">
        <v>42766</v>
      </c>
      <c r="R10" s="36">
        <v>42783</v>
      </c>
      <c r="S10" s="41"/>
      <c r="T10" s="42"/>
      <c r="U10" s="60"/>
      <c r="V10" s="28"/>
    </row>
  </sheetData>
  <dataValidations count="2">
    <dataValidation allowBlank="1" showInputMessage="1" showErrorMessage="1" promptTitle="&quot;JR/SLX&quot;" sqref="C1"/>
    <dataValidation type="list" allowBlank="1" showInputMessage="1" showErrorMessage="1" sqref="C2:C10">
      <formula1>"'-----,MB/SLX,YO/SLX,SLX,YO,MB"</formula1>
    </dataValidation>
  </dataValidations>
  <pageMargins left="0.25" right="0.25" top="0.75" bottom="0.75" header="0.3" footer="0.3"/>
  <pageSetup paperSize="8" scale="27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Pourcentages!$A$2:$A$17</xm:f>
          </x14:formula1>
          <xm:sqref>E1:E1048576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M71"/>
  <sheetViews>
    <sheetView workbookViewId="0">
      <selection activeCell="P33" sqref="P33"/>
    </sheetView>
  </sheetViews>
  <sheetFormatPr baseColWidth="10" defaultRowHeight="14.4" x14ac:dyDescent="0.3"/>
  <cols>
    <col min="6" max="6" width="15" customWidth="1"/>
    <col min="7" max="7" width="13.5546875" customWidth="1"/>
    <col min="9" max="9" width="22.44140625" customWidth="1"/>
    <col min="10" max="10" width="23" customWidth="1"/>
    <col min="11" max="11" width="29.21875" customWidth="1"/>
    <col min="12" max="12" width="14.109375" customWidth="1"/>
    <col min="13" max="13" width="15.33203125" customWidth="1"/>
    <col min="14" max="14" width="24.21875" customWidth="1"/>
    <col min="15" max="15" width="19.21875" customWidth="1"/>
    <col min="16" max="16" width="17" customWidth="1"/>
  </cols>
  <sheetData>
    <row r="6" spans="2:13" ht="18.600000000000001" thickBot="1" x14ac:dyDescent="0.35">
      <c r="B6" s="70" t="s">
        <v>120</v>
      </c>
      <c r="C6" s="71"/>
      <c r="D6" s="71"/>
      <c r="E6" s="72" t="s">
        <v>121</v>
      </c>
      <c r="F6" s="71"/>
    </row>
    <row r="7" spans="2:13" ht="15.6" x14ac:dyDescent="0.3">
      <c r="B7" s="71"/>
      <c r="C7" s="71"/>
      <c r="D7" s="71"/>
      <c r="E7" s="71" t="s">
        <v>122</v>
      </c>
      <c r="F7" s="71" t="s">
        <v>123</v>
      </c>
      <c r="H7" s="73" t="s">
        <v>124</v>
      </c>
      <c r="I7" s="2"/>
      <c r="J7" s="2"/>
      <c r="K7" s="2"/>
      <c r="L7" s="2"/>
      <c r="M7" s="3"/>
    </row>
    <row r="8" spans="2:13" ht="15" thickBot="1" x14ac:dyDescent="0.35">
      <c r="B8" s="71" t="s">
        <v>125</v>
      </c>
      <c r="C8" s="71" t="s">
        <v>126</v>
      </c>
      <c r="D8" s="71"/>
      <c r="E8" s="71" t="s">
        <v>125</v>
      </c>
      <c r="F8" s="71" t="s">
        <v>126</v>
      </c>
      <c r="H8" s="5"/>
      <c r="I8" s="6"/>
      <c r="J8" s="6"/>
      <c r="K8" s="6"/>
      <c r="L8" s="6"/>
      <c r="M8" s="4"/>
    </row>
    <row r="9" spans="2:13" ht="15.6" x14ac:dyDescent="0.3">
      <c r="B9" s="71">
        <v>0.04</v>
      </c>
      <c r="C9" s="71">
        <v>0</v>
      </c>
      <c r="D9" s="71"/>
      <c r="E9" s="74">
        <f>(F9+150000)/3750000</f>
        <v>0.04</v>
      </c>
      <c r="F9" s="71">
        <v>0</v>
      </c>
      <c r="H9" s="75" t="s">
        <v>127</v>
      </c>
      <c r="I9" s="76" t="s">
        <v>128</v>
      </c>
      <c r="J9" s="77" t="s">
        <v>129</v>
      </c>
      <c r="K9" s="78"/>
      <c r="L9" s="78"/>
      <c r="M9" s="79"/>
    </row>
    <row r="10" spans="2:13" ht="15" thickBot="1" x14ac:dyDescent="0.35">
      <c r="B10" s="71">
        <v>0.06</v>
      </c>
      <c r="C10" s="71">
        <v>75000</v>
      </c>
      <c r="D10" s="71"/>
      <c r="E10" s="74">
        <f t="shared" ref="E10:E24" si="0">(F10+150000)/3750000</f>
        <v>4.2666666666666665E-2</v>
      </c>
      <c r="F10" s="71">
        <f>F9+10000</f>
        <v>10000</v>
      </c>
      <c r="H10" s="80"/>
      <c r="I10" s="81">
        <v>300000</v>
      </c>
      <c r="J10" s="82">
        <f>I10*0.04</f>
        <v>12000</v>
      </c>
      <c r="K10" s="78"/>
      <c r="L10" s="78"/>
      <c r="M10" s="79"/>
    </row>
    <row r="11" spans="2:13" ht="15.6" x14ac:dyDescent="0.3">
      <c r="B11" s="71">
        <v>0.08</v>
      </c>
      <c r="C11" s="71">
        <v>150000</v>
      </c>
      <c r="D11" s="71"/>
      <c r="E11" s="74">
        <f t="shared" si="0"/>
        <v>4.5333333333333337E-2</v>
      </c>
      <c r="F11" s="71">
        <f t="shared" ref="F11:F24" si="1">F10+10000</f>
        <v>20000</v>
      </c>
      <c r="H11" s="80"/>
      <c r="I11" s="76" t="s">
        <v>130</v>
      </c>
      <c r="J11" s="83" t="s">
        <v>131</v>
      </c>
      <c r="K11" s="83" t="s">
        <v>132</v>
      </c>
      <c r="L11" s="83" t="s">
        <v>133</v>
      </c>
      <c r="M11" s="84" t="s">
        <v>35</v>
      </c>
    </row>
    <row r="12" spans="2:13" ht="16.2" thickBot="1" x14ac:dyDescent="0.35">
      <c r="B12" s="71"/>
      <c r="C12" s="71"/>
      <c r="D12" s="71"/>
      <c r="E12" s="74">
        <f t="shared" si="0"/>
        <v>4.8000000000000001E-2</v>
      </c>
      <c r="F12" s="71">
        <f t="shared" si="1"/>
        <v>30000</v>
      </c>
      <c r="H12" s="80"/>
      <c r="I12" s="85">
        <v>350000</v>
      </c>
      <c r="J12" s="86">
        <f>I12-I10</f>
        <v>50000</v>
      </c>
      <c r="K12" s="87">
        <f>(J12+150000)/3750000</f>
        <v>5.3333333333333337E-2</v>
      </c>
      <c r="L12" s="88">
        <f>J12*K12</f>
        <v>2666.666666666667</v>
      </c>
      <c r="M12" s="89">
        <f>J10+L12</f>
        <v>14666.666666666668</v>
      </c>
    </row>
    <row r="13" spans="2:13" ht="15" thickBot="1" x14ac:dyDescent="0.35">
      <c r="B13" s="71"/>
      <c r="C13" s="71"/>
      <c r="D13" s="71"/>
      <c r="E13" s="74">
        <f t="shared" si="0"/>
        <v>5.0666666666666665E-2</v>
      </c>
      <c r="F13" s="71">
        <f t="shared" si="1"/>
        <v>40000</v>
      </c>
      <c r="H13" s="5"/>
      <c r="I13" s="6"/>
      <c r="J13" s="6"/>
      <c r="K13" s="6"/>
      <c r="L13" s="6"/>
      <c r="M13" s="4"/>
    </row>
    <row r="14" spans="2:13" ht="15.6" x14ac:dyDescent="0.3">
      <c r="B14" s="71"/>
      <c r="C14" s="71"/>
      <c r="D14" s="71"/>
      <c r="E14" s="74">
        <f>(F14+150000)/3750000</f>
        <v>5.3333333333333337E-2</v>
      </c>
      <c r="F14" s="71">
        <f t="shared" si="1"/>
        <v>50000</v>
      </c>
      <c r="H14" s="75" t="s">
        <v>134</v>
      </c>
      <c r="I14" s="76" t="s">
        <v>128</v>
      </c>
      <c r="J14" s="77" t="s">
        <v>135</v>
      </c>
      <c r="K14" s="78"/>
      <c r="L14" s="78"/>
      <c r="M14" s="79"/>
    </row>
    <row r="15" spans="2:13" ht="15" thickBot="1" x14ac:dyDescent="0.35">
      <c r="B15" s="71"/>
      <c r="C15" s="71"/>
      <c r="D15" s="71"/>
      <c r="E15" s="74">
        <f t="shared" si="0"/>
        <v>5.6000000000000001E-2</v>
      </c>
      <c r="F15" s="71">
        <f t="shared" si="1"/>
        <v>60000</v>
      </c>
      <c r="H15" s="80"/>
      <c r="I15" s="81">
        <v>450000</v>
      </c>
      <c r="J15" s="82">
        <f>I15*0.04</f>
        <v>18000</v>
      </c>
      <c r="K15" s="78"/>
      <c r="L15" s="78"/>
      <c r="M15" s="79"/>
    </row>
    <row r="16" spans="2:13" ht="15.6" x14ac:dyDescent="0.3">
      <c r="B16" s="71"/>
      <c r="C16" s="71"/>
      <c r="D16" s="71"/>
      <c r="E16" s="74">
        <f t="shared" si="0"/>
        <v>5.8666666666666666E-2</v>
      </c>
      <c r="F16" s="71">
        <f t="shared" si="1"/>
        <v>70000</v>
      </c>
      <c r="H16" s="80"/>
      <c r="I16" s="76" t="s">
        <v>130</v>
      </c>
      <c r="J16" s="83" t="s">
        <v>131</v>
      </c>
      <c r="K16" s="83" t="s">
        <v>132</v>
      </c>
      <c r="L16" s="83" t="s">
        <v>133</v>
      </c>
      <c r="M16" s="84" t="s">
        <v>136</v>
      </c>
    </row>
    <row r="17" spans="2:13" ht="16.2" thickBot="1" x14ac:dyDescent="0.35">
      <c r="B17" s="71"/>
      <c r="C17" s="71"/>
      <c r="D17" s="71"/>
      <c r="E17" s="74">
        <f t="shared" si="0"/>
        <v>6.133333333333333E-2</v>
      </c>
      <c r="F17" s="71">
        <f t="shared" si="1"/>
        <v>80000</v>
      </c>
      <c r="H17" s="90"/>
      <c r="I17" s="85">
        <v>500000</v>
      </c>
      <c r="J17" s="86">
        <f>I17-I15</f>
        <v>50000</v>
      </c>
      <c r="K17" s="87">
        <f>(J17+150000)/3750000</f>
        <v>5.3333333333333337E-2</v>
      </c>
      <c r="L17" s="88">
        <f>J17*K17</f>
        <v>2666.666666666667</v>
      </c>
      <c r="M17" s="89">
        <f>J15+L17</f>
        <v>20666.666666666668</v>
      </c>
    </row>
    <row r="18" spans="2:13" x14ac:dyDescent="0.3">
      <c r="B18" s="71"/>
      <c r="C18" s="71"/>
      <c r="D18" s="71"/>
      <c r="E18" s="74">
        <f t="shared" si="0"/>
        <v>6.4000000000000001E-2</v>
      </c>
      <c r="F18" s="71">
        <f t="shared" si="1"/>
        <v>90000</v>
      </c>
    </row>
    <row r="19" spans="2:13" x14ac:dyDescent="0.3">
      <c r="B19" s="71"/>
      <c r="C19" s="71"/>
      <c r="D19" s="71"/>
      <c r="E19" s="74">
        <f t="shared" si="0"/>
        <v>6.6666666666666666E-2</v>
      </c>
      <c r="F19" s="71">
        <f t="shared" si="1"/>
        <v>100000</v>
      </c>
    </row>
    <row r="20" spans="2:13" x14ac:dyDescent="0.3">
      <c r="B20" s="71"/>
      <c r="C20" s="71"/>
      <c r="D20" s="71"/>
      <c r="E20" s="74">
        <f t="shared" si="0"/>
        <v>6.933333333333333E-2</v>
      </c>
      <c r="F20" s="71">
        <f t="shared" si="1"/>
        <v>110000</v>
      </c>
    </row>
    <row r="21" spans="2:13" x14ac:dyDescent="0.3">
      <c r="B21" s="71"/>
      <c r="C21" s="71"/>
      <c r="D21" s="71"/>
      <c r="E21" s="74">
        <f t="shared" si="0"/>
        <v>7.1999999999999995E-2</v>
      </c>
      <c r="F21" s="71">
        <f t="shared" si="1"/>
        <v>120000</v>
      </c>
    </row>
    <row r="22" spans="2:13" x14ac:dyDescent="0.3">
      <c r="B22" s="71"/>
      <c r="C22" s="71"/>
      <c r="D22" s="71"/>
      <c r="E22" s="74">
        <f t="shared" si="0"/>
        <v>7.4666666666666673E-2</v>
      </c>
      <c r="F22" s="71">
        <f t="shared" si="1"/>
        <v>130000</v>
      </c>
    </row>
    <row r="23" spans="2:13" x14ac:dyDescent="0.3">
      <c r="B23" s="71"/>
      <c r="C23" s="71"/>
      <c r="D23" s="71"/>
      <c r="E23" s="74">
        <f t="shared" si="0"/>
        <v>7.7333333333333337E-2</v>
      </c>
      <c r="F23" s="71">
        <f t="shared" si="1"/>
        <v>140000</v>
      </c>
    </row>
    <row r="24" spans="2:13" x14ac:dyDescent="0.3">
      <c r="B24" s="71"/>
      <c r="C24" s="71"/>
      <c r="D24" s="71"/>
      <c r="E24" s="74">
        <f t="shared" si="0"/>
        <v>0.08</v>
      </c>
      <c r="F24" s="71">
        <f t="shared" si="1"/>
        <v>150000</v>
      </c>
    </row>
    <row r="29" spans="2:13" ht="18.600000000000001" thickBot="1" x14ac:dyDescent="0.35">
      <c r="B29" s="70" t="s">
        <v>137</v>
      </c>
      <c r="C29" s="71"/>
      <c r="D29" s="71"/>
      <c r="E29" s="91" t="s">
        <v>138</v>
      </c>
      <c r="F29" s="71"/>
    </row>
    <row r="30" spans="2:13" ht="15.6" x14ac:dyDescent="0.3">
      <c r="B30" s="71"/>
      <c r="C30" s="71"/>
      <c r="D30" s="71"/>
      <c r="E30" s="71" t="s">
        <v>122</v>
      </c>
      <c r="F30" s="71" t="s">
        <v>123</v>
      </c>
      <c r="H30" s="73" t="s">
        <v>139</v>
      </c>
      <c r="I30" s="2"/>
      <c r="J30" s="2"/>
      <c r="K30" s="2"/>
      <c r="L30" s="2"/>
      <c r="M30" s="3"/>
    </row>
    <row r="31" spans="2:13" ht="16.2" thickBot="1" x14ac:dyDescent="0.35">
      <c r="B31" s="71" t="s">
        <v>125</v>
      </c>
      <c r="C31" s="71" t="s">
        <v>126</v>
      </c>
      <c r="D31" s="71"/>
      <c r="E31" s="71" t="s">
        <v>125</v>
      </c>
      <c r="F31" s="71" t="s">
        <v>126</v>
      </c>
      <c r="H31" s="92"/>
      <c r="I31" s="6"/>
      <c r="J31" s="6"/>
      <c r="K31" s="6"/>
      <c r="L31" s="6"/>
      <c r="M31" s="4"/>
    </row>
    <row r="32" spans="2:13" ht="15.6" x14ac:dyDescent="0.3">
      <c r="B32" s="74">
        <v>0.01</v>
      </c>
      <c r="C32" s="71">
        <v>0</v>
      </c>
      <c r="D32" s="71"/>
      <c r="E32" s="74">
        <v>0.01</v>
      </c>
      <c r="F32" s="71">
        <v>0</v>
      </c>
      <c r="H32" s="75" t="s">
        <v>127</v>
      </c>
      <c r="I32" s="76" t="s">
        <v>128</v>
      </c>
      <c r="J32" s="77" t="s">
        <v>140</v>
      </c>
      <c r="K32" s="78"/>
      <c r="L32" s="78"/>
      <c r="M32" s="79"/>
    </row>
    <row r="33" spans="2:13" ht="15" thickBot="1" x14ac:dyDescent="0.35">
      <c r="B33" s="74">
        <v>1.4999999999999999E-2</v>
      </c>
      <c r="C33" s="71">
        <v>75000</v>
      </c>
      <c r="D33" s="71"/>
      <c r="E33" s="74">
        <f>(F33+150000)/15000000</f>
        <v>1.0666666666666666E-2</v>
      </c>
      <c r="F33" s="71">
        <f>F32+10000</f>
        <v>10000</v>
      </c>
      <c r="H33" s="80"/>
      <c r="I33" s="81">
        <v>450000</v>
      </c>
      <c r="J33" s="82">
        <f>I33*0.01</f>
        <v>4500</v>
      </c>
      <c r="K33" s="78"/>
      <c r="L33" s="78"/>
      <c r="M33" s="79"/>
    </row>
    <row r="34" spans="2:13" ht="15.6" x14ac:dyDescent="0.3">
      <c r="B34" s="74">
        <v>0.02</v>
      </c>
      <c r="C34" s="71">
        <v>150000</v>
      </c>
      <c r="D34" s="71"/>
      <c r="E34" s="74">
        <f t="shared" ref="E34:E47" si="2">(F34+150000)/15000000</f>
        <v>1.1333333333333334E-2</v>
      </c>
      <c r="F34" s="71">
        <f t="shared" ref="F34:F47" si="3">F33+10000</f>
        <v>20000</v>
      </c>
      <c r="H34" s="80"/>
      <c r="I34" s="76" t="s">
        <v>130</v>
      </c>
      <c r="J34" s="83" t="s">
        <v>131</v>
      </c>
      <c r="K34" s="83" t="s">
        <v>132</v>
      </c>
      <c r="L34" s="83" t="s">
        <v>133</v>
      </c>
      <c r="M34" s="84" t="s">
        <v>35</v>
      </c>
    </row>
    <row r="35" spans="2:13" ht="16.2" thickBot="1" x14ac:dyDescent="0.35">
      <c r="B35" s="71"/>
      <c r="C35" s="71"/>
      <c r="D35" s="71"/>
      <c r="E35" s="74">
        <f t="shared" si="2"/>
        <v>1.2E-2</v>
      </c>
      <c r="F35" s="71">
        <f t="shared" si="3"/>
        <v>30000</v>
      </c>
      <c r="H35" s="80"/>
      <c r="I35" s="85">
        <v>475000</v>
      </c>
      <c r="J35" s="86">
        <f>I35-I33</f>
        <v>25000</v>
      </c>
      <c r="K35" s="87">
        <f>(J35+150000)/15000000</f>
        <v>1.1666666666666667E-2</v>
      </c>
      <c r="L35" s="88">
        <f>J35*K35</f>
        <v>291.66666666666669</v>
      </c>
      <c r="M35" s="89">
        <f>J33+L35</f>
        <v>4791.666666666667</v>
      </c>
    </row>
    <row r="36" spans="2:13" ht="15" thickBot="1" x14ac:dyDescent="0.35">
      <c r="B36" s="71"/>
      <c r="C36" s="71"/>
      <c r="D36" s="71"/>
      <c r="E36" s="74">
        <f t="shared" si="2"/>
        <v>1.2666666666666666E-2</v>
      </c>
      <c r="F36" s="71">
        <f t="shared" si="3"/>
        <v>40000</v>
      </c>
      <c r="H36" s="5"/>
      <c r="I36" s="6"/>
      <c r="J36" s="6"/>
      <c r="K36" s="6"/>
      <c r="L36" s="6"/>
      <c r="M36" s="4"/>
    </row>
    <row r="37" spans="2:13" ht="15.6" x14ac:dyDescent="0.3">
      <c r="B37" s="71"/>
      <c r="C37" s="71"/>
      <c r="D37" s="71"/>
      <c r="E37" s="74">
        <f t="shared" si="2"/>
        <v>1.3333333333333334E-2</v>
      </c>
      <c r="F37" s="71">
        <f t="shared" si="3"/>
        <v>50000</v>
      </c>
      <c r="H37" s="75" t="s">
        <v>134</v>
      </c>
      <c r="I37" s="76" t="s">
        <v>128</v>
      </c>
      <c r="J37" s="77" t="s">
        <v>140</v>
      </c>
      <c r="K37" s="78"/>
      <c r="L37" s="78"/>
      <c r="M37" s="79"/>
    </row>
    <row r="38" spans="2:13" ht="15" thickBot="1" x14ac:dyDescent="0.35">
      <c r="B38" s="71"/>
      <c r="C38" s="71"/>
      <c r="D38" s="71"/>
      <c r="E38" s="74">
        <f t="shared" si="2"/>
        <v>1.4E-2</v>
      </c>
      <c r="F38" s="71">
        <f t="shared" si="3"/>
        <v>60000</v>
      </c>
      <c r="H38" s="80"/>
      <c r="I38" s="81">
        <v>450000</v>
      </c>
      <c r="J38" s="82">
        <f>I38*0.01</f>
        <v>4500</v>
      </c>
      <c r="K38" s="78"/>
      <c r="L38" s="78"/>
      <c r="M38" s="79"/>
    </row>
    <row r="39" spans="2:13" ht="15.6" x14ac:dyDescent="0.3">
      <c r="B39" s="71"/>
      <c r="C39" s="71"/>
      <c r="D39" s="71"/>
      <c r="E39" s="74">
        <f t="shared" si="2"/>
        <v>1.4666666666666666E-2</v>
      </c>
      <c r="F39" s="71">
        <f t="shared" si="3"/>
        <v>70000</v>
      </c>
      <c r="H39" s="80"/>
      <c r="I39" s="76" t="s">
        <v>130</v>
      </c>
      <c r="J39" s="83" t="s">
        <v>131</v>
      </c>
      <c r="K39" s="83" t="s">
        <v>132</v>
      </c>
      <c r="L39" s="83" t="s">
        <v>133</v>
      </c>
      <c r="M39" s="84" t="s">
        <v>141</v>
      </c>
    </row>
    <row r="40" spans="2:13" ht="16.2" thickBot="1" x14ac:dyDescent="0.35">
      <c r="B40" s="71"/>
      <c r="C40" s="71"/>
      <c r="D40" s="71"/>
      <c r="E40" s="74">
        <f t="shared" si="2"/>
        <v>1.5333333333333332E-2</v>
      </c>
      <c r="F40" s="71">
        <f t="shared" si="3"/>
        <v>80000</v>
      </c>
      <c r="H40" s="90"/>
      <c r="I40" s="85">
        <v>500000</v>
      </c>
      <c r="J40" s="86">
        <f>I40-I38</f>
        <v>50000</v>
      </c>
      <c r="K40" s="87">
        <f>(J40+150000)/15000000</f>
        <v>1.3333333333333334E-2</v>
      </c>
      <c r="L40" s="88">
        <f>J40*K40</f>
        <v>666.66666666666674</v>
      </c>
      <c r="M40" s="89">
        <f>J38+L40</f>
        <v>5166.666666666667</v>
      </c>
    </row>
    <row r="41" spans="2:13" x14ac:dyDescent="0.3">
      <c r="B41" s="71"/>
      <c r="C41" s="71"/>
      <c r="D41" s="71"/>
      <c r="E41" s="74">
        <f t="shared" si="2"/>
        <v>1.6E-2</v>
      </c>
      <c r="F41" s="71">
        <f t="shared" si="3"/>
        <v>90000</v>
      </c>
    </row>
    <row r="42" spans="2:13" x14ac:dyDescent="0.3">
      <c r="B42" s="71"/>
      <c r="C42" s="71"/>
      <c r="D42" s="71"/>
      <c r="E42" s="74">
        <f t="shared" si="2"/>
        <v>1.6666666666666666E-2</v>
      </c>
      <c r="F42" s="71">
        <f t="shared" si="3"/>
        <v>100000</v>
      </c>
    </row>
    <row r="43" spans="2:13" x14ac:dyDescent="0.3">
      <c r="B43" s="71"/>
      <c r="C43" s="71"/>
      <c r="D43" s="71"/>
      <c r="E43" s="74">
        <f t="shared" si="2"/>
        <v>1.7333333333333333E-2</v>
      </c>
      <c r="F43" s="71">
        <f t="shared" si="3"/>
        <v>110000</v>
      </c>
    </row>
    <row r="44" spans="2:13" x14ac:dyDescent="0.3">
      <c r="B44" s="71"/>
      <c r="C44" s="71"/>
      <c r="D44" s="71"/>
      <c r="E44" s="74">
        <f t="shared" si="2"/>
        <v>1.7999999999999999E-2</v>
      </c>
      <c r="F44" s="71">
        <f t="shared" si="3"/>
        <v>120000</v>
      </c>
    </row>
    <row r="45" spans="2:13" x14ac:dyDescent="0.3">
      <c r="B45" s="71"/>
      <c r="C45" s="71"/>
      <c r="D45" s="71"/>
      <c r="E45" s="74">
        <f t="shared" si="2"/>
        <v>1.8666666666666668E-2</v>
      </c>
      <c r="F45" s="71">
        <f t="shared" si="3"/>
        <v>130000</v>
      </c>
    </row>
    <row r="46" spans="2:13" x14ac:dyDescent="0.3">
      <c r="B46" s="71"/>
      <c r="C46" s="71"/>
      <c r="D46" s="71"/>
      <c r="E46" s="74">
        <f t="shared" si="2"/>
        <v>1.9333333333333334E-2</v>
      </c>
      <c r="F46" s="71">
        <f t="shared" si="3"/>
        <v>140000</v>
      </c>
    </row>
    <row r="47" spans="2:13" x14ac:dyDescent="0.3">
      <c r="B47" s="71"/>
      <c r="C47" s="71"/>
      <c r="D47" s="71"/>
      <c r="E47" s="74">
        <f t="shared" si="2"/>
        <v>0.02</v>
      </c>
      <c r="F47" s="71">
        <f t="shared" si="3"/>
        <v>150000</v>
      </c>
    </row>
    <row r="69" spans="5:5" x14ac:dyDescent="0.3">
      <c r="E69" s="93"/>
    </row>
    <row r="70" spans="5:5" x14ac:dyDescent="0.3">
      <c r="E70" s="93"/>
    </row>
    <row r="71" spans="5:5" x14ac:dyDescent="0.3">
      <c r="E71" s="9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G20"/>
  <sheetViews>
    <sheetView zoomScale="90" zoomScaleNormal="90" workbookViewId="0">
      <selection activeCell="E3" sqref="E3"/>
    </sheetView>
  </sheetViews>
  <sheetFormatPr baseColWidth="10" defaultColWidth="11.44140625" defaultRowHeight="14.4" x14ac:dyDescent="0.3"/>
  <cols>
    <col min="1" max="1" width="12.5546875" style="1" bestFit="1" customWidth="1"/>
    <col min="2" max="2" width="25.44140625" style="1" customWidth="1"/>
    <col min="3" max="3" width="43.44140625" style="1" customWidth="1"/>
    <col min="4" max="4" width="14.44140625" style="1" customWidth="1"/>
    <col min="5" max="5" width="12.44140625" style="1" customWidth="1"/>
    <col min="6" max="6" width="9" style="1" customWidth="1"/>
    <col min="7" max="7" width="10.5546875" style="1" customWidth="1"/>
    <col min="8" max="16384" width="11.44140625" style="1"/>
  </cols>
  <sheetData>
    <row r="1" spans="1:7" ht="43.2" x14ac:dyDescent="0.3">
      <c r="A1" s="1" t="s">
        <v>15</v>
      </c>
      <c r="B1" s="1" t="s">
        <v>17</v>
      </c>
      <c r="C1" s="1" t="s">
        <v>16</v>
      </c>
      <c r="D1" s="1" t="s">
        <v>14</v>
      </c>
      <c r="E1" s="1" t="s">
        <v>0</v>
      </c>
      <c r="F1" s="1" t="s">
        <v>1</v>
      </c>
      <c r="G1" s="1" t="s">
        <v>93</v>
      </c>
    </row>
    <row r="2" spans="1:7" x14ac:dyDescent="0.3">
      <c r="A2" s="65" t="s">
        <v>80</v>
      </c>
      <c r="B2" s="63" t="s">
        <v>81</v>
      </c>
      <c r="C2" s="63" t="s">
        <v>5</v>
      </c>
      <c r="D2" s="63" t="s">
        <v>5</v>
      </c>
      <c r="E2" s="63">
        <v>450000</v>
      </c>
      <c r="F2" s="63">
        <v>4</v>
      </c>
      <c r="G2" s="63">
        <v>1</v>
      </c>
    </row>
    <row r="3" spans="1:7" x14ac:dyDescent="0.3">
      <c r="A3" s="65" t="s">
        <v>82</v>
      </c>
      <c r="B3" s="63" t="s">
        <v>83</v>
      </c>
      <c r="C3" s="63" t="s">
        <v>84</v>
      </c>
      <c r="D3" s="63" t="s">
        <v>56</v>
      </c>
      <c r="E3" s="63">
        <v>550000</v>
      </c>
      <c r="F3" s="63">
        <v>4</v>
      </c>
      <c r="G3" s="63">
        <v>1</v>
      </c>
    </row>
    <row r="4" spans="1:7" x14ac:dyDescent="0.3">
      <c r="A4" s="63" t="s">
        <v>66</v>
      </c>
      <c r="B4" s="63" t="s">
        <v>67</v>
      </c>
      <c r="C4" s="63" t="s">
        <v>36</v>
      </c>
      <c r="D4" s="63" t="s">
        <v>3</v>
      </c>
      <c r="E4" s="63">
        <v>250000</v>
      </c>
      <c r="F4" s="63">
        <v>4</v>
      </c>
      <c r="G4" s="63">
        <v>1</v>
      </c>
    </row>
    <row r="5" spans="1:7" x14ac:dyDescent="0.3">
      <c r="A5" s="63" t="s">
        <v>68</v>
      </c>
      <c r="B5" s="63" t="s">
        <v>69</v>
      </c>
      <c r="C5" s="63" t="s">
        <v>70</v>
      </c>
      <c r="D5" s="63" t="s">
        <v>4</v>
      </c>
      <c r="E5" s="63">
        <v>200000</v>
      </c>
      <c r="F5" s="63">
        <v>4</v>
      </c>
      <c r="G5" s="63">
        <v>1</v>
      </c>
    </row>
    <row r="6" spans="1:7" x14ac:dyDescent="0.3">
      <c r="A6" s="64" t="s">
        <v>77</v>
      </c>
      <c r="B6" s="63" t="s">
        <v>76</v>
      </c>
      <c r="C6" s="63" t="s">
        <v>40</v>
      </c>
      <c r="D6" s="63" t="s">
        <v>10</v>
      </c>
      <c r="E6" s="63">
        <v>350000</v>
      </c>
      <c r="F6" s="63">
        <v>4</v>
      </c>
      <c r="G6" s="63">
        <v>1</v>
      </c>
    </row>
    <row r="7" spans="1:7" x14ac:dyDescent="0.3">
      <c r="A7" s="64" t="s">
        <v>92</v>
      </c>
      <c r="B7" s="63" t="s">
        <v>78</v>
      </c>
      <c r="C7" s="63" t="s">
        <v>79</v>
      </c>
      <c r="D7" s="63" t="s">
        <v>11</v>
      </c>
      <c r="E7" s="63">
        <v>350000</v>
      </c>
      <c r="F7" s="63">
        <v>4</v>
      </c>
      <c r="G7" s="63">
        <v>1</v>
      </c>
    </row>
    <row r="8" spans="1:7" x14ac:dyDescent="0.3">
      <c r="A8" s="65" t="s">
        <v>58</v>
      </c>
      <c r="B8" s="63" t="s">
        <v>59</v>
      </c>
      <c r="C8" s="63" t="s">
        <v>51</v>
      </c>
      <c r="D8" s="63" t="s">
        <v>6</v>
      </c>
      <c r="E8" s="63"/>
      <c r="F8" s="63"/>
      <c r="G8" s="63"/>
    </row>
    <row r="9" spans="1:7" x14ac:dyDescent="0.3">
      <c r="A9" s="64" t="s">
        <v>71</v>
      </c>
      <c r="B9" s="63" t="s">
        <v>72</v>
      </c>
      <c r="C9" s="63" t="s">
        <v>54</v>
      </c>
      <c r="D9" s="63" t="s">
        <v>55</v>
      </c>
      <c r="E9" s="63">
        <v>300000</v>
      </c>
      <c r="F9" s="63">
        <v>4</v>
      </c>
      <c r="G9" s="63">
        <v>1</v>
      </c>
    </row>
    <row r="10" spans="1:7" x14ac:dyDescent="0.3">
      <c r="A10" s="65" t="s">
        <v>73</v>
      </c>
      <c r="B10" s="63" t="s">
        <v>74</v>
      </c>
      <c r="C10" s="63" t="s">
        <v>75</v>
      </c>
      <c r="D10" s="63" t="s">
        <v>57</v>
      </c>
      <c r="E10" s="63">
        <v>150000</v>
      </c>
      <c r="F10" s="63"/>
      <c r="G10" s="63"/>
    </row>
    <row r="11" spans="1:7" x14ac:dyDescent="0.3">
      <c r="A11" s="64" t="s">
        <v>85</v>
      </c>
      <c r="B11" s="63" t="s">
        <v>38</v>
      </c>
      <c r="C11" s="63" t="s">
        <v>38</v>
      </c>
      <c r="D11" s="63" t="s">
        <v>8</v>
      </c>
      <c r="E11" s="63">
        <v>70000</v>
      </c>
      <c r="F11" s="63">
        <v>4</v>
      </c>
      <c r="G11" s="63">
        <v>1</v>
      </c>
    </row>
    <row r="12" spans="1:7" x14ac:dyDescent="0.3">
      <c r="A12" s="64" t="s">
        <v>86</v>
      </c>
      <c r="B12" s="63" t="s">
        <v>87</v>
      </c>
      <c r="C12" s="63" t="s">
        <v>7</v>
      </c>
      <c r="D12" s="63" t="s">
        <v>7</v>
      </c>
      <c r="E12" s="63">
        <v>67000</v>
      </c>
      <c r="F12" s="63">
        <v>4</v>
      </c>
      <c r="G12" s="63">
        <v>1</v>
      </c>
    </row>
    <row r="13" spans="1:7" x14ac:dyDescent="0.3">
      <c r="A13" s="65" t="s">
        <v>88</v>
      </c>
      <c r="B13" s="63" t="s">
        <v>89</v>
      </c>
      <c r="C13" s="63" t="s">
        <v>7</v>
      </c>
      <c r="D13" s="63" t="s">
        <v>7</v>
      </c>
      <c r="E13" s="63">
        <v>253000</v>
      </c>
      <c r="F13" s="63">
        <v>4</v>
      </c>
      <c r="G13" s="63">
        <v>1</v>
      </c>
    </row>
    <row r="14" spans="1:7" x14ac:dyDescent="0.3">
      <c r="A14" s="65" t="s">
        <v>90</v>
      </c>
      <c r="B14" s="63" t="s">
        <v>91</v>
      </c>
      <c r="C14" s="63" t="s">
        <v>39</v>
      </c>
      <c r="D14" s="63" t="s">
        <v>9</v>
      </c>
      <c r="E14" s="63">
        <v>3000</v>
      </c>
      <c r="F14" s="63">
        <v>4</v>
      </c>
      <c r="G14" s="63">
        <v>1</v>
      </c>
    </row>
    <row r="15" spans="1:7" x14ac:dyDescent="0.3">
      <c r="A15" s="66" t="s">
        <v>60</v>
      </c>
      <c r="B15" s="63" t="s">
        <v>61</v>
      </c>
      <c r="C15" s="63" t="s">
        <v>41</v>
      </c>
      <c r="D15" s="63" t="s">
        <v>12</v>
      </c>
      <c r="E15" s="63">
        <v>150000</v>
      </c>
      <c r="F15" s="63">
        <v>4</v>
      </c>
      <c r="G15" s="63">
        <v>1</v>
      </c>
    </row>
    <row r="16" spans="1:7" x14ac:dyDescent="0.3">
      <c r="A16" s="64" t="s">
        <v>64</v>
      </c>
      <c r="B16" s="63" t="s">
        <v>62</v>
      </c>
      <c r="C16" s="63" t="s">
        <v>42</v>
      </c>
      <c r="D16" s="63" t="s">
        <v>13</v>
      </c>
      <c r="E16" s="63">
        <v>80000</v>
      </c>
      <c r="F16" s="63">
        <v>4</v>
      </c>
      <c r="G16" s="63">
        <v>1</v>
      </c>
    </row>
    <row r="17" spans="1:7" x14ac:dyDescent="0.3">
      <c r="A17" s="64" t="s">
        <v>65</v>
      </c>
      <c r="B17" s="63" t="s">
        <v>63</v>
      </c>
      <c r="C17" s="63" t="s">
        <v>52</v>
      </c>
      <c r="D17" s="63" t="s">
        <v>53</v>
      </c>
      <c r="E17" s="63">
        <v>350000</v>
      </c>
      <c r="F17" s="63"/>
      <c r="G17" s="63">
        <v>1</v>
      </c>
    </row>
    <row r="18" spans="1:7" x14ac:dyDescent="0.3">
      <c r="A18" s="62"/>
    </row>
    <row r="19" spans="1:7" x14ac:dyDescent="0.3">
      <c r="A19" s="62"/>
    </row>
    <row r="20" spans="1:7" x14ac:dyDescent="0.3">
      <c r="A20" s="61"/>
    </row>
  </sheetData>
  <pageMargins left="0.25" right="0.25" top="0.75" bottom="0.75" header="0.3" footer="0.3"/>
  <pageSetup paperSize="8" scale="8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Facturation</vt:lpstr>
      <vt:lpstr>Calcul de commission increased</vt:lpstr>
      <vt:lpstr>Pourcentages</vt:lpstr>
      <vt:lpstr>Facturation!Zone_d_impression</vt:lpstr>
      <vt:lpstr>Pourcentages!Zone_d_impression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Maeva Gauvain</dc:creator>
  <cp:lastModifiedBy>Maeva Gauvain</cp:lastModifiedBy>
  <cp:lastPrinted>2017-03-07T06:32:03Z</cp:lastPrinted>
  <dcterms:created xsi:type="dcterms:W3CDTF">2016-07-18T13:48:32Z</dcterms:created>
  <dcterms:modified xsi:type="dcterms:W3CDTF">2017-03-07T07:19:13Z</dcterms:modified>
</cp:coreProperties>
</file>