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28680" windowHeight="6090" tabRatio="905" activeTab="1"/>
  </bookViews>
  <sheets>
    <sheet name="TEST" sheetId="11" r:id="rId1"/>
    <sheet name="DONNEES" sheetId="12" r:id="rId2"/>
  </sheets>
  <calcPr calcId="145621"/>
</workbook>
</file>

<file path=xl/calcChain.xml><?xml version="1.0" encoding="utf-8"?>
<calcChain xmlns="http://schemas.openxmlformats.org/spreadsheetml/2006/main">
  <c r="H2" i="12" l="1"/>
  <c r="F91" i="11" l="1"/>
  <c r="E91" i="11"/>
  <c r="C91" i="11"/>
  <c r="D89" i="11"/>
  <c r="D91" i="11" s="1"/>
  <c r="B72" i="11"/>
  <c r="F8" i="11"/>
  <c r="I8" i="11" s="1"/>
  <c r="D7" i="11"/>
  <c r="F7" i="11" s="1"/>
  <c r="D6" i="11"/>
  <c r="F6" i="11" s="1"/>
  <c r="D5" i="11"/>
  <c r="F5" i="11" s="1"/>
  <c r="C93" i="11" l="1"/>
  <c r="A97" i="11" s="1"/>
  <c r="J5" i="11"/>
  <c r="I5" i="11"/>
  <c r="H5" i="11"/>
  <c r="G5" i="11"/>
  <c r="H6" i="11"/>
  <c r="G6" i="11"/>
  <c r="J6" i="11"/>
  <c r="I6" i="11"/>
  <c r="G7" i="11"/>
  <c r="J7" i="11"/>
  <c r="I7" i="11"/>
  <c r="H7" i="11"/>
  <c r="J8" i="11"/>
  <c r="G8" i="11"/>
  <c r="H8" i="11"/>
</calcChain>
</file>

<file path=xl/sharedStrings.xml><?xml version="1.0" encoding="utf-8"?>
<sst xmlns="http://schemas.openxmlformats.org/spreadsheetml/2006/main" count="268" uniqueCount="104">
  <si>
    <t>90MCV8</t>
  </si>
  <si>
    <t>Matière</t>
  </si>
  <si>
    <t>XC10F</t>
  </si>
  <si>
    <t>E24</t>
  </si>
  <si>
    <t>XC48F</t>
  </si>
  <si>
    <t>A60</t>
  </si>
  <si>
    <t xml:space="preserve">A60 </t>
  </si>
  <si>
    <t>XC90</t>
  </si>
  <si>
    <t>RA5W</t>
  </si>
  <si>
    <t>W360 Bohler</t>
  </si>
  <si>
    <t>20MV6</t>
  </si>
  <si>
    <t>40CMD8</t>
  </si>
  <si>
    <t>16NC6</t>
  </si>
  <si>
    <t>16NC13</t>
  </si>
  <si>
    <t>32CDV13</t>
  </si>
  <si>
    <t>115CV4</t>
  </si>
  <si>
    <t>PL REC</t>
  </si>
  <si>
    <t>45CNM16</t>
  </si>
  <si>
    <t>100CD7</t>
  </si>
  <si>
    <t>45SCD06</t>
  </si>
  <si>
    <t>Z160</t>
  </si>
  <si>
    <t>Z85WDV6</t>
  </si>
  <si>
    <t>Z110</t>
  </si>
  <si>
    <t>cuivre</t>
  </si>
  <si>
    <t>Laiton</t>
  </si>
  <si>
    <t>To</t>
  </si>
  <si>
    <t>Bronze .W</t>
  </si>
  <si>
    <t>Bronze .HR</t>
  </si>
  <si>
    <t>W1SC0P1</t>
  </si>
  <si>
    <t>Bronze</t>
  </si>
  <si>
    <t>Bronze UE</t>
  </si>
  <si>
    <t>INOX</t>
  </si>
  <si>
    <t>ALU</t>
  </si>
  <si>
    <t>HEL. FOR</t>
  </si>
  <si>
    <t>PA blanc</t>
  </si>
  <si>
    <t>PA noir</t>
  </si>
  <si>
    <t>Fraisage CN</t>
  </si>
  <si>
    <t>Temps</t>
  </si>
  <si>
    <t>Ø</t>
  </si>
  <si>
    <t>L+10</t>
  </si>
  <si>
    <t>R</t>
  </si>
  <si>
    <t>Poids</t>
  </si>
  <si>
    <t>AU4G</t>
  </si>
  <si>
    <t>Cuivre</t>
  </si>
  <si>
    <t>Plastiq</t>
  </si>
  <si>
    <t>Pièce ronde</t>
  </si>
  <si>
    <t>Pièce carré</t>
  </si>
  <si>
    <t>Pièce hexagonale</t>
  </si>
  <si>
    <t>Pièce rectangulaire</t>
  </si>
  <si>
    <t>H</t>
  </si>
  <si>
    <t>La</t>
  </si>
  <si>
    <t>CALCUL POIDS BRUTE</t>
  </si>
  <si>
    <t>CALCUL PRIX BRUTE</t>
  </si>
  <si>
    <t>Prix moyen du Kg x Poids</t>
  </si>
  <si>
    <t>Exemple:</t>
  </si>
  <si>
    <t>Rond de ø100</t>
  </si>
  <si>
    <t>Longueur 110</t>
  </si>
  <si>
    <t>Poids=7,41</t>
  </si>
  <si>
    <t>Prix Kg=5,21</t>
  </si>
  <si>
    <t xml:space="preserve">Prix du brute= 7,41*5,21 </t>
  </si>
  <si>
    <t>Matière: Cuivre</t>
  </si>
  <si>
    <t>OPERATION</t>
  </si>
  <si>
    <t>Tournage</t>
  </si>
  <si>
    <t>Rectif. Plane</t>
  </si>
  <si>
    <t>Rectif. Cyl.</t>
  </si>
  <si>
    <t>Face</t>
  </si>
  <si>
    <t>Chgt série</t>
  </si>
  <si>
    <t>DEFINITION OPERATION</t>
  </si>
  <si>
    <t>Nbre Op</t>
  </si>
  <si>
    <t>CALCUL PRIX USINAGE</t>
  </si>
  <si>
    <t>Ex: si fraisage CN=4 alors 1*Face+3*Chgt série</t>
  </si>
  <si>
    <t>Temps moyens (en H)</t>
  </si>
  <si>
    <t>Prix</t>
  </si>
  <si>
    <t>Total</t>
  </si>
  <si>
    <t>€</t>
  </si>
  <si>
    <t>PRIX TOTAL</t>
  </si>
  <si>
    <t>Case manipulable</t>
  </si>
  <si>
    <t>Ne pas modifier</t>
  </si>
  <si>
    <t>(Choisir matière et profil)</t>
  </si>
  <si>
    <t>(Dimensions du brute)</t>
  </si>
  <si>
    <t>(Calcul à faire à la mains et à entrer dans la case verte)</t>
  </si>
  <si>
    <t>(Définir le nbre d'op)</t>
  </si>
  <si>
    <t>(Ecrire le temps estimé)</t>
  </si>
  <si>
    <t>Matières unique</t>
  </si>
  <si>
    <t>Matière recherche</t>
  </si>
  <si>
    <t>Profil recherche</t>
  </si>
  <si>
    <t>Prix recherche</t>
  </si>
  <si>
    <t>FIN DE LISTE</t>
  </si>
  <si>
    <t>Profil</t>
  </si>
  <si>
    <t>Prix Kg (HT)</t>
  </si>
  <si>
    <t>PRIX Kg MATIERE</t>
  </si>
  <si>
    <t>Rond</t>
  </si>
  <si>
    <t>Hexagone</t>
  </si>
  <si>
    <t>Carré</t>
  </si>
  <si>
    <t>Tole bleue</t>
  </si>
  <si>
    <t>Rectangle</t>
  </si>
  <si>
    <t>Tole</t>
  </si>
  <si>
    <t>Tube</t>
  </si>
  <si>
    <t>Profil matière</t>
  </si>
  <si>
    <t>1 choix</t>
  </si>
  <si>
    <t>3 choix</t>
  </si>
  <si>
    <t>2 choix</t>
  </si>
  <si>
    <t>Nbre choix profils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</si>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</sst>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9C0006"/>
      <name val="Calibri"/>
      <family val="2"/>
      <scheme val="minor"/>
    </font>
    <font>
      <b/>
      <sz val="18"/>
      <color rgb="FF9C0006"/>
      <name val="Calibri"/>
      <family val="2"/>
      <scheme val="minor"/>
    </font>
    <font>
      <b/>
      <sz val="18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3" borderId="0" xfId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3" borderId="0" xfId="1" applyAlignment="1">
      <alignment horizontal="center" vertical="center"/>
    </xf>
    <xf numFmtId="0" fontId="3" fillId="4" borderId="0" xfId="2" applyAlignment="1">
      <alignment horizontal="center"/>
    </xf>
    <xf numFmtId="2" fontId="3" fillId="4" borderId="0" xfId="2" applyNumberFormat="1" applyAlignment="1">
      <alignment horizontal="center" vertical="center"/>
    </xf>
    <xf numFmtId="0" fontId="1" fillId="3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4" borderId="1" xfId="2" applyBorder="1" applyAlignment="1">
      <alignment horizontal="center"/>
    </xf>
    <xf numFmtId="0" fontId="6" fillId="4" borderId="0" xfId="2" applyFont="1" applyAlignment="1">
      <alignment horizontal="left"/>
    </xf>
    <xf numFmtId="0" fontId="7" fillId="4" borderId="0" xfId="2" applyFont="1" applyAlignment="1"/>
    <xf numFmtId="0" fontId="7" fillId="4" borderId="0" xfId="2" applyFont="1" applyAlignment="1">
      <alignment horizontal="right"/>
    </xf>
    <xf numFmtId="0" fontId="8" fillId="3" borderId="0" xfId="1" applyFont="1" applyAlignment="1"/>
    <xf numFmtId="0" fontId="2" fillId="5" borderId="2" xfId="0" applyFont="1" applyFill="1" applyBorder="1" applyAlignment="1">
      <alignment horizontal="center"/>
    </xf>
    <xf numFmtId="0" fontId="1" fillId="2" borderId="0" xfId="1" applyFill="1"/>
    <xf numFmtId="0" fontId="0" fillId="0" borderId="3" xfId="0" applyBorder="1" applyAlignment="1">
      <alignment horizontal="center"/>
    </xf>
    <xf numFmtId="0" fontId="1" fillId="3" borderId="3" xfId="1" applyBorder="1" applyAlignment="1">
      <alignment horizontal="center"/>
    </xf>
    <xf numFmtId="0" fontId="1" fillId="3" borderId="4" xfId="1" applyBorder="1" applyAlignment="1">
      <alignment horizont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0" fontId="0" fillId="0" borderId="4" xfId="0" applyFill="1" applyBorder="1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workbookViewId="0">
      <selection activeCell="E16" sqref="E16"/>
    </sheetView>
  </sheetViews>
  <sheetFormatPr baseColWidth="10" defaultRowHeight="15" x14ac:dyDescent="0.25"/>
  <cols>
    <col min="1" max="5" width="22.85546875" customWidth="1"/>
    <col min="13" max="13" width="23.42578125" customWidth="1"/>
    <col min="15" max="15" width="17.28515625" customWidth="1"/>
    <col min="16" max="16" width="17.7109375" customWidth="1"/>
    <col min="17" max="17" width="17.85546875" customWidth="1"/>
  </cols>
  <sheetData>
    <row r="1" spans="1:17" x14ac:dyDescent="0.25">
      <c r="O1" s="1"/>
      <c r="P1" s="1"/>
      <c r="Q1" s="1"/>
    </row>
    <row r="2" spans="1:17" ht="23.25" x14ac:dyDescent="0.35">
      <c r="A2" s="11" t="s">
        <v>51</v>
      </c>
      <c r="B2" s="1"/>
      <c r="C2" s="1" t="s">
        <v>79</v>
      </c>
      <c r="D2" s="1"/>
      <c r="E2" s="1"/>
      <c r="F2" s="1"/>
      <c r="G2" s="1"/>
      <c r="H2" s="1"/>
      <c r="I2" s="1"/>
      <c r="J2" s="1"/>
      <c r="K2" s="1"/>
      <c r="L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7" ht="19.5" thickBot="1" x14ac:dyDescent="0.3">
      <c r="A4" s="5"/>
      <c r="B4" s="6" t="s">
        <v>38</v>
      </c>
      <c r="C4" s="6" t="s">
        <v>39</v>
      </c>
      <c r="D4" s="6" t="s">
        <v>40</v>
      </c>
      <c r="E4" s="6"/>
      <c r="F4" s="7" t="s">
        <v>41</v>
      </c>
      <c r="G4" s="6" t="s">
        <v>42</v>
      </c>
      <c r="H4" s="6" t="s">
        <v>43</v>
      </c>
      <c r="I4" s="6" t="s">
        <v>29</v>
      </c>
      <c r="J4" s="6" t="s">
        <v>44</v>
      </c>
      <c r="K4" s="1"/>
      <c r="L4" s="1"/>
    </row>
    <row r="5" spans="1:17" ht="20.25" thickTop="1" thickBot="1" x14ac:dyDescent="0.3">
      <c r="A5" s="7" t="s">
        <v>45</v>
      </c>
      <c r="B5" s="12">
        <v>100</v>
      </c>
      <c r="C5" s="12">
        <v>110</v>
      </c>
      <c r="D5" s="12">
        <f>B5/2</f>
        <v>50</v>
      </c>
      <c r="E5" s="5"/>
      <c r="F5" s="14">
        <f>(3.14*D5*D5*C5*7.8)/1000000</f>
        <v>6.7352999999999996</v>
      </c>
      <c r="G5" s="14">
        <f>F5*0.36</f>
        <v>2.4247079999999999</v>
      </c>
      <c r="H5" s="14">
        <f>F5*1.1</f>
        <v>7.40883</v>
      </c>
      <c r="I5" s="14">
        <f>F5*1.1</f>
        <v>7.40883</v>
      </c>
      <c r="J5" s="14">
        <f>F5*0.15</f>
        <v>1.0102949999999999</v>
      </c>
      <c r="K5" s="1"/>
      <c r="L5" s="15"/>
      <c r="M5" s="16" t="s">
        <v>76</v>
      </c>
    </row>
    <row r="6" spans="1:17" ht="20.25" thickTop="1" thickBot="1" x14ac:dyDescent="0.3">
      <c r="A6" s="7" t="s">
        <v>46</v>
      </c>
      <c r="B6" s="12">
        <v>100</v>
      </c>
      <c r="C6" s="12">
        <v>100</v>
      </c>
      <c r="D6" s="12">
        <f>B6/2</f>
        <v>50</v>
      </c>
      <c r="E6" s="5"/>
      <c r="F6" s="14">
        <f>((3.14*D6*D6*C6*7.8)/1000000)*1.27</f>
        <v>7.7762100000000007</v>
      </c>
      <c r="G6" s="14">
        <f t="shared" ref="G6:G8" si="0">F6*0.36</f>
        <v>2.7994356000000002</v>
      </c>
      <c r="H6" s="14">
        <f t="shared" ref="H6:H8" si="1">F6*1.1</f>
        <v>8.5538310000000006</v>
      </c>
      <c r="I6" s="14">
        <f t="shared" ref="I6:I8" si="2">F6*1.1</f>
        <v>8.5538310000000006</v>
      </c>
      <c r="J6" s="14">
        <f t="shared" ref="J6:J8" si="3">F6*0.15</f>
        <v>1.1664315000000001</v>
      </c>
      <c r="K6" s="1"/>
      <c r="L6" s="17"/>
      <c r="M6" s="16" t="s">
        <v>77</v>
      </c>
    </row>
    <row r="7" spans="1:17" ht="19.5" thickTop="1" x14ac:dyDescent="0.25">
      <c r="A7" s="7" t="s">
        <v>47</v>
      </c>
      <c r="B7" s="12">
        <v>50</v>
      </c>
      <c r="C7" s="12">
        <v>50</v>
      </c>
      <c r="D7" s="12">
        <f>B7/2</f>
        <v>25</v>
      </c>
      <c r="E7" s="5"/>
      <c r="F7" s="14">
        <f>((3.14*D7*D7*C7*7.8)/1000000)*1.1</f>
        <v>0.84191250000000006</v>
      </c>
      <c r="G7" s="14">
        <f t="shared" si="0"/>
        <v>0.30308850000000004</v>
      </c>
      <c r="H7" s="14">
        <f t="shared" si="1"/>
        <v>0.92610375000000011</v>
      </c>
      <c r="I7" s="14">
        <f t="shared" si="2"/>
        <v>0.92610375000000011</v>
      </c>
      <c r="J7" s="14">
        <f t="shared" si="3"/>
        <v>0.12628687499999999</v>
      </c>
      <c r="K7" s="1"/>
      <c r="L7" s="1"/>
    </row>
    <row r="8" spans="1:17" ht="18.75" x14ac:dyDescent="0.25">
      <c r="A8" s="7" t="s">
        <v>48</v>
      </c>
      <c r="B8" s="12">
        <v>50</v>
      </c>
      <c r="C8" s="12">
        <v>80</v>
      </c>
      <c r="D8" s="12">
        <v>80</v>
      </c>
      <c r="E8" s="1"/>
      <c r="F8" s="14">
        <f>((B8*C8*D8*7.8)/1000000)</f>
        <v>2.496</v>
      </c>
      <c r="G8" s="14">
        <f t="shared" si="0"/>
        <v>0.89855999999999991</v>
      </c>
      <c r="H8" s="14">
        <f t="shared" si="1"/>
        <v>2.7456</v>
      </c>
      <c r="I8" s="14">
        <f t="shared" si="2"/>
        <v>2.7456</v>
      </c>
      <c r="J8" s="14">
        <f t="shared" si="3"/>
        <v>0.37440000000000001</v>
      </c>
      <c r="K8" s="1"/>
      <c r="L8" s="1"/>
    </row>
    <row r="9" spans="1:17" x14ac:dyDescent="0.25">
      <c r="A9" s="1"/>
      <c r="B9" s="6" t="s">
        <v>49</v>
      </c>
      <c r="C9" s="6" t="s">
        <v>50</v>
      </c>
      <c r="D9" s="6" t="s">
        <v>39</v>
      </c>
      <c r="E9" s="1"/>
      <c r="F9" s="1"/>
      <c r="G9" s="1"/>
      <c r="H9" s="1"/>
      <c r="I9" s="1"/>
      <c r="J9" s="1"/>
      <c r="K9" s="1"/>
      <c r="L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7" ht="23.25" x14ac:dyDescent="0.25">
      <c r="A11" s="9" t="s">
        <v>90</v>
      </c>
      <c r="B11" s="1"/>
      <c r="C11" s="1" t="s">
        <v>78</v>
      </c>
      <c r="D11" s="1"/>
      <c r="E11" s="1"/>
      <c r="F11" s="1"/>
      <c r="G11" s="1"/>
      <c r="H11" s="1"/>
      <c r="I11" s="1"/>
      <c r="J11" s="1"/>
      <c r="K11" s="1"/>
      <c r="L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7" x14ac:dyDescent="0.25">
      <c r="A13" s="4" t="s">
        <v>1</v>
      </c>
      <c r="B13" s="4" t="s">
        <v>88</v>
      </c>
      <c r="C13" s="4" t="s">
        <v>89</v>
      </c>
      <c r="D13" s="1"/>
      <c r="H13" s="1"/>
      <c r="I13" s="1"/>
      <c r="J13" s="1"/>
      <c r="K13" s="1"/>
      <c r="L13" s="1"/>
    </row>
    <row r="14" spans="1:17" x14ac:dyDescent="0.25">
      <c r="A14" s="2"/>
      <c r="B14" s="23"/>
      <c r="C14" s="23"/>
      <c r="D14" s="1"/>
      <c r="H14" s="1"/>
      <c r="I14" s="1"/>
      <c r="J14" s="1"/>
      <c r="K14" s="1"/>
      <c r="L14" s="1"/>
    </row>
    <row r="15" spans="1:17" x14ac:dyDescent="0.25">
      <c r="D15" s="1"/>
      <c r="H15" s="1"/>
      <c r="I15" s="1"/>
      <c r="J15" s="1"/>
      <c r="K15" s="1"/>
      <c r="L15" s="1"/>
    </row>
    <row r="16" spans="1:17" x14ac:dyDescent="0.25">
      <c r="D16" s="1"/>
      <c r="H16" s="1"/>
      <c r="I16" s="1"/>
      <c r="J16" s="1"/>
      <c r="K16" s="1"/>
      <c r="L16" s="1"/>
    </row>
    <row r="17" spans="4:12" x14ac:dyDescent="0.25">
      <c r="D17" s="1"/>
      <c r="H17" s="1"/>
      <c r="I17" s="1"/>
      <c r="J17" s="1"/>
      <c r="K17" s="1"/>
      <c r="L17" s="1"/>
    </row>
    <row r="18" spans="4:12" x14ac:dyDescent="0.25">
      <c r="D18" s="1"/>
      <c r="H18" s="1"/>
      <c r="I18" s="1"/>
      <c r="J18" s="1"/>
      <c r="K18" s="1"/>
      <c r="L18" s="1"/>
    </row>
    <row r="19" spans="4:12" x14ac:dyDescent="0.25">
      <c r="D19" s="1"/>
      <c r="H19" s="1"/>
      <c r="I19" s="1"/>
      <c r="J19" s="1"/>
      <c r="K19" s="1"/>
      <c r="L19" s="1"/>
    </row>
    <row r="20" spans="4:12" x14ac:dyDescent="0.25">
      <c r="D20" s="1"/>
      <c r="H20" s="1"/>
      <c r="I20" s="1"/>
      <c r="J20" s="1"/>
      <c r="K20" s="1"/>
      <c r="L20" s="1"/>
    </row>
    <row r="21" spans="4:12" x14ac:dyDescent="0.25">
      <c r="D21" s="1"/>
      <c r="H21" s="1"/>
      <c r="I21" s="1"/>
      <c r="J21" s="1"/>
      <c r="K21" s="1"/>
      <c r="L21" s="1"/>
    </row>
    <row r="22" spans="4:12" x14ac:dyDescent="0.25">
      <c r="D22" s="1"/>
      <c r="H22" s="1"/>
      <c r="I22" s="1"/>
      <c r="J22" s="1"/>
      <c r="K22" s="1"/>
      <c r="L22" s="1"/>
    </row>
    <row r="23" spans="4:12" x14ac:dyDescent="0.25">
      <c r="D23" s="1"/>
      <c r="H23" s="1"/>
      <c r="I23" s="1"/>
      <c r="J23" s="1"/>
      <c r="K23" s="1"/>
      <c r="L23" s="1"/>
    </row>
    <row r="24" spans="4:12" x14ac:dyDescent="0.25">
      <c r="D24" s="1"/>
      <c r="H24" s="1"/>
      <c r="I24" s="1"/>
      <c r="J24" s="1"/>
      <c r="K24" s="1"/>
      <c r="L24" s="1"/>
    </row>
    <row r="25" spans="4:12" x14ac:dyDescent="0.25">
      <c r="D25" s="1"/>
      <c r="H25" s="1"/>
      <c r="I25" s="1"/>
      <c r="J25" s="1"/>
      <c r="K25" s="1"/>
      <c r="L25" s="1"/>
    </row>
    <row r="26" spans="4:12" x14ac:dyDescent="0.25">
      <c r="D26" s="1"/>
      <c r="H26" s="1"/>
      <c r="I26" s="1"/>
      <c r="J26" s="1"/>
      <c r="K26" s="1"/>
      <c r="L26" s="1"/>
    </row>
    <row r="27" spans="4:12" x14ac:dyDescent="0.25">
      <c r="D27" s="1"/>
      <c r="H27" s="1"/>
      <c r="I27" s="1"/>
      <c r="J27" s="1"/>
      <c r="K27" s="1"/>
      <c r="L27" s="1"/>
    </row>
    <row r="28" spans="4:12" x14ac:dyDescent="0.25">
      <c r="D28" s="1"/>
      <c r="H28" s="1"/>
      <c r="I28" s="1"/>
      <c r="J28" s="1"/>
      <c r="K28" s="1"/>
      <c r="L28" s="1"/>
    </row>
    <row r="29" spans="4:12" x14ac:dyDescent="0.25">
      <c r="D29" s="1"/>
      <c r="H29" s="1"/>
      <c r="I29" s="1"/>
      <c r="J29" s="1"/>
      <c r="K29" s="1"/>
      <c r="L29" s="1"/>
    </row>
    <row r="30" spans="4:12" x14ac:dyDescent="0.25">
      <c r="D30" s="1"/>
      <c r="H30" s="1"/>
      <c r="I30" s="1"/>
      <c r="J30" s="1"/>
      <c r="K30" s="1"/>
      <c r="L30" s="1"/>
    </row>
    <row r="31" spans="4:12" x14ac:dyDescent="0.25">
      <c r="D31" s="1"/>
      <c r="H31" s="1"/>
      <c r="I31" s="1"/>
      <c r="J31" s="1"/>
      <c r="K31" s="1"/>
      <c r="L31" s="1"/>
    </row>
    <row r="32" spans="4:12" x14ac:dyDescent="0.25">
      <c r="D32" s="1"/>
      <c r="H32" s="1"/>
      <c r="I32" s="1"/>
      <c r="J32" s="1"/>
      <c r="K32" s="1"/>
      <c r="L32" s="1"/>
    </row>
    <row r="33" spans="4:12" x14ac:dyDescent="0.25">
      <c r="D33" s="1"/>
      <c r="H33" s="1"/>
      <c r="I33" s="1"/>
      <c r="J33" s="1"/>
      <c r="K33" s="1"/>
      <c r="L33" s="1"/>
    </row>
    <row r="34" spans="4:12" x14ac:dyDescent="0.25">
      <c r="D34" s="1"/>
      <c r="H34" s="1"/>
      <c r="I34" s="1"/>
      <c r="J34" s="1"/>
      <c r="K34" s="1"/>
      <c r="L34" s="1"/>
    </row>
    <row r="35" spans="4:12" x14ac:dyDescent="0.25">
      <c r="D35" s="1"/>
      <c r="H35" s="1"/>
      <c r="I35" s="1"/>
      <c r="J35" s="1"/>
      <c r="K35" s="1"/>
      <c r="L35" s="1"/>
    </row>
    <row r="36" spans="4:12" x14ac:dyDescent="0.25">
      <c r="D36" s="1"/>
      <c r="H36" s="1"/>
      <c r="I36" s="1"/>
      <c r="J36" s="1"/>
      <c r="K36" s="1"/>
      <c r="L36" s="1"/>
    </row>
    <row r="37" spans="4:12" x14ac:dyDescent="0.25">
      <c r="D37" s="1"/>
      <c r="H37" s="1"/>
      <c r="I37" s="1"/>
      <c r="J37" s="1"/>
      <c r="K37" s="1"/>
      <c r="L37" s="1"/>
    </row>
    <row r="38" spans="4:12" x14ac:dyDescent="0.25">
      <c r="D38" s="1"/>
      <c r="H38" s="1"/>
      <c r="I38" s="1"/>
      <c r="J38" s="1"/>
      <c r="K38" s="1"/>
      <c r="L38" s="1"/>
    </row>
    <row r="39" spans="4:12" x14ac:dyDescent="0.25">
      <c r="D39" s="1"/>
      <c r="H39" s="1"/>
      <c r="I39" s="1"/>
      <c r="J39" s="1"/>
      <c r="K39" s="1"/>
      <c r="L39" s="1"/>
    </row>
    <row r="40" spans="4:12" x14ac:dyDescent="0.25">
      <c r="D40" s="1"/>
      <c r="H40" s="1"/>
      <c r="I40" s="1"/>
      <c r="J40" s="1"/>
      <c r="K40" s="1"/>
      <c r="L40" s="1"/>
    </row>
    <row r="41" spans="4:12" x14ac:dyDescent="0.25">
      <c r="D41" s="1"/>
      <c r="H41" s="1"/>
      <c r="I41" s="1"/>
      <c r="J41" s="1"/>
      <c r="K41" s="1"/>
      <c r="L41" s="1"/>
    </row>
    <row r="42" spans="4:12" x14ac:dyDescent="0.25">
      <c r="D42" s="1"/>
      <c r="H42" s="1"/>
      <c r="I42" s="1"/>
      <c r="J42" s="1"/>
      <c r="K42" s="1"/>
      <c r="L42" s="1"/>
    </row>
    <row r="43" spans="4:12" x14ac:dyDescent="0.25">
      <c r="D43" s="1"/>
      <c r="H43" s="1"/>
      <c r="I43" s="1"/>
      <c r="J43" s="1"/>
      <c r="K43" s="1"/>
      <c r="L43" s="1"/>
    </row>
    <row r="44" spans="4:12" x14ac:dyDescent="0.25">
      <c r="D44" s="1"/>
      <c r="H44" s="1"/>
      <c r="I44" s="1"/>
      <c r="J44" s="1"/>
      <c r="K44" s="1"/>
      <c r="L44" s="1"/>
    </row>
    <row r="45" spans="4:12" x14ac:dyDescent="0.25">
      <c r="D45" s="1"/>
      <c r="H45" s="1"/>
      <c r="I45" s="1"/>
      <c r="J45" s="1"/>
      <c r="K45" s="1"/>
      <c r="L45" s="1"/>
    </row>
    <row r="46" spans="4:12" x14ac:dyDescent="0.25">
      <c r="D46" s="1"/>
      <c r="H46" s="1"/>
      <c r="I46" s="1"/>
      <c r="J46" s="1"/>
      <c r="K46" s="1"/>
      <c r="L46" s="1"/>
    </row>
    <row r="47" spans="4:12" x14ac:dyDescent="0.25">
      <c r="D47" s="1"/>
      <c r="H47" s="1"/>
      <c r="I47" s="1"/>
      <c r="J47" s="1"/>
      <c r="K47" s="1"/>
      <c r="L47" s="1"/>
    </row>
    <row r="48" spans="4:12" x14ac:dyDescent="0.25">
      <c r="D48" s="1"/>
      <c r="H48" s="1"/>
      <c r="I48" s="1"/>
      <c r="J48" s="1"/>
      <c r="K48" s="1"/>
      <c r="L48" s="1"/>
    </row>
    <row r="49" spans="1:12" x14ac:dyDescent="0.25">
      <c r="D49" s="1"/>
      <c r="H49" s="1"/>
      <c r="I49" s="1"/>
      <c r="J49" s="1"/>
      <c r="K49" s="1"/>
      <c r="L49" s="1"/>
    </row>
    <row r="50" spans="1:12" x14ac:dyDescent="0.25">
      <c r="D50" s="1"/>
      <c r="H50" s="1"/>
      <c r="I50" s="1"/>
      <c r="J50" s="1"/>
      <c r="K50" s="1"/>
      <c r="L50" s="1"/>
    </row>
    <row r="51" spans="1:12" x14ac:dyDescent="0.25">
      <c r="D51" s="1"/>
      <c r="H51" s="1"/>
      <c r="I51" s="1"/>
      <c r="J51" s="1"/>
      <c r="K51" s="1"/>
      <c r="L51" s="1"/>
    </row>
    <row r="52" spans="1:12" x14ac:dyDescent="0.25">
      <c r="D52" s="1"/>
      <c r="H52" s="1"/>
      <c r="I52" s="1"/>
      <c r="J52" s="1"/>
      <c r="K52" s="1"/>
      <c r="L52" s="1"/>
    </row>
    <row r="53" spans="1:12" x14ac:dyDescent="0.25">
      <c r="D53" s="1"/>
      <c r="H53" s="1"/>
      <c r="I53" s="1"/>
      <c r="J53" s="1"/>
      <c r="K53" s="1"/>
      <c r="L53" s="1"/>
    </row>
    <row r="54" spans="1:12" x14ac:dyDescent="0.25">
      <c r="D54" s="1"/>
      <c r="H54" s="1"/>
      <c r="I54" s="1"/>
      <c r="J54" s="1"/>
      <c r="K54" s="1"/>
      <c r="L54" s="1"/>
    </row>
    <row r="55" spans="1:12" x14ac:dyDescent="0.25">
      <c r="D55" s="1"/>
      <c r="H55" s="1"/>
      <c r="I55" s="1"/>
      <c r="J55" s="1"/>
      <c r="K55" s="1"/>
      <c r="L55" s="1"/>
    </row>
    <row r="56" spans="1:12" x14ac:dyDescent="0.25">
      <c r="D56" s="1"/>
      <c r="H56" s="1"/>
      <c r="I56" s="1"/>
      <c r="J56" s="1"/>
      <c r="K56" s="1"/>
      <c r="L56" s="1"/>
    </row>
    <row r="57" spans="1:12" x14ac:dyDescent="0.25">
      <c r="D57" s="1"/>
      <c r="H57" s="1"/>
      <c r="I57" s="1"/>
      <c r="J57" s="1"/>
      <c r="K57" s="1"/>
      <c r="L57" s="1"/>
    </row>
    <row r="58" spans="1:12" x14ac:dyDescent="0.25">
      <c r="D58" s="1"/>
      <c r="H58" s="1"/>
      <c r="I58" s="1"/>
      <c r="J58" s="1"/>
      <c r="K58" s="1"/>
      <c r="L58" s="1"/>
    </row>
    <row r="59" spans="1:12" x14ac:dyDescent="0.25">
      <c r="D59" s="1"/>
      <c r="H59" s="1"/>
      <c r="I59" s="1"/>
      <c r="J59" s="1"/>
      <c r="K59" s="1"/>
      <c r="L59" s="1"/>
    </row>
    <row r="60" spans="1:12" x14ac:dyDescent="0.25">
      <c r="D60" s="1"/>
      <c r="E60" s="1"/>
      <c r="F60" s="1"/>
      <c r="G60" s="1"/>
      <c r="H60" s="1"/>
      <c r="I60" s="1"/>
      <c r="J60" s="1"/>
      <c r="K60" s="1"/>
      <c r="L60" s="1"/>
    </row>
    <row r="61" spans="1:1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23.25" x14ac:dyDescent="0.35">
      <c r="A62" s="11" t="s">
        <v>52</v>
      </c>
      <c r="B62" s="1"/>
      <c r="C62" s="8" t="s">
        <v>80</v>
      </c>
      <c r="D62" s="1"/>
      <c r="E62" s="1"/>
      <c r="F62" s="1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ht="23.25" x14ac:dyDescent="0.35">
      <c r="A64" s="1" t="s">
        <v>53</v>
      </c>
      <c r="B64" s="21">
        <v>38.606099999999998</v>
      </c>
      <c r="C64" s="21" t="s">
        <v>74</v>
      </c>
      <c r="D64" s="1"/>
      <c r="E64" s="1"/>
      <c r="F64" s="1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x14ac:dyDescent="0.25">
      <c r="A66" s="1" t="s">
        <v>54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x14ac:dyDescent="0.25">
      <c r="A68" s="1" t="s">
        <v>60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x14ac:dyDescent="0.25">
      <c r="A69" s="1" t="s">
        <v>55</v>
      </c>
      <c r="B69" s="1" t="s">
        <v>57</v>
      </c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5">
      <c r="A70" s="1" t="s">
        <v>56</v>
      </c>
      <c r="B70" s="1" t="s">
        <v>58</v>
      </c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x14ac:dyDescent="0.25">
      <c r="A71" s="1"/>
      <c r="B71" s="1" t="s">
        <v>59</v>
      </c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x14ac:dyDescent="0.25">
      <c r="A72" s="1"/>
      <c r="B72" s="1">
        <f>7.41*5.21</f>
        <v>38.606099999999998</v>
      </c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A74" s="10" t="s">
        <v>61</v>
      </c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 t="s">
        <v>62</v>
      </c>
      <c r="D76" s="1" t="s">
        <v>36</v>
      </c>
      <c r="E76" s="1" t="s">
        <v>63</v>
      </c>
      <c r="F76" s="1" t="s">
        <v>64</v>
      </c>
      <c r="G76" s="1"/>
      <c r="H76" s="1"/>
      <c r="I76" s="1"/>
      <c r="J76" s="1"/>
      <c r="K76" s="1"/>
      <c r="L76" s="1"/>
    </row>
    <row r="77" spans="1:12" x14ac:dyDescent="0.25">
      <c r="A77" s="1" t="s">
        <v>71</v>
      </c>
      <c r="B77" s="1" t="s">
        <v>65</v>
      </c>
      <c r="C77" s="13">
        <v>1.5</v>
      </c>
      <c r="D77" s="13">
        <v>2</v>
      </c>
      <c r="E77" s="13">
        <v>0.5</v>
      </c>
      <c r="F77" s="13">
        <v>0.75</v>
      </c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x14ac:dyDescent="0.25">
      <c r="A79" s="1"/>
      <c r="B79" s="1" t="s">
        <v>66</v>
      </c>
      <c r="C79" s="13">
        <v>0.5</v>
      </c>
      <c r="D79" s="13">
        <v>0.5</v>
      </c>
      <c r="E79" s="13">
        <v>0.625</v>
      </c>
      <c r="F79" s="13">
        <v>0.625</v>
      </c>
      <c r="G79" s="1"/>
      <c r="H79" s="1"/>
      <c r="I79" s="1"/>
      <c r="J79" s="1"/>
      <c r="K79" s="1"/>
      <c r="L79" s="1"/>
    </row>
    <row r="80" spans="1:1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ht="23.25" x14ac:dyDescent="0.35">
      <c r="A81" s="11" t="s">
        <v>67</v>
      </c>
      <c r="B81" s="1"/>
      <c r="C81" s="8" t="s">
        <v>81</v>
      </c>
      <c r="D81" s="1"/>
      <c r="E81" s="1"/>
      <c r="F81" s="1"/>
      <c r="G81" s="1"/>
      <c r="H81" s="1"/>
      <c r="I81" s="1"/>
      <c r="J81" s="1"/>
      <c r="K81" s="1"/>
      <c r="L81" s="1"/>
    </row>
    <row r="82" spans="1:1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x14ac:dyDescent="0.25">
      <c r="A83" s="1"/>
      <c r="B83" s="1"/>
      <c r="C83" s="1" t="s">
        <v>62</v>
      </c>
      <c r="D83" s="1" t="s">
        <v>36</v>
      </c>
      <c r="E83" s="1" t="s">
        <v>63</v>
      </c>
      <c r="F83" s="1" t="s">
        <v>64</v>
      </c>
      <c r="G83" s="1"/>
      <c r="H83" s="1"/>
      <c r="I83" s="1"/>
      <c r="J83" s="1" t="s">
        <v>70</v>
      </c>
      <c r="K83" s="1"/>
      <c r="L83" s="1"/>
    </row>
    <row r="84" spans="1:12" x14ac:dyDescent="0.25">
      <c r="A84" s="1"/>
      <c r="B84" s="1" t="s">
        <v>68</v>
      </c>
      <c r="C84" s="3">
        <v>2</v>
      </c>
      <c r="D84" s="3">
        <v>4</v>
      </c>
      <c r="E84" s="3">
        <v>1</v>
      </c>
      <c r="F84" s="3">
        <v>0</v>
      </c>
      <c r="G84" s="1"/>
      <c r="H84" s="1"/>
      <c r="I84" s="1"/>
      <c r="J84" s="1"/>
      <c r="K84" s="1"/>
      <c r="L84" s="1"/>
    </row>
    <row r="85" spans="1:1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23.25" x14ac:dyDescent="0.35">
      <c r="A86" s="11" t="s">
        <v>69</v>
      </c>
      <c r="B86" s="1"/>
      <c r="C86" s="8" t="s">
        <v>82</v>
      </c>
      <c r="D86" s="1"/>
      <c r="E86" s="1"/>
      <c r="F86" s="1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x14ac:dyDescent="0.25">
      <c r="A88" s="1"/>
      <c r="B88" s="1"/>
      <c r="C88" s="1" t="s">
        <v>62</v>
      </c>
      <c r="D88" s="1" t="s">
        <v>36</v>
      </c>
      <c r="E88" s="1" t="s">
        <v>63</v>
      </c>
      <c r="F88" s="1" t="s">
        <v>64</v>
      </c>
      <c r="G88" s="1"/>
      <c r="H88" s="1"/>
      <c r="I88" s="1"/>
      <c r="J88" s="1"/>
      <c r="K88" s="1"/>
      <c r="L88" s="1"/>
    </row>
    <row r="89" spans="1:12" x14ac:dyDescent="0.25">
      <c r="A89" s="1"/>
      <c r="B89" s="1" t="s">
        <v>37</v>
      </c>
      <c r="C89" s="3">
        <v>2</v>
      </c>
      <c r="D89" s="3">
        <f>2+0.5*3</f>
        <v>3.5</v>
      </c>
      <c r="E89" s="3">
        <v>0.5</v>
      </c>
      <c r="F89" s="3">
        <v>0</v>
      </c>
      <c r="G89" s="1"/>
      <c r="H89" s="1"/>
      <c r="I89" s="1"/>
      <c r="J89" s="1"/>
      <c r="K89" s="1"/>
      <c r="L89" s="1"/>
    </row>
    <row r="90" spans="1:1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x14ac:dyDescent="0.25">
      <c r="A91" s="1"/>
      <c r="B91" s="1" t="s">
        <v>72</v>
      </c>
      <c r="C91" s="13">
        <f>C89*57</f>
        <v>114</v>
      </c>
      <c r="D91" s="13">
        <f>D89*57</f>
        <v>199.5</v>
      </c>
      <c r="E91" s="13">
        <f>E89*57</f>
        <v>28.5</v>
      </c>
      <c r="F91" s="13">
        <f>F89*57</f>
        <v>0</v>
      </c>
      <c r="G91" s="1"/>
      <c r="H91" s="1"/>
      <c r="I91" s="1"/>
      <c r="J91" s="1"/>
      <c r="K91" s="1"/>
      <c r="L91" s="1"/>
    </row>
    <row r="92" spans="1:1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ht="23.25" x14ac:dyDescent="0.35">
      <c r="A93" s="1"/>
      <c r="B93" s="1" t="s">
        <v>73</v>
      </c>
      <c r="C93" s="19">
        <f>C91+D91+E91+F91</f>
        <v>342</v>
      </c>
      <c r="D93" s="19" t="s">
        <v>74</v>
      </c>
      <c r="E93" s="1"/>
      <c r="F93" s="1"/>
      <c r="G93" s="1"/>
      <c r="H93" s="1"/>
      <c r="I93" s="1"/>
      <c r="J93" s="1"/>
      <c r="K93" s="1"/>
      <c r="L93" s="1"/>
    </row>
    <row r="94" spans="1:1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ht="23.25" x14ac:dyDescent="0.35">
      <c r="A95" s="10" t="s">
        <v>75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23.25" x14ac:dyDescent="0.35">
      <c r="A97" s="20">
        <f>(C93+B64)</f>
        <v>380.60609999999997</v>
      </c>
      <c r="B97" s="18" t="s">
        <v>74</v>
      </c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zoomScale="85" zoomScaleNormal="85" workbookViewId="0">
      <selection activeCell="D4" sqref="D4"/>
    </sheetView>
  </sheetViews>
  <sheetFormatPr baseColWidth="10" defaultRowHeight="15" x14ac:dyDescent="0.25"/>
  <cols>
    <col min="1" max="2" width="22.85546875" customWidth="1"/>
    <col min="3" max="3" width="21" customWidth="1"/>
    <col min="4" max="4" width="11.42578125" customWidth="1"/>
    <col min="5" max="6" width="21.28515625" customWidth="1"/>
    <col min="7" max="7" width="23" customWidth="1"/>
    <col min="8" max="8" width="22.7109375" customWidth="1"/>
  </cols>
  <sheetData>
    <row r="1" spans="1:8" x14ac:dyDescent="0.25">
      <c r="A1" s="25" t="s">
        <v>84</v>
      </c>
      <c r="B1" s="25" t="s">
        <v>85</v>
      </c>
      <c r="C1" s="25" t="s">
        <v>86</v>
      </c>
      <c r="E1" s="25" t="s">
        <v>83</v>
      </c>
      <c r="F1" s="25" t="s">
        <v>98</v>
      </c>
      <c r="G1" s="25" t="s">
        <v>102</v>
      </c>
      <c r="H1" s="26" t="s">
        <v>103</v>
      </c>
    </row>
    <row r="2" spans="1:8" x14ac:dyDescent="0.25">
      <c r="A2" s="24" t="s">
        <v>18</v>
      </c>
      <c r="B2" s="24" t="s">
        <v>91</v>
      </c>
      <c r="C2" s="24">
        <v>1.0428999999999999</v>
      </c>
      <c r="E2" s="24" t="s">
        <v>18</v>
      </c>
      <c r="F2" s="27" t="s">
        <v>91</v>
      </c>
      <c r="G2" s="28" t="s">
        <v>99</v>
      </c>
      <c r="H2" s="29" t="b">
        <f>IF(C2=";""",VLOOKUP(C2,DONNEES!$A$2:$B$2,2,1))</f>
        <v>0</v>
      </c>
    </row>
    <row r="3" spans="1:8" x14ac:dyDescent="0.25">
      <c r="A3" s="24" t="s">
        <v>15</v>
      </c>
      <c r="B3" s="24" t="s">
        <v>91</v>
      </c>
      <c r="C3" s="24">
        <v>1.4248000000000001</v>
      </c>
      <c r="E3" s="24" t="s">
        <v>15</v>
      </c>
      <c r="F3" s="27" t="s">
        <v>91</v>
      </c>
      <c r="G3" s="28" t="s">
        <v>99</v>
      </c>
    </row>
    <row r="4" spans="1:8" x14ac:dyDescent="0.25">
      <c r="A4" s="24" t="s">
        <v>13</v>
      </c>
      <c r="B4" s="24" t="s">
        <v>91</v>
      </c>
      <c r="C4" s="24">
        <v>1.4733000000000001</v>
      </c>
      <c r="E4" s="24" t="s">
        <v>13</v>
      </c>
      <c r="F4" s="27" t="s">
        <v>91</v>
      </c>
      <c r="G4" s="28" t="s">
        <v>99</v>
      </c>
    </row>
    <row r="5" spans="1:8" x14ac:dyDescent="0.25">
      <c r="A5" s="24" t="s">
        <v>12</v>
      </c>
      <c r="B5" s="24" t="s">
        <v>91</v>
      </c>
      <c r="C5" s="24">
        <v>1.0745</v>
      </c>
      <c r="E5" s="24" t="s">
        <v>12</v>
      </c>
      <c r="F5" s="27" t="s">
        <v>91</v>
      </c>
      <c r="G5" s="28" t="s">
        <v>99</v>
      </c>
    </row>
    <row r="6" spans="1:8" x14ac:dyDescent="0.25">
      <c r="A6" s="24" t="s">
        <v>10</v>
      </c>
      <c r="B6" s="24" t="s">
        <v>97</v>
      </c>
      <c r="C6" s="24">
        <v>1.3544</v>
      </c>
      <c r="E6" s="24" t="s">
        <v>10</v>
      </c>
      <c r="F6" s="27" t="s">
        <v>97</v>
      </c>
      <c r="G6" s="28" t="s">
        <v>99</v>
      </c>
    </row>
    <row r="7" spans="1:8" x14ac:dyDescent="0.25">
      <c r="A7" s="24" t="s">
        <v>14</v>
      </c>
      <c r="B7" s="24" t="s">
        <v>91</v>
      </c>
      <c r="C7" s="24">
        <v>1.4782</v>
      </c>
      <c r="E7" s="24" t="s">
        <v>14</v>
      </c>
      <c r="F7" s="27" t="s">
        <v>91</v>
      </c>
      <c r="G7" s="28" t="s">
        <v>99</v>
      </c>
    </row>
    <row r="8" spans="1:8" x14ac:dyDescent="0.25">
      <c r="A8" s="24" t="s">
        <v>11</v>
      </c>
      <c r="B8" s="24" t="s">
        <v>91</v>
      </c>
      <c r="C8" s="24">
        <v>1.94</v>
      </c>
      <c r="E8" s="24" t="s">
        <v>11</v>
      </c>
      <c r="F8" s="27" t="s">
        <v>93</v>
      </c>
      <c r="G8" s="28" t="s">
        <v>100</v>
      </c>
    </row>
    <row r="9" spans="1:8" x14ac:dyDescent="0.25">
      <c r="A9" s="24" t="s">
        <v>11</v>
      </c>
      <c r="B9" s="24" t="s">
        <v>93</v>
      </c>
      <c r="C9" s="24">
        <v>1.5</v>
      </c>
      <c r="E9" s="24" t="s">
        <v>17</v>
      </c>
      <c r="F9" s="27" t="s">
        <v>91</v>
      </c>
      <c r="G9" s="28" t="s">
        <v>100</v>
      </c>
    </row>
    <row r="10" spans="1:8" x14ac:dyDescent="0.25">
      <c r="A10" s="24" t="s">
        <v>11</v>
      </c>
      <c r="B10" s="24" t="s">
        <v>95</v>
      </c>
      <c r="C10" s="24">
        <v>6.1421999999999999</v>
      </c>
      <c r="E10" s="24" t="s">
        <v>19</v>
      </c>
      <c r="F10" s="27" t="s">
        <v>91</v>
      </c>
      <c r="G10" s="28" t="s">
        <v>99</v>
      </c>
    </row>
    <row r="11" spans="1:8" x14ac:dyDescent="0.25">
      <c r="A11" s="24" t="s">
        <v>17</v>
      </c>
      <c r="B11" s="24" t="s">
        <v>91</v>
      </c>
      <c r="C11" s="24">
        <v>16</v>
      </c>
      <c r="E11" s="24" t="s">
        <v>0</v>
      </c>
      <c r="F11" s="27" t="s">
        <v>95</v>
      </c>
      <c r="G11" s="28" t="s">
        <v>100</v>
      </c>
    </row>
    <row r="12" spans="1:8" x14ac:dyDescent="0.25">
      <c r="A12" s="24" t="s">
        <v>17</v>
      </c>
      <c r="B12" s="24" t="s">
        <v>93</v>
      </c>
      <c r="C12" s="24">
        <v>11.25</v>
      </c>
      <c r="E12" s="24" t="s">
        <v>6</v>
      </c>
      <c r="F12" s="27" t="s">
        <v>95</v>
      </c>
      <c r="G12" s="28" t="s">
        <v>101</v>
      </c>
    </row>
    <row r="13" spans="1:8" x14ac:dyDescent="0.25">
      <c r="A13" s="24" t="s">
        <v>17</v>
      </c>
      <c r="B13" s="24" t="s">
        <v>95</v>
      </c>
      <c r="C13" s="24">
        <v>1.85</v>
      </c>
      <c r="E13" s="24" t="s">
        <v>32</v>
      </c>
      <c r="F13" s="27" t="s">
        <v>91</v>
      </c>
      <c r="G13" s="28" t="s">
        <v>99</v>
      </c>
    </row>
    <row r="14" spans="1:8" x14ac:dyDescent="0.25">
      <c r="A14" s="24" t="s">
        <v>19</v>
      </c>
      <c r="B14" s="24" t="s">
        <v>91</v>
      </c>
      <c r="C14" s="24">
        <v>2.4</v>
      </c>
      <c r="E14" s="24" t="s">
        <v>29</v>
      </c>
      <c r="F14" s="27" t="s">
        <v>91</v>
      </c>
      <c r="G14" s="28" t="s">
        <v>99</v>
      </c>
    </row>
    <row r="15" spans="1:8" x14ac:dyDescent="0.25">
      <c r="A15" s="24" t="s">
        <v>0</v>
      </c>
      <c r="B15" s="24" t="s">
        <v>93</v>
      </c>
      <c r="C15" s="24">
        <v>2.548</v>
      </c>
      <c r="E15" s="24" t="s">
        <v>27</v>
      </c>
      <c r="F15" s="27" t="s">
        <v>91</v>
      </c>
      <c r="G15" s="28" t="s">
        <v>99</v>
      </c>
    </row>
    <row r="16" spans="1:8" x14ac:dyDescent="0.25">
      <c r="A16" s="24" t="s">
        <v>0</v>
      </c>
      <c r="B16" s="24" t="s">
        <v>95</v>
      </c>
      <c r="C16" s="24">
        <v>2.4750000000000001</v>
      </c>
      <c r="E16" s="24" t="s">
        <v>26</v>
      </c>
      <c r="F16" s="27" t="s">
        <v>97</v>
      </c>
      <c r="G16" s="28" t="s">
        <v>101</v>
      </c>
    </row>
    <row r="17" spans="1:7" x14ac:dyDescent="0.25">
      <c r="A17" s="24" t="s">
        <v>0</v>
      </c>
      <c r="B17" s="24" t="s">
        <v>16</v>
      </c>
      <c r="C17" s="24">
        <v>1.8044</v>
      </c>
      <c r="E17" s="24" t="s">
        <v>30</v>
      </c>
      <c r="F17" s="27" t="s">
        <v>97</v>
      </c>
      <c r="G17" s="28" t="s">
        <v>99</v>
      </c>
    </row>
    <row r="18" spans="1:7" x14ac:dyDescent="0.25">
      <c r="A18" s="24" t="s">
        <v>5</v>
      </c>
      <c r="B18" s="24" t="s">
        <v>93</v>
      </c>
      <c r="C18" s="24">
        <v>2.0099999999999998</v>
      </c>
      <c r="E18" s="24" t="s">
        <v>23</v>
      </c>
      <c r="F18" s="27" t="s">
        <v>91</v>
      </c>
      <c r="G18" s="28" t="s">
        <v>99</v>
      </c>
    </row>
    <row r="19" spans="1:7" x14ac:dyDescent="0.25">
      <c r="A19" s="24" t="s">
        <v>5</v>
      </c>
      <c r="B19" s="24" t="s">
        <v>95</v>
      </c>
      <c r="C19" s="24">
        <v>4.55</v>
      </c>
      <c r="E19" s="24" t="s">
        <v>3</v>
      </c>
      <c r="F19" s="27" t="s">
        <v>92</v>
      </c>
      <c r="G19" s="28" t="s">
        <v>101</v>
      </c>
    </row>
    <row r="20" spans="1:7" x14ac:dyDescent="0.25">
      <c r="A20" s="24" t="s">
        <v>32</v>
      </c>
      <c r="B20" s="24" t="s">
        <v>91</v>
      </c>
      <c r="C20" s="24">
        <v>10.2676</v>
      </c>
      <c r="E20" s="24" t="s">
        <v>33</v>
      </c>
      <c r="F20" s="27" t="s">
        <v>96</v>
      </c>
      <c r="G20" s="28" t="s">
        <v>99</v>
      </c>
    </row>
    <row r="21" spans="1:7" x14ac:dyDescent="0.25">
      <c r="A21" s="24" t="s">
        <v>29</v>
      </c>
      <c r="B21" s="24" t="s">
        <v>91</v>
      </c>
      <c r="C21" s="24">
        <v>2.81</v>
      </c>
      <c r="E21" s="24" t="s">
        <v>31</v>
      </c>
      <c r="F21" s="27" t="s">
        <v>93</v>
      </c>
      <c r="G21" s="28" t="s">
        <v>101</v>
      </c>
    </row>
    <row r="22" spans="1:7" x14ac:dyDescent="0.25">
      <c r="A22" s="24" t="s">
        <v>27</v>
      </c>
      <c r="B22" s="24" t="s">
        <v>91</v>
      </c>
      <c r="C22" s="24">
        <v>2.69</v>
      </c>
      <c r="E22" s="24" t="s">
        <v>24</v>
      </c>
      <c r="F22" s="27" t="s">
        <v>25</v>
      </c>
      <c r="G22" s="28" t="s">
        <v>100</v>
      </c>
    </row>
    <row r="23" spans="1:7" x14ac:dyDescent="0.25">
      <c r="A23" s="24" t="s">
        <v>26</v>
      </c>
      <c r="B23" s="24" t="s">
        <v>91</v>
      </c>
      <c r="C23" s="24">
        <v>28.886800000000001</v>
      </c>
      <c r="E23" s="24" t="s">
        <v>34</v>
      </c>
      <c r="F23" s="27" t="s">
        <v>91</v>
      </c>
      <c r="G23" s="28" t="s">
        <v>101</v>
      </c>
    </row>
    <row r="24" spans="1:7" x14ac:dyDescent="0.25">
      <c r="A24" s="24" t="s">
        <v>26</v>
      </c>
      <c r="B24" s="24" t="s">
        <v>97</v>
      </c>
      <c r="C24" s="24">
        <v>4.2435999999999998</v>
      </c>
      <c r="E24" s="24" t="s">
        <v>35</v>
      </c>
      <c r="F24" s="27" t="s">
        <v>91</v>
      </c>
      <c r="G24" s="28" t="s">
        <v>99</v>
      </c>
    </row>
    <row r="25" spans="1:7" x14ac:dyDescent="0.25">
      <c r="A25" s="24" t="s">
        <v>30</v>
      </c>
      <c r="B25" s="24" t="s">
        <v>97</v>
      </c>
      <c r="C25" s="24">
        <v>3.21</v>
      </c>
      <c r="E25" s="24" t="s">
        <v>8</v>
      </c>
      <c r="F25" s="27" t="s">
        <v>91</v>
      </c>
      <c r="G25" s="28" t="s">
        <v>99</v>
      </c>
    </row>
    <row r="26" spans="1:7" x14ac:dyDescent="0.25">
      <c r="A26" s="24" t="s">
        <v>23</v>
      </c>
      <c r="B26" s="24" t="s">
        <v>91</v>
      </c>
      <c r="C26" s="24">
        <v>3.21</v>
      </c>
      <c r="E26" s="24" t="s">
        <v>28</v>
      </c>
      <c r="F26" s="27" t="s">
        <v>25</v>
      </c>
      <c r="G26" s="28" t="s">
        <v>99</v>
      </c>
    </row>
    <row r="27" spans="1:7" x14ac:dyDescent="0.25">
      <c r="A27" s="24" t="s">
        <v>3</v>
      </c>
      <c r="B27" s="24" t="s">
        <v>91</v>
      </c>
      <c r="C27" s="24">
        <v>2.8428</v>
      </c>
      <c r="E27" s="24" t="s">
        <v>9</v>
      </c>
      <c r="F27" s="27" t="s">
        <v>91</v>
      </c>
      <c r="G27" s="28" t="s">
        <v>99</v>
      </c>
    </row>
    <row r="28" spans="1:7" x14ac:dyDescent="0.25">
      <c r="A28" s="24" t="s">
        <v>3</v>
      </c>
      <c r="B28" s="24" t="s">
        <v>92</v>
      </c>
      <c r="C28" s="24">
        <v>2.6183000000000001</v>
      </c>
      <c r="E28" s="24" t="s">
        <v>2</v>
      </c>
      <c r="F28" s="27" t="s">
        <v>91</v>
      </c>
      <c r="G28" s="28" t="s">
        <v>99</v>
      </c>
    </row>
    <row r="29" spans="1:7" x14ac:dyDescent="0.25">
      <c r="A29" s="24" t="s">
        <v>33</v>
      </c>
      <c r="B29" s="24" t="s">
        <v>96</v>
      </c>
      <c r="C29" s="24">
        <v>4.3030999999999997</v>
      </c>
      <c r="E29" s="24" t="s">
        <v>4</v>
      </c>
      <c r="F29" s="27" t="s">
        <v>95</v>
      </c>
      <c r="G29" s="28" t="s">
        <v>100</v>
      </c>
    </row>
    <row r="30" spans="1:7" x14ac:dyDescent="0.25">
      <c r="A30" s="24" t="s">
        <v>31</v>
      </c>
      <c r="B30" s="24" t="s">
        <v>91</v>
      </c>
      <c r="C30" s="24">
        <v>5.3384999999999998</v>
      </c>
      <c r="E30" s="24" t="s">
        <v>7</v>
      </c>
      <c r="F30" s="27" t="s">
        <v>94</v>
      </c>
      <c r="G30" s="28" t="s">
        <v>99</v>
      </c>
    </row>
    <row r="31" spans="1:7" x14ac:dyDescent="0.25">
      <c r="A31" s="24" t="s">
        <v>31</v>
      </c>
      <c r="B31" s="24" t="s">
        <v>93</v>
      </c>
      <c r="C31" s="24">
        <v>10.5097</v>
      </c>
      <c r="E31" s="24" t="s">
        <v>22</v>
      </c>
      <c r="F31" s="27" t="s">
        <v>91</v>
      </c>
      <c r="G31" s="28" t="s">
        <v>99</v>
      </c>
    </row>
    <row r="32" spans="1:7" x14ac:dyDescent="0.25">
      <c r="A32" s="24" t="s">
        <v>24</v>
      </c>
      <c r="B32" s="24" t="s">
        <v>91</v>
      </c>
      <c r="C32" s="24">
        <v>20.006</v>
      </c>
      <c r="E32" s="24" t="s">
        <v>20</v>
      </c>
      <c r="F32" s="27" t="s">
        <v>95</v>
      </c>
      <c r="G32" s="28" t="s">
        <v>101</v>
      </c>
    </row>
    <row r="33" spans="1:7" x14ac:dyDescent="0.25">
      <c r="A33" s="24" t="s">
        <v>24</v>
      </c>
      <c r="B33" s="24" t="s">
        <v>92</v>
      </c>
      <c r="C33" s="24">
        <v>5.21</v>
      </c>
      <c r="E33" s="24" t="s">
        <v>21</v>
      </c>
      <c r="F33" s="27" t="s">
        <v>91</v>
      </c>
      <c r="G33" s="28" t="s">
        <v>99</v>
      </c>
    </row>
    <row r="34" spans="1:7" x14ac:dyDescent="0.25">
      <c r="A34" s="24" t="s">
        <v>24</v>
      </c>
      <c r="B34" s="24" t="s">
        <v>25</v>
      </c>
      <c r="C34" s="24">
        <v>15.59</v>
      </c>
      <c r="E34" s="22" t="s">
        <v>87</v>
      </c>
      <c r="F34" s="22" t="s">
        <v>87</v>
      </c>
      <c r="G34" s="22" t="s">
        <v>87</v>
      </c>
    </row>
    <row r="35" spans="1:7" x14ac:dyDescent="0.25">
      <c r="A35" s="24" t="s">
        <v>34</v>
      </c>
      <c r="B35" s="24" t="s">
        <v>91</v>
      </c>
      <c r="C35" s="24">
        <v>4.45</v>
      </c>
    </row>
    <row r="36" spans="1:7" x14ac:dyDescent="0.25">
      <c r="A36" s="24" t="s">
        <v>34</v>
      </c>
      <c r="B36" s="24" t="s">
        <v>95</v>
      </c>
      <c r="C36" s="24">
        <v>5.9166999999999996</v>
      </c>
    </row>
    <row r="37" spans="1:7" x14ac:dyDescent="0.25">
      <c r="A37" s="24" t="s">
        <v>35</v>
      </c>
      <c r="B37" s="24" t="s">
        <v>91</v>
      </c>
      <c r="C37" s="24">
        <v>17.585000000000001</v>
      </c>
    </row>
    <row r="38" spans="1:7" x14ac:dyDescent="0.25">
      <c r="A38" s="24" t="s">
        <v>8</v>
      </c>
      <c r="B38" s="24" t="s">
        <v>91</v>
      </c>
      <c r="C38" s="24">
        <v>12.185600000000001</v>
      </c>
    </row>
    <row r="39" spans="1:7" x14ac:dyDescent="0.25">
      <c r="A39" s="24" t="s">
        <v>28</v>
      </c>
      <c r="B39" s="24" t="s">
        <v>25</v>
      </c>
      <c r="C39" s="24">
        <v>12.297499999999999</v>
      </c>
    </row>
    <row r="40" spans="1:7" x14ac:dyDescent="0.25">
      <c r="A40" s="24" t="s">
        <v>9</v>
      </c>
      <c r="B40" s="24" t="s">
        <v>91</v>
      </c>
      <c r="C40" s="24">
        <v>8.8350000000000009</v>
      </c>
    </row>
    <row r="41" spans="1:7" x14ac:dyDescent="0.25">
      <c r="A41" s="24" t="s">
        <v>2</v>
      </c>
      <c r="B41" s="24" t="s">
        <v>91</v>
      </c>
      <c r="C41" s="24">
        <v>7.5339999999999998</v>
      </c>
    </row>
    <row r="42" spans="1:7" x14ac:dyDescent="0.25">
      <c r="A42" s="24" t="s">
        <v>4</v>
      </c>
      <c r="B42" s="24" t="s">
        <v>91</v>
      </c>
      <c r="C42" s="24">
        <v>11.5</v>
      </c>
    </row>
    <row r="43" spans="1:7" x14ac:dyDescent="0.25">
      <c r="A43" s="24" t="s">
        <v>4</v>
      </c>
      <c r="B43" s="24" t="s">
        <v>93</v>
      </c>
      <c r="C43" s="24">
        <v>5.8440000000000003</v>
      </c>
    </row>
    <row r="44" spans="1:7" x14ac:dyDescent="0.25">
      <c r="A44" s="24" t="s">
        <v>4</v>
      </c>
      <c r="B44" s="24" t="s">
        <v>95</v>
      </c>
      <c r="C44" s="24">
        <v>6.58</v>
      </c>
    </row>
    <row r="45" spans="1:7" x14ac:dyDescent="0.25">
      <c r="A45" s="24" t="s">
        <v>7</v>
      </c>
      <c r="B45" s="24" t="s">
        <v>94</v>
      </c>
      <c r="C45" s="24">
        <v>4.5864000000000003</v>
      </c>
    </row>
    <row r="46" spans="1:7" x14ac:dyDescent="0.25">
      <c r="A46" s="24" t="s">
        <v>22</v>
      </c>
      <c r="B46" s="24" t="s">
        <v>91</v>
      </c>
      <c r="C46" s="24">
        <v>40.953600000000002</v>
      </c>
    </row>
    <row r="47" spans="1:7" x14ac:dyDescent="0.25">
      <c r="A47" s="24" t="s">
        <v>20</v>
      </c>
      <c r="B47" s="24" t="s">
        <v>91</v>
      </c>
      <c r="C47" s="24">
        <v>21.778199999999998</v>
      </c>
    </row>
    <row r="48" spans="1:7" x14ac:dyDescent="0.25">
      <c r="A48" s="24" t="s">
        <v>20</v>
      </c>
      <c r="B48" s="24" t="s">
        <v>95</v>
      </c>
      <c r="C48" s="24">
        <v>30.734999999999999</v>
      </c>
    </row>
    <row r="49" spans="1:3" x14ac:dyDescent="0.25">
      <c r="A49" s="24" t="s">
        <v>21</v>
      </c>
      <c r="B49" s="24" t="s">
        <v>91</v>
      </c>
      <c r="C49" s="24">
        <v>358.5</v>
      </c>
    </row>
    <row r="50" spans="1:3" x14ac:dyDescent="0.25">
      <c r="A50" s="22" t="s">
        <v>87</v>
      </c>
      <c r="B50" s="22" t="s">
        <v>87</v>
      </c>
      <c r="C50" s="22" t="s">
        <v>87</v>
      </c>
    </row>
  </sheetData>
  <sortState ref="A2:B49">
    <sortCondition ref="A49"/>
  </sortState>
  <dataConsolidate>
    <dataRefs count="1">
      <dataRef ref="G2:H49" sheet="DONNEES"/>
    </dataRefs>
  </dataConsolidate>
  <dataValidations count="32">
    <dataValidation type="list" allowBlank="1" showInputMessage="1" showErrorMessage="1" sqref="F2">
      <formula1>$B$2</formula1>
    </dataValidation>
    <dataValidation type="list" allowBlank="1" showInputMessage="1" showErrorMessage="1" sqref="F3">
      <formula1>$B$3</formula1>
    </dataValidation>
    <dataValidation type="list" allowBlank="1" showInputMessage="1" showErrorMessage="1" sqref="F4">
      <formula1>$B$4</formula1>
    </dataValidation>
    <dataValidation type="list" allowBlank="1" showInputMessage="1" showErrorMessage="1" sqref="F5">
      <formula1>$B$5</formula1>
    </dataValidation>
    <dataValidation type="list" allowBlank="1" showInputMessage="1" showErrorMessage="1" sqref="F6">
      <formula1>$B$6</formula1>
    </dataValidation>
    <dataValidation type="list" allowBlank="1" showInputMessage="1" showErrorMessage="1" sqref="F7">
      <formula1>$B$7</formula1>
    </dataValidation>
    <dataValidation type="list" allowBlank="1" showInputMessage="1" showErrorMessage="1" sqref="F8">
      <formula1>$B$8:$B$10</formula1>
    </dataValidation>
    <dataValidation type="list" allowBlank="1" showInputMessage="1" showErrorMessage="1" sqref="F9">
      <formula1>$B$11:$B$13</formula1>
    </dataValidation>
    <dataValidation type="list" allowBlank="1" showInputMessage="1" showErrorMessage="1" sqref="F10">
      <formula1>$B$14</formula1>
    </dataValidation>
    <dataValidation type="list" allowBlank="1" showInputMessage="1" showErrorMessage="1" sqref="F11">
      <formula1>$B$15:$B$17</formula1>
    </dataValidation>
    <dataValidation type="list" allowBlank="1" showInputMessage="1" showErrorMessage="1" sqref="F12">
      <formula1>$B$18:$B$19</formula1>
    </dataValidation>
    <dataValidation type="list" allowBlank="1" showInputMessage="1" showErrorMessage="1" sqref="F13">
      <formula1>$B$20</formula1>
    </dataValidation>
    <dataValidation type="list" allowBlank="1" showInputMessage="1" showErrorMessage="1" sqref="F14">
      <formula1>$B$21</formula1>
    </dataValidation>
    <dataValidation type="list" allowBlank="1" showInputMessage="1" showErrorMessage="1" sqref="F15">
      <formula1>$B$22</formula1>
    </dataValidation>
    <dataValidation type="list" allowBlank="1" showInputMessage="1" showErrorMessage="1" sqref="F16">
      <formula1>$B$23:$B$24</formula1>
    </dataValidation>
    <dataValidation type="list" allowBlank="1" showInputMessage="1" showErrorMessage="1" sqref="F17">
      <formula1>$B$25</formula1>
    </dataValidation>
    <dataValidation type="list" allowBlank="1" showInputMessage="1" showErrorMessage="1" sqref="F18">
      <formula1>$B$26</formula1>
    </dataValidation>
    <dataValidation type="list" allowBlank="1" showInputMessage="1" showErrorMessage="1" sqref="F19">
      <formula1>$B$27:$B$28</formula1>
    </dataValidation>
    <dataValidation type="list" allowBlank="1" showInputMessage="1" showErrorMessage="1" sqref="F20">
      <formula1>$B$29</formula1>
    </dataValidation>
    <dataValidation type="list" allowBlank="1" showInputMessage="1" showErrorMessage="1" sqref="F21">
      <formula1>$B$30:$B$31</formula1>
    </dataValidation>
    <dataValidation type="list" allowBlank="1" showInputMessage="1" showErrorMessage="1" sqref="F22">
      <formula1>$B$32:$B$34</formula1>
    </dataValidation>
    <dataValidation type="list" allowBlank="1" showInputMessage="1" showErrorMessage="1" sqref="F23">
      <formula1>$B$35:$B$36</formula1>
    </dataValidation>
    <dataValidation type="list" allowBlank="1" showInputMessage="1" showErrorMessage="1" sqref="F24">
      <formula1>$B$37</formula1>
    </dataValidation>
    <dataValidation type="list" allowBlank="1" showInputMessage="1" showErrorMessage="1" sqref="F25">
      <formula1>$B$38</formula1>
    </dataValidation>
    <dataValidation type="list" allowBlank="1" showInputMessage="1" showErrorMessage="1" sqref="F26">
      <formula1>$B$39</formula1>
    </dataValidation>
    <dataValidation type="list" allowBlank="1" showInputMessage="1" showErrorMessage="1" sqref="F27">
      <formula1>$B$40</formula1>
    </dataValidation>
    <dataValidation type="list" allowBlank="1" showInputMessage="1" showErrorMessage="1" sqref="F28">
      <formula1>$B$41</formula1>
    </dataValidation>
    <dataValidation type="list" allowBlank="1" showInputMessage="1" showErrorMessage="1" sqref="F29">
      <formula1>$B$42:$B$44</formula1>
    </dataValidation>
    <dataValidation type="list" allowBlank="1" showInputMessage="1" showErrorMessage="1" sqref="F30">
      <formula1>$B$45</formula1>
    </dataValidation>
    <dataValidation type="list" allowBlank="1" showInputMessage="1" showErrorMessage="1" sqref="F31">
      <formula1>$B$46</formula1>
    </dataValidation>
    <dataValidation type="list" allowBlank="1" showInputMessage="1" showErrorMessage="1" sqref="F32">
      <formula1>$B$47:$B$48</formula1>
    </dataValidation>
    <dataValidation type="list" allowBlank="1" showInputMessage="1" showErrorMessage="1" sqref="F33">
      <formula1>$B$49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DONNEES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Esteban Henaut</dc:creator>
  <cp:lastModifiedBy>Esteban Henaut</cp:lastModifiedBy>
  <dcterms:created xsi:type="dcterms:W3CDTF">2017-02-20T12:42:17Z</dcterms:created>
  <dcterms:modified xsi:type="dcterms:W3CDTF">2017-03-02T09:11:30Z</dcterms:modified>
</cp:coreProperties>
</file>