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Tâche" sheetId="1" r:id="rId1"/>
    <sheet name="Lieux" sheetId="2" r:id="rId2"/>
    <sheet name="Employés" sheetId="3" r:id="rId3"/>
  </sheets>
  <calcPr calcId="145621"/>
</workbook>
</file>

<file path=xl/calcChain.xml><?xml version="1.0" encoding="utf-8"?>
<calcChain xmlns="http://schemas.openxmlformats.org/spreadsheetml/2006/main">
  <c r="L8" i="1" l="1"/>
  <c r="L6" i="1"/>
  <c r="F5" i="1"/>
  <c r="C5" i="1"/>
  <c r="L10" i="1" l="1"/>
  <c r="I10" i="1"/>
  <c r="J10" i="1"/>
  <c r="K10" i="1"/>
  <c r="H7" i="1"/>
  <c r="H10" i="1" s="1"/>
  <c r="F7" i="1"/>
  <c r="D7" i="1"/>
  <c r="C7" i="1"/>
  <c r="H5" i="1"/>
  <c r="D5" i="1"/>
  <c r="F2" i="3"/>
  <c r="N5" i="1" l="1"/>
  <c r="M6" i="1" s="1"/>
  <c r="M8" i="1" l="1"/>
  <c r="M10" i="1" s="1"/>
</calcChain>
</file>

<file path=xl/sharedStrings.xml><?xml version="1.0" encoding="utf-8"?>
<sst xmlns="http://schemas.openxmlformats.org/spreadsheetml/2006/main" count="37" uniqueCount="28">
  <si>
    <t>Numéro</t>
  </si>
  <si>
    <t>103-072</t>
  </si>
  <si>
    <t>103-073</t>
  </si>
  <si>
    <t>Nom</t>
  </si>
  <si>
    <t>Ancienneté</t>
  </si>
  <si>
    <t>Expérience</t>
  </si>
  <si>
    <t>% tâche demandé</t>
  </si>
  <si>
    <t>Anglais</t>
  </si>
  <si>
    <t>Discipline</t>
  </si>
  <si>
    <t>% tâche congé</t>
  </si>
  <si>
    <t>Spécialité</t>
  </si>
  <si>
    <t>Attribuées</t>
  </si>
  <si>
    <t>Minutes SPE</t>
  </si>
  <si>
    <t>Min. EHDAA</t>
  </si>
  <si>
    <t>Min. Rempl.</t>
  </si>
  <si>
    <t>Total min.</t>
  </si>
  <si>
    <t>% tâche attribué</t>
  </si>
  <si>
    <t>calcul moy.</t>
  </si>
  <si>
    <t>Min ANG</t>
  </si>
  <si>
    <t>Remarque :</t>
  </si>
  <si>
    <t>École d'affectation :</t>
  </si>
  <si>
    <t>Simon</t>
  </si>
  <si>
    <t>Création des tâches</t>
  </si>
  <si>
    <t>Saint-Hugues</t>
  </si>
  <si>
    <t>Saint-Marcel</t>
  </si>
  <si>
    <t>Lieu</t>
  </si>
  <si>
    <t>Min. total</t>
  </si>
  <si>
    <t>Min.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</si>
</sst>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9" fontId="0" fillId="0" borderId="0" xfId="1" applyFont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1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textRotation="90"/>
    </xf>
    <xf numFmtId="0" fontId="0" fillId="0" borderId="0" xfId="0" applyBorder="1" applyAlignment="1">
      <alignment horizontal="center"/>
    </xf>
    <xf numFmtId="9" fontId="0" fillId="0" borderId="0" xfId="1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right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9" fontId="0" fillId="0" borderId="3" xfId="1" applyNumberFormat="1" applyFont="1" applyBorder="1" applyAlignment="1">
      <alignment horizontal="center"/>
    </xf>
    <xf numFmtId="0" fontId="0" fillId="0" borderId="3" xfId="0" applyBorder="1"/>
    <xf numFmtId="0" fontId="3" fillId="0" borderId="3" xfId="0" applyFont="1" applyBorder="1" applyAlignment="1">
      <alignment horizontal="left"/>
    </xf>
    <xf numFmtId="0" fontId="7" fillId="0" borderId="1" xfId="0" applyFont="1" applyBorder="1"/>
    <xf numFmtId="0" fontId="0" fillId="0" borderId="1" xfId="0" applyBorder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6" fillId="0" borderId="3" xfId="0" applyFont="1" applyFill="1" applyBorder="1" applyAlignment="1">
      <alignment horizontal="left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4" xfId="1" applyFont="1" applyFill="1" applyBorder="1"/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0" fillId="2" borderId="2" xfId="1" applyNumberFormat="1" applyFont="1" applyFill="1" applyBorder="1"/>
    <xf numFmtId="164" fontId="2" fillId="0" borderId="1" xfId="1" applyNumberFormat="1" applyFont="1" applyBorder="1" applyAlignment="1">
      <alignment horizontal="right"/>
    </xf>
    <xf numFmtId="0" fontId="6" fillId="3" borderId="2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left"/>
    </xf>
    <xf numFmtId="14" fontId="0" fillId="0" borderId="0" xfId="0" applyNumberFormat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S$5" lockText="1" noThreeD="1"/>
</file>

<file path=xl/ctrlProps/ctrlProp2.xml><?xml version="1.0" encoding="utf-8"?>
<formControlPr xmlns="http://schemas.microsoft.com/office/spreadsheetml/2009/9/main" objectType="CheckBox" fmlaLink="$S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4</xdr:row>
          <xdr:rowOff>0</xdr:rowOff>
        </xdr:from>
        <xdr:to>
          <xdr:col>7</xdr:col>
          <xdr:colOff>68580</xdr:colOff>
          <xdr:row>5</xdr:row>
          <xdr:rowOff>30480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6</xdr:row>
          <xdr:rowOff>0</xdr:rowOff>
        </xdr:from>
        <xdr:to>
          <xdr:col>7</xdr:col>
          <xdr:colOff>68580</xdr:colOff>
          <xdr:row>7</xdr:row>
          <xdr:rowOff>30480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Numéro" dataDxfId="0"/>
    <tableColumn id="2" name="Lieu"/>
    <tableColumn id="3" name="Min ANG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2" totalsRowShown="0" headerRowDxfId="6">
  <autoFilter ref="A1:F2"/>
  <sortState ref="A2:F100">
    <sortCondition ref="B2:B100"/>
    <sortCondition ref="A2:A100"/>
  </sortState>
  <tableColumns count="6">
    <tableColumn id="1" name="Nom"/>
    <tableColumn id="2" name="Discipline" dataDxfId="5"/>
    <tableColumn id="3" name="Ancienneté" dataDxfId="4"/>
    <tableColumn id="4" name="Expérience" dataDxfId="3"/>
    <tableColumn id="5" name="% tâche demandé" dataDxfId="2"/>
    <tableColumn id="6" name="% tâche congé" dataDxfId="1" dataCellStyle="Pourcentage">
      <calculatedColumnFormula>1-Tableau2[[#This Row],[% tâche demandé]]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1"/>
  <sheetViews>
    <sheetView tabSelected="1" workbookViewId="0">
      <selection activeCell="L13" sqref="L13"/>
    </sheetView>
  </sheetViews>
  <sheetFormatPr baseColWidth="10" defaultRowHeight="14.4" x14ac:dyDescent="0.3"/>
  <cols>
    <col min="1" max="1" width="10.5546875" customWidth="1"/>
    <col min="2" max="2" width="5" style="1" customWidth="1"/>
    <col min="3" max="3" width="16.77734375" bestFit="1" customWidth="1"/>
    <col min="5" max="6" width="11.5546875" style="5"/>
    <col min="7" max="7" width="3.21875" customWidth="1"/>
    <col min="8" max="12" width="6.77734375" customWidth="1"/>
    <col min="14" max="14" width="5" style="37" bestFit="1" customWidth="1"/>
    <col min="15" max="15" width="4.5546875" customWidth="1"/>
    <col min="19" max="19" width="5.33203125" bestFit="1" customWidth="1"/>
  </cols>
  <sheetData>
    <row r="1" spans="1:19" ht="15.6" x14ac:dyDescent="0.3">
      <c r="A1" s="45" t="s">
        <v>22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9" ht="7.2" customHeight="1" x14ac:dyDescent="0.3"/>
    <row r="3" spans="1:19" x14ac:dyDescent="0.3">
      <c r="A3" s="12"/>
      <c r="L3" s="6"/>
      <c r="M3" s="51"/>
    </row>
    <row r="4" spans="1:19" ht="43.8" x14ac:dyDescent="0.3">
      <c r="A4" s="13" t="s">
        <v>3</v>
      </c>
      <c r="B4" s="13"/>
      <c r="C4" s="14" t="s">
        <v>10</v>
      </c>
      <c r="D4" s="15" t="s">
        <v>6</v>
      </c>
      <c r="E4" s="14" t="s">
        <v>25</v>
      </c>
      <c r="F4" s="14" t="s">
        <v>26</v>
      </c>
      <c r="G4" s="16" t="s">
        <v>11</v>
      </c>
      <c r="H4" s="15" t="s">
        <v>12</v>
      </c>
      <c r="I4" s="15" t="s">
        <v>13</v>
      </c>
      <c r="J4" s="15" t="s">
        <v>14</v>
      </c>
      <c r="K4" s="15" t="s">
        <v>27</v>
      </c>
      <c r="L4" s="15" t="s">
        <v>15</v>
      </c>
      <c r="M4" s="15" t="s">
        <v>16</v>
      </c>
      <c r="N4" s="47" t="s">
        <v>17</v>
      </c>
      <c r="O4" s="47"/>
      <c r="S4" s="16" t="s">
        <v>11</v>
      </c>
    </row>
    <row r="5" spans="1:19" x14ac:dyDescent="0.3">
      <c r="A5" s="46" t="s">
        <v>21</v>
      </c>
      <c r="B5" s="46"/>
      <c r="C5" s="17" t="str">
        <f>VLOOKUP(A5,Tableau2[#All],2,0)</f>
        <v>Anglais</v>
      </c>
      <c r="D5" s="18">
        <f>VLOOKUP(A5,Tableau2[#All],5,0)</f>
        <v>1</v>
      </c>
      <c r="E5" s="17" t="s">
        <v>1</v>
      </c>
      <c r="F5" s="17">
        <f>VLOOKUP(E5,Tableau1[#All],3,0)</f>
        <v>550</v>
      </c>
      <c r="G5" s="3"/>
      <c r="H5" s="19" t="str">
        <f>VLOOKUP(E5,Tableau1[#All],2,0)</f>
        <v>Saint-Hugues</v>
      </c>
      <c r="I5" s="3"/>
      <c r="J5" s="3"/>
      <c r="K5" s="3"/>
      <c r="L5" s="3"/>
      <c r="M5" s="3"/>
      <c r="N5" s="38">
        <f>H10+I10+J10+K10</f>
        <v>1200</v>
      </c>
      <c r="O5" s="3"/>
      <c r="S5" t="b">
        <v>1</v>
      </c>
    </row>
    <row r="6" spans="1:19" x14ac:dyDescent="0.3">
      <c r="A6" s="20" t="s">
        <v>19</v>
      </c>
      <c r="B6" s="44"/>
      <c r="C6" s="44"/>
      <c r="D6" s="21"/>
      <c r="E6" s="22"/>
      <c r="F6" s="22"/>
      <c r="G6" s="21"/>
      <c r="H6" s="23">
        <v>500</v>
      </c>
      <c r="I6" s="23">
        <v>50</v>
      </c>
      <c r="J6" s="23"/>
      <c r="K6" s="23"/>
      <c r="L6" s="23">
        <f>IF(S5=TRUE,(H6+I6+J6+K6),0)</f>
        <v>550</v>
      </c>
      <c r="M6" s="42">
        <f>(H6+I6+J6+K6)/N5</f>
        <v>0.45833333333333331</v>
      </c>
      <c r="N6" s="39"/>
      <c r="O6" s="21"/>
      <c r="S6" s="1"/>
    </row>
    <row r="7" spans="1:19" x14ac:dyDescent="0.3">
      <c r="A7" s="48" t="s">
        <v>21</v>
      </c>
      <c r="B7" s="48"/>
      <c r="C7" s="24" t="str">
        <f>VLOOKUP(A7,Tableau2[#All],2,0)</f>
        <v>Anglais</v>
      </c>
      <c r="D7" s="25">
        <f>VLOOKUP(A7,Tableau2[#All],5,0)</f>
        <v>1</v>
      </c>
      <c r="E7" s="24" t="s">
        <v>2</v>
      </c>
      <c r="F7" s="24">
        <f>VLOOKUP(E7,Tableau1[#All],3,0)</f>
        <v>650</v>
      </c>
      <c r="G7" s="26"/>
      <c r="H7" s="27" t="str">
        <f>VLOOKUP(E7,Tableau1[#All],2,0)</f>
        <v>Saint-Marcel</v>
      </c>
      <c r="I7" s="26"/>
      <c r="J7" s="26"/>
      <c r="K7" s="26"/>
      <c r="L7" s="26"/>
      <c r="M7" s="26"/>
      <c r="N7" s="40"/>
      <c r="O7" s="26"/>
      <c r="S7" s="1" t="b">
        <v>0</v>
      </c>
    </row>
    <row r="8" spans="1:19" x14ac:dyDescent="0.3">
      <c r="A8" s="20" t="s">
        <v>19</v>
      </c>
      <c r="B8" s="44"/>
      <c r="C8" s="44"/>
      <c r="D8" s="21"/>
      <c r="E8" s="22"/>
      <c r="F8" s="22"/>
      <c r="G8" s="21"/>
      <c r="H8" s="23">
        <v>650</v>
      </c>
      <c r="I8" s="23"/>
      <c r="J8" s="23"/>
      <c r="K8" s="23"/>
      <c r="L8" s="23">
        <f>IF(S7=TRUE,(H8+I8+J8+K8),0)</f>
        <v>0</v>
      </c>
      <c r="M8" s="42">
        <f>(H8+I8+J8+K8)/N5</f>
        <v>0.54166666666666663</v>
      </c>
      <c r="N8" s="39"/>
      <c r="O8" s="21"/>
    </row>
    <row r="9" spans="1:19" s="1" customFormat="1" ht="6" customHeight="1" thickBot="1" x14ac:dyDescent="0.35">
      <c r="A9" s="30"/>
      <c r="B9" s="31"/>
      <c r="C9" s="31"/>
      <c r="D9" s="32"/>
      <c r="E9" s="33"/>
      <c r="F9" s="33"/>
      <c r="G9" s="32"/>
      <c r="H9" s="34"/>
      <c r="I9" s="34"/>
      <c r="J9" s="34"/>
      <c r="K9" s="34"/>
      <c r="L9" s="34"/>
      <c r="M9" s="35"/>
      <c r="N9" s="40"/>
      <c r="O9" s="26"/>
    </row>
    <row r="10" spans="1:19" ht="15" thickBot="1" x14ac:dyDescent="0.35">
      <c r="A10" s="28" t="s">
        <v>20</v>
      </c>
      <c r="B10" s="2"/>
      <c r="C10" s="50"/>
      <c r="D10" s="2"/>
      <c r="E10" s="29"/>
      <c r="F10" s="29"/>
      <c r="G10" s="2"/>
      <c r="H10" s="36">
        <f>SUM(H6:H8)</f>
        <v>1150</v>
      </c>
      <c r="I10" s="36">
        <f t="shared" ref="I10:M10" si="0">SUM(I6:I8)</f>
        <v>50</v>
      </c>
      <c r="J10" s="36">
        <f t="shared" si="0"/>
        <v>0</v>
      </c>
      <c r="K10" s="36">
        <f t="shared" si="0"/>
        <v>0</v>
      </c>
      <c r="L10" s="36">
        <f t="shared" si="0"/>
        <v>550</v>
      </c>
      <c r="M10" s="43">
        <f t="shared" si="0"/>
        <v>1</v>
      </c>
      <c r="N10" s="41"/>
      <c r="O10" s="2"/>
    </row>
    <row r="11" spans="1:19" x14ac:dyDescent="0.3">
      <c r="C11" s="5"/>
    </row>
    <row r="12" spans="1:19" x14ac:dyDescent="0.3">
      <c r="C12" s="5"/>
    </row>
    <row r="13" spans="1:19" x14ac:dyDescent="0.3">
      <c r="C13" s="5"/>
    </row>
    <row r="14" spans="1:19" x14ac:dyDescent="0.3">
      <c r="C14" s="5"/>
    </row>
    <row r="15" spans="1:19" x14ac:dyDescent="0.3">
      <c r="C15" s="5"/>
    </row>
    <row r="16" spans="1:19" x14ac:dyDescent="0.3">
      <c r="C16" s="5"/>
    </row>
    <row r="17" spans="3:3" x14ac:dyDescent="0.3">
      <c r="C17" s="5"/>
    </row>
    <row r="18" spans="3:3" x14ac:dyDescent="0.3">
      <c r="C18" s="5"/>
    </row>
    <row r="19" spans="3:3" x14ac:dyDescent="0.3">
      <c r="C19" s="5"/>
    </row>
    <row r="20" spans="3:3" x14ac:dyDescent="0.3">
      <c r="C20" s="5"/>
    </row>
    <row r="21" spans="3:3" x14ac:dyDescent="0.3">
      <c r="C21" s="5"/>
    </row>
    <row r="22" spans="3:3" x14ac:dyDescent="0.3">
      <c r="C22" s="5"/>
    </row>
    <row r="23" spans="3:3" x14ac:dyDescent="0.3">
      <c r="C23" s="5"/>
    </row>
    <row r="24" spans="3:3" x14ac:dyDescent="0.3">
      <c r="C24" s="5"/>
    </row>
    <row r="25" spans="3:3" x14ac:dyDescent="0.3">
      <c r="C25" s="5"/>
    </row>
    <row r="26" spans="3:3" x14ac:dyDescent="0.3">
      <c r="C26" s="5"/>
    </row>
    <row r="27" spans="3:3" x14ac:dyDescent="0.3">
      <c r="C27" s="5"/>
    </row>
    <row r="28" spans="3:3" x14ac:dyDescent="0.3">
      <c r="C28" s="5"/>
    </row>
    <row r="29" spans="3:3" x14ac:dyDescent="0.3">
      <c r="C29" s="5"/>
    </row>
    <row r="30" spans="3:3" x14ac:dyDescent="0.3">
      <c r="C30" s="5"/>
    </row>
    <row r="31" spans="3:3" x14ac:dyDescent="0.3">
      <c r="C31" s="5"/>
    </row>
  </sheetData>
  <mergeCells count="6">
    <mergeCell ref="B8:C8"/>
    <mergeCell ref="A1:O1"/>
    <mergeCell ref="A5:B5"/>
    <mergeCell ref="B6:C6"/>
    <mergeCell ref="N4:O4"/>
    <mergeCell ref="A7:B7"/>
  </mergeCells>
  <dataValidations count="1">
    <dataValidation type="list" allowBlank="1" showInputMessage="1" showErrorMessage="1" sqref="M3">
      <formula1>"2016,2017,2018,2019,2020,2021,2022,2023"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6</xdr:col>
                    <xdr:colOff>38100</xdr:colOff>
                    <xdr:row>4</xdr:row>
                    <xdr:rowOff>0</xdr:rowOff>
                  </from>
                  <to>
                    <xdr:col>7</xdr:col>
                    <xdr:colOff>68580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6</xdr:col>
                    <xdr:colOff>38100</xdr:colOff>
                    <xdr:row>6</xdr:row>
                    <xdr:rowOff>0</xdr:rowOff>
                  </from>
                  <to>
                    <xdr:col>7</xdr:col>
                    <xdr:colOff>68580</xdr:colOff>
                    <xdr:row>7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Employés!$A$2:$A$2</xm:f>
          </x14:formula1>
          <xm:sqref>A5 A7</xm:sqref>
        </x14:dataValidation>
        <x14:dataValidation type="list" allowBlank="1" showInputMessage="1" showErrorMessage="1">
          <x14:formula1>
            <xm:f>Lieux!$A$2:$A$3</xm:f>
          </x14:formula1>
          <xm:sqref>E5 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4" sqref="A4"/>
    </sheetView>
  </sheetViews>
  <sheetFormatPr baseColWidth="10" defaultRowHeight="14.4" x14ac:dyDescent="0.3"/>
  <cols>
    <col min="1" max="1" width="11.5546875" style="5"/>
    <col min="2" max="2" width="39.109375" bestFit="1" customWidth="1"/>
  </cols>
  <sheetData>
    <row r="1" spans="1:3" x14ac:dyDescent="0.3">
      <c r="A1" s="5" t="s">
        <v>0</v>
      </c>
      <c r="B1" s="1" t="s">
        <v>25</v>
      </c>
      <c r="C1" t="s">
        <v>18</v>
      </c>
    </row>
    <row r="2" spans="1:3" x14ac:dyDescent="0.3">
      <c r="A2" s="5" t="s">
        <v>1</v>
      </c>
      <c r="B2" s="1" t="s">
        <v>23</v>
      </c>
      <c r="C2">
        <v>550</v>
      </c>
    </row>
    <row r="3" spans="1:3" x14ac:dyDescent="0.3">
      <c r="A3" s="5" t="s">
        <v>2</v>
      </c>
      <c r="B3" s="1" t="s">
        <v>24</v>
      </c>
      <c r="C3">
        <v>650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B2" sqref="B2"/>
    </sheetView>
  </sheetViews>
  <sheetFormatPr baseColWidth="10" defaultRowHeight="14.4" x14ac:dyDescent="0.3"/>
  <cols>
    <col min="1" max="1" width="23.33203125" bestFit="1" customWidth="1"/>
    <col min="2" max="2" width="16.77734375" style="5" bestFit="1" customWidth="1"/>
    <col min="3" max="3" width="12" style="5" customWidth="1"/>
    <col min="4" max="4" width="11.77734375" style="5" customWidth="1"/>
    <col min="5" max="5" width="10.21875" style="7" customWidth="1"/>
  </cols>
  <sheetData>
    <row r="1" spans="1:6" ht="28.8" x14ac:dyDescent="0.3">
      <c r="A1" s="4" t="s">
        <v>3</v>
      </c>
      <c r="B1" s="9" t="s">
        <v>8</v>
      </c>
      <c r="C1" s="9" t="s">
        <v>4</v>
      </c>
      <c r="D1" s="9" t="s">
        <v>5</v>
      </c>
      <c r="E1" s="10" t="s">
        <v>6</v>
      </c>
      <c r="F1" s="4" t="s">
        <v>9</v>
      </c>
    </row>
    <row r="2" spans="1:6" x14ac:dyDescent="0.3">
      <c r="A2" t="s">
        <v>21</v>
      </c>
      <c r="B2" s="5" t="s">
        <v>7</v>
      </c>
      <c r="C2" s="49">
        <v>36892</v>
      </c>
      <c r="D2" s="5">
        <v>1</v>
      </c>
      <c r="E2" s="8">
        <v>1</v>
      </c>
      <c r="F2" s="11">
        <f>1-Tableau2[[#This Row],[% tâche demandé]]</f>
        <v>0</v>
      </c>
    </row>
  </sheetData>
  <dataValidations count="2">
    <dataValidation type="list" allowBlank="1" showInputMessage="1" showErrorMessage="1" sqref="B2">
      <formula1>"Anglais,Éducation physique,Espagnol,Musique,Orthopédagogie"</formula1>
    </dataValidation>
    <dataValidation type="decimal" allowBlank="1" showInputMessage="1" showErrorMessage="1" sqref="E2">
      <formula1>0</formula1>
      <formula2>100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Tâche</vt:lpstr>
      <vt:lpstr>Lieux</vt:lpstr>
      <vt:lpstr>Employés</vt:lpstr>
    </vt:vector>
  </TitlesOfParts>
  <Company>Commission Scolaire de Saint-Hyacinthe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2016-12-09T15:08:56Z</dcterms:created>
  <dcterms:modified xsi:type="dcterms:W3CDTF">2017-03-01T21:14:05Z</dcterms:modified>
</cp:coreProperties>
</file>