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1325" activeTab="1"/>
  </bookViews>
  <sheets>
    <sheet name="Revenus fixes" sheetId="1" r:id="rId1"/>
    <sheet name="Dépenses fixes" sheetId="5" r:id="rId2"/>
    <sheet name="Dépenses" sheetId="2" r:id="rId3"/>
    <sheet name="Mois" sheetId="3" r:id="rId4"/>
    <sheet name="Situation actuelle" sheetId="4" r:id="rId5"/>
  </sheets>
  <calcPr calcId="145621"/>
  <fileRecoveryPr repairLoad="1"/>
</workbook>
</file>

<file path=xl/calcChain.xml><?xml version="1.0" encoding="utf-8"?>
<calcChain xmlns="http://schemas.openxmlformats.org/spreadsheetml/2006/main">
  <c r="B2" i="3" l="1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I6" i="3" l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E2" i="1"/>
  <c r="J2" i="5"/>
  <c r="H4" i="3" s="1"/>
  <c r="J3" i="5"/>
  <c r="H7" i="3" s="1"/>
  <c r="J4" i="5"/>
  <c r="H6" i="3"/>
  <c r="H8" i="3"/>
  <c r="H10" i="3"/>
  <c r="H12" i="3"/>
  <c r="H14" i="3"/>
  <c r="H16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E3" i="1"/>
  <c r="E4" i="1"/>
  <c r="H5" i="3" l="1"/>
  <c r="H2" i="3"/>
  <c r="H3" i="3"/>
  <c r="I2" i="3"/>
  <c r="J2" i="3" s="1"/>
  <c r="I3" i="3"/>
  <c r="I5" i="3"/>
  <c r="J5" i="3" s="1"/>
  <c r="I4" i="3"/>
  <c r="H17" i="3"/>
  <c r="J17" i="3" s="1"/>
  <c r="H15" i="3"/>
  <c r="H13" i="3"/>
  <c r="J13" i="3" s="1"/>
  <c r="H11" i="3"/>
  <c r="H9" i="3"/>
  <c r="J9" i="3" s="1"/>
  <c r="J4" i="3"/>
  <c r="J6" i="3"/>
  <c r="J8" i="3"/>
  <c r="J10" i="3"/>
  <c r="J12" i="3"/>
  <c r="J14" i="3"/>
  <c r="J16" i="3"/>
  <c r="J18" i="3"/>
  <c r="J20" i="3"/>
  <c r="J22" i="3"/>
  <c r="J24" i="3"/>
  <c r="J26" i="3"/>
  <c r="J28" i="3"/>
  <c r="J30" i="3"/>
  <c r="J7" i="3"/>
  <c r="J19" i="3"/>
  <c r="J21" i="3"/>
  <c r="J23" i="3"/>
  <c r="J25" i="3"/>
  <c r="J27" i="3"/>
  <c r="J29" i="3"/>
  <c r="J3" i="3" l="1"/>
  <c r="J15" i="3"/>
  <c r="J11" i="3"/>
</calcChain>
</file>

<file path=xl/sharedStrings.xml><?xml version="1.0" encoding="utf-8"?>
<sst xmlns="http://schemas.openxmlformats.org/spreadsheetml/2006/main" count="50" uniqueCount="35">
  <si>
    <t>Poste</t>
  </si>
  <si>
    <t>Montant</t>
  </si>
  <si>
    <t>Salaire Moureuse</t>
  </si>
  <si>
    <t>Salaire Moureux</t>
  </si>
  <si>
    <t>APL</t>
  </si>
  <si>
    <t>Total</t>
  </si>
  <si>
    <t>Postes</t>
  </si>
  <si>
    <t>Eau</t>
  </si>
  <si>
    <t>EDF</t>
  </si>
  <si>
    <t>Loyer</t>
  </si>
  <si>
    <t>Internet</t>
  </si>
  <si>
    <t>Téléphone</t>
  </si>
  <si>
    <t>Assurance</t>
  </si>
  <si>
    <t>Autres</t>
  </si>
  <si>
    <t>Mois</t>
  </si>
  <si>
    <t>Logement</t>
  </si>
  <si>
    <t>Véhicule</t>
  </si>
  <si>
    <t>Solde</t>
  </si>
  <si>
    <t>Année</t>
  </si>
  <si>
    <t>Loisirs</t>
  </si>
  <si>
    <t>Quotidien</t>
  </si>
  <si>
    <t>TBM</t>
  </si>
  <si>
    <t>Dépenses fixes</t>
  </si>
  <si>
    <t>Revenus fixes</t>
  </si>
  <si>
    <t>Courses</t>
  </si>
  <si>
    <t>Montant par enregistrement</t>
  </si>
  <si>
    <t>Annee</t>
  </si>
  <si>
    <t xml:space="preserve"> 264,00 €</t>
  </si>
  <si>
    <t xml:space="preserve"> 10,00 €</t>
  </si>
  <si>
    <t xml:space="preserve"> 20,00 €</t>
  </si>
  <si>
    <t xml:space="preserve"> 30,00 €</t>
  </si>
  <si>
    <t xml:space="preserve"> 42,00 €</t>
  </si>
  <si>
    <t xml:space="preserve"> 41,00 €</t>
  </si>
  <si>
    <t xml:space="preserve"> 31,00 €</t>
  </si>
  <si>
    <t xml:space="preserve"> 174,00 €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</si>
</sst>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17" fontId="0" fillId="0" borderId="0" xfId="0" applyNumberFormat="1"/>
    <xf numFmtId="44" fontId="0" fillId="0" borderId="0" xfId="0" applyNumberFormat="1"/>
    <xf numFmtId="44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44" fontId="0" fillId="0" borderId="0" xfId="2" applyFont="1"/>
    <xf numFmtId="44" fontId="0" fillId="0" borderId="0" xfId="2" applyFont="1" applyAlignment="1">
      <alignment horizontal="right" vertical="center"/>
    </xf>
    <xf numFmtId="44" fontId="0" fillId="0" borderId="0" xfId="2" applyFont="1" applyAlignment="1">
      <alignment horizontal="right"/>
    </xf>
    <xf numFmtId="8" fontId="0" fillId="0" borderId="0" xfId="2" applyNumberFormat="1" applyFont="1" applyAlignment="1">
      <alignment horizontal="right"/>
    </xf>
  </cellXfs>
  <cellStyles count="3">
    <cellStyle name="Milliers" xfId="1" builtinId="3"/>
    <cellStyle name="Monétaire" xfId="2" builtinId="4"/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38100</xdr:rowOff>
    </xdr:from>
    <xdr:to>
      <xdr:col>5</xdr:col>
      <xdr:colOff>1657350</xdr:colOff>
      <xdr:row>0</xdr:row>
      <xdr:rowOff>285750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8553450" y="38100"/>
          <a:ext cx="1495425" cy="2476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Nouvelle </a:t>
          </a:r>
          <a:r>
            <a:rPr lang="fr-FR" sz="1200" b="1" baseline="0">
              <a:solidFill>
                <a:sysClr val="windowText" lastClr="000000"/>
              </a:solidFill>
            </a:rPr>
            <a:t> dépense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4" totalsRowShown="0" headerRowDxfId="33" dataDxfId="32">
  <autoFilter ref="A1:E4"/>
  <tableColumns count="5">
    <tableColumn id="1" name="Année" dataDxfId="31"/>
    <tableColumn id="2" name="Salaire Moureuse" dataDxfId="30" dataCellStyle="Monétaire"/>
    <tableColumn id="3" name="Salaire Moureux" dataDxfId="29" dataCellStyle="Milliers"/>
    <tableColumn id="4" name="APL" dataDxfId="28"/>
    <tableColumn id="5" name="Total" dataDxfId="27">
      <calculatedColumnFormula>SUM(B2:B4)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4" totalsRowShown="0" headerRowDxfId="26" dataDxfId="25">
  <autoFilter ref="A1:J4"/>
  <tableColumns count="10">
    <tableColumn id="1" name="Postes" dataDxfId="24"/>
    <tableColumn id="2" name="Eau" dataDxfId="23" dataCellStyle="Monétaire"/>
    <tableColumn id="3" name="EDF" dataDxfId="22"/>
    <tableColumn id="4" name="Loyer" dataDxfId="21"/>
    <tableColumn id="5" name="Internet" dataDxfId="20"/>
    <tableColumn id="6" name="Téléphone" dataDxfId="19"/>
    <tableColumn id="7" name="Assurance" dataDxfId="18"/>
    <tableColumn id="8" name="TBM" dataDxfId="17"/>
    <tableColumn id="9" name="Autres" dataDxfId="16"/>
    <tableColumn id="10" name="Total" dataDxfId="15">
      <calculatedColumnFormula>SUM(Tableau2[[#This Row],[Eau]:[Autres]])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100" totalsRowShown="0">
  <autoFilter ref="A1:E100"/>
  <tableColumns count="5">
    <tableColumn id="1" name="Annee" dataDxfId="3"/>
    <tableColumn id="2" name="Mois" dataDxfId="2"/>
    <tableColumn id="3" name="Poste"/>
    <tableColumn id="4" name="Montant" dataDxfId="1" dataCellStyle="Monétaire"/>
    <tableColumn id="5" name="Montant par enregistrement" dataDxfId="0" dataCellStyle="Monétair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A1:J30" totalsRowShown="0" headerRowDxfId="14">
  <autoFilter ref="A1:J30"/>
  <tableColumns count="10">
    <tableColumn id="1" name="Mois" dataDxfId="13">
      <calculatedColumnFormula>IF(#REF!="Décembre",A1+1,A1)</calculatedColumnFormula>
    </tableColumn>
    <tableColumn id="2" name="Courses" dataDxfId="12" dataCellStyle="Monétaire"/>
    <tableColumn id="9" name="Quotidien" dataDxfId="11" dataCellStyle="Monétaire"/>
    <tableColumn id="3" name="Logement" dataDxfId="10" dataCellStyle="Monétaire"/>
    <tableColumn id="4" name="Véhicule" dataDxfId="9" dataCellStyle="Monétaire"/>
    <tableColumn id="11" name="Loisirs" dataDxfId="8" dataCellStyle="Monétaire"/>
    <tableColumn id="5" name="Autres" dataDxfId="7" dataCellStyle="Monétaire"/>
    <tableColumn id="6" name="Dépenses fixes" dataDxfId="6">
      <calculatedColumnFormula>VLOOKUP(YEAR(Tableau7[[#This Row],[Mois]]),Tableau2[#All],10)</calculatedColumnFormula>
    </tableColumn>
    <tableColumn id="13" name="Revenus fixes" dataDxfId="5">
      <calculatedColumnFormula>VLOOKUP(YEAR(Tableau7[[#This Row],[Mois]]),Tableau1[#All],5)</calculatedColumnFormula>
    </tableColumn>
    <tableColumn id="7" name="Solde" dataDxfId="4">
      <calculatedColumnFormula>Tableau7[[#This Row],[Revenus fixes]]-Tableau7[[#This Row],[Dépenses fixes]]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workbookViewId="0">
      <selection activeCell="C1" sqref="C1"/>
    </sheetView>
  </sheetViews>
  <sheetFormatPr baseColWidth="10" defaultColWidth="22.42578125" defaultRowHeight="27.75" customHeight="1" x14ac:dyDescent="0.25"/>
  <cols>
    <col min="1" max="1" width="22.42578125" style="1"/>
    <col min="2" max="2" width="22.42578125" style="2"/>
    <col min="3" max="3" width="22.42578125" style="3"/>
    <col min="4" max="16384" width="22.42578125" style="1"/>
  </cols>
  <sheetData>
    <row r="1" spans="1:5" ht="27.75" customHeight="1" x14ac:dyDescent="0.25">
      <c r="A1" s="1" t="s">
        <v>18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ht="27.75" customHeight="1" x14ac:dyDescent="0.25">
      <c r="A2" s="1">
        <v>2017</v>
      </c>
      <c r="B2" s="2">
        <v>1200</v>
      </c>
      <c r="C2" s="2">
        <v>1100</v>
      </c>
      <c r="D2" s="2">
        <v>329</v>
      </c>
      <c r="E2" s="5">
        <f>SUM(Tableau1[[#This Row],[Salaire Moureuse]:[APL]])</f>
        <v>2629</v>
      </c>
    </row>
    <row r="3" spans="1:5" ht="27.75" customHeight="1" x14ac:dyDescent="0.25">
      <c r="A3" s="1">
        <v>2018</v>
      </c>
      <c r="E3" s="8">
        <f>SUM(B3:B4)</f>
        <v>0</v>
      </c>
    </row>
    <row r="4" spans="1:5" ht="27.75" customHeight="1" x14ac:dyDescent="0.25">
      <c r="A4" s="1">
        <v>2019</v>
      </c>
      <c r="E4" s="8">
        <f>SUM(B4:B5)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tabSelected="1" workbookViewId="0">
      <selection activeCell="B2" sqref="B2"/>
    </sheetView>
  </sheetViews>
  <sheetFormatPr baseColWidth="10" defaultColWidth="18.85546875" defaultRowHeight="24" customHeight="1" x14ac:dyDescent="0.25"/>
  <cols>
    <col min="1" max="1" width="18.85546875" style="1"/>
    <col min="2" max="2" width="18.85546875" style="2"/>
    <col min="3" max="16384" width="18.85546875" style="1"/>
  </cols>
  <sheetData>
    <row r="1" spans="1:10" ht="24" customHeight="1" x14ac:dyDescent="0.2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21</v>
      </c>
      <c r="I1" s="1" t="s">
        <v>13</v>
      </c>
      <c r="J1" s="4" t="s">
        <v>5</v>
      </c>
    </row>
    <row r="2" spans="1:10" ht="24" customHeight="1" x14ac:dyDescent="0.25">
      <c r="A2" s="1">
        <v>2017</v>
      </c>
      <c r="B2" s="2">
        <v>41</v>
      </c>
      <c r="C2" s="2">
        <v>72</v>
      </c>
      <c r="D2" s="2">
        <v>615</v>
      </c>
      <c r="E2" s="2">
        <v>29.97</v>
      </c>
      <c r="F2" s="2">
        <v>18.989999999999998</v>
      </c>
      <c r="G2" s="2"/>
      <c r="H2" s="2">
        <v>19.2</v>
      </c>
      <c r="I2" s="2">
        <v>3.23</v>
      </c>
      <c r="J2" s="5">
        <f>SUM(Tableau2[[#This Row],[Eau]:[Autres]])</f>
        <v>799.3900000000001</v>
      </c>
    </row>
    <row r="3" spans="1:10" ht="24" customHeight="1" x14ac:dyDescent="0.25">
      <c r="A3" s="1">
        <v>2018</v>
      </c>
      <c r="J3" s="8">
        <f>SUM(Tableau2[[#This Row],[Eau]:[Autres]])</f>
        <v>0</v>
      </c>
    </row>
    <row r="4" spans="1:10" ht="24" customHeight="1" x14ac:dyDescent="0.25">
      <c r="A4" s="1">
        <v>2019</v>
      </c>
      <c r="J4" s="8">
        <f>SUM(Tableau2[[#This Row],[Eau]:[Autres]])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7"/>
  <sheetViews>
    <sheetView workbookViewId="0">
      <selection activeCell="E10" sqref="E10"/>
    </sheetView>
  </sheetViews>
  <sheetFormatPr baseColWidth="10" defaultColWidth="26.140625" defaultRowHeight="15" x14ac:dyDescent="0.25"/>
  <cols>
    <col min="1" max="1" width="11.42578125" style="12" bestFit="1" customWidth="1"/>
    <col min="2" max="2" width="12.42578125" style="12" customWidth="1"/>
    <col min="3" max="3" width="10.5703125" bestFit="1" customWidth="1"/>
    <col min="4" max="4" width="11.7109375" style="15" customWidth="1"/>
    <col min="5" max="5" width="29.28515625" style="15" customWidth="1"/>
  </cols>
  <sheetData>
    <row r="1" spans="1:5" ht="28.5" customHeight="1" x14ac:dyDescent="0.25">
      <c r="A1" s="10" t="s">
        <v>26</v>
      </c>
      <c r="B1" s="10" t="s">
        <v>14</v>
      </c>
      <c r="C1" s="1" t="s">
        <v>0</v>
      </c>
      <c r="D1" s="14" t="s">
        <v>1</v>
      </c>
      <c r="E1" s="14" t="s">
        <v>25</v>
      </c>
    </row>
    <row r="2" spans="1:5" x14ac:dyDescent="0.25">
      <c r="A2" s="12">
        <v>2017</v>
      </c>
      <c r="B2" s="12">
        <v>9</v>
      </c>
      <c r="C2" t="s">
        <v>24</v>
      </c>
      <c r="D2" s="16">
        <v>45</v>
      </c>
    </row>
    <row r="3" spans="1:5" x14ac:dyDescent="0.25">
      <c r="A3" s="12">
        <v>2017</v>
      </c>
      <c r="B3" s="12">
        <v>9</v>
      </c>
      <c r="C3" t="s">
        <v>20</v>
      </c>
      <c r="D3" s="16">
        <v>64</v>
      </c>
    </row>
    <row r="4" spans="1:5" x14ac:dyDescent="0.25">
      <c r="A4" s="12">
        <v>2017</v>
      </c>
      <c r="B4" s="12">
        <v>9</v>
      </c>
      <c r="C4" s="11" t="s">
        <v>15</v>
      </c>
      <c r="D4" s="16">
        <v>6</v>
      </c>
    </row>
    <row r="5" spans="1:5" x14ac:dyDescent="0.25">
      <c r="A5" s="12">
        <v>2017</v>
      </c>
      <c r="B5" s="12">
        <v>9</v>
      </c>
      <c r="C5" t="s">
        <v>16</v>
      </c>
      <c r="D5" s="16">
        <v>4</v>
      </c>
    </row>
    <row r="6" spans="1:5" x14ac:dyDescent="0.25">
      <c r="A6" s="12">
        <v>2017</v>
      </c>
      <c r="B6" s="12">
        <v>9</v>
      </c>
      <c r="C6" t="s">
        <v>19</v>
      </c>
      <c r="D6" s="16">
        <v>97</v>
      </c>
    </row>
    <row r="7" spans="1:5" x14ac:dyDescent="0.25">
      <c r="A7" s="12">
        <v>2017</v>
      </c>
      <c r="B7" s="12">
        <v>9</v>
      </c>
      <c r="C7" t="s">
        <v>13</v>
      </c>
      <c r="D7" s="16">
        <v>48</v>
      </c>
      <c r="E7" s="15" t="s">
        <v>27</v>
      </c>
    </row>
    <row r="8" spans="1:5" x14ac:dyDescent="0.25">
      <c r="A8" s="12">
        <v>2017</v>
      </c>
      <c r="B8" s="12">
        <v>9</v>
      </c>
      <c r="C8" t="s">
        <v>24</v>
      </c>
      <c r="D8" s="16" t="s">
        <v>28</v>
      </c>
    </row>
    <row r="9" spans="1:5" x14ac:dyDescent="0.25">
      <c r="A9" s="12">
        <v>2017</v>
      </c>
      <c r="B9" s="12">
        <v>9</v>
      </c>
      <c r="C9" t="s">
        <v>20</v>
      </c>
      <c r="D9" s="16" t="s">
        <v>29</v>
      </c>
    </row>
    <row r="10" spans="1:5" x14ac:dyDescent="0.25">
      <c r="A10" s="12">
        <v>2017</v>
      </c>
      <c r="B10" s="12">
        <v>9</v>
      </c>
      <c r="C10" t="s">
        <v>15</v>
      </c>
      <c r="D10" s="16" t="s">
        <v>30</v>
      </c>
    </row>
    <row r="11" spans="1:5" x14ac:dyDescent="0.25">
      <c r="A11" s="12">
        <v>2017</v>
      </c>
      <c r="B11" s="12">
        <v>9</v>
      </c>
      <c r="C11" t="s">
        <v>16</v>
      </c>
      <c r="D11" s="16" t="s">
        <v>31</v>
      </c>
    </row>
    <row r="12" spans="1:5" x14ac:dyDescent="0.25">
      <c r="A12" s="12">
        <v>2017</v>
      </c>
      <c r="B12" s="12">
        <v>9</v>
      </c>
      <c r="C12" t="s">
        <v>19</v>
      </c>
      <c r="D12" s="16" t="s">
        <v>32</v>
      </c>
    </row>
    <row r="13" spans="1:5" x14ac:dyDescent="0.25">
      <c r="A13" s="12">
        <v>2017</v>
      </c>
      <c r="B13" s="12">
        <v>9</v>
      </c>
      <c r="C13" t="s">
        <v>13</v>
      </c>
      <c r="D13" s="16" t="s">
        <v>33</v>
      </c>
      <c r="E13" s="15" t="s">
        <v>34</v>
      </c>
    </row>
    <row r="14" spans="1:5" x14ac:dyDescent="0.25">
      <c r="D14" s="16"/>
    </row>
    <row r="17" spans="4:4" x14ac:dyDescent="0.25">
      <c r="D17" s="16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0"/>
  <sheetViews>
    <sheetView workbookViewId="0">
      <selection activeCell="E22" sqref="E22"/>
    </sheetView>
  </sheetViews>
  <sheetFormatPr baseColWidth="10" defaultColWidth="14.140625" defaultRowHeight="23.25" customHeight="1" x14ac:dyDescent="0.25"/>
  <cols>
    <col min="2" max="7" width="14.140625" style="13"/>
    <col min="8" max="9" width="20.28515625" customWidth="1"/>
  </cols>
  <sheetData>
    <row r="1" spans="1:10" ht="23.25" customHeight="1" x14ac:dyDescent="0.25">
      <c r="A1" s="1" t="s">
        <v>14</v>
      </c>
      <c r="B1" s="2" t="s">
        <v>24</v>
      </c>
      <c r="C1" s="2" t="s">
        <v>20</v>
      </c>
      <c r="D1" s="2" t="s">
        <v>15</v>
      </c>
      <c r="E1" s="2" t="s">
        <v>16</v>
      </c>
      <c r="F1" s="2" t="s">
        <v>19</v>
      </c>
      <c r="G1" s="2" t="s">
        <v>13</v>
      </c>
      <c r="H1" s="9" t="s">
        <v>22</v>
      </c>
      <c r="I1" s="1" t="s">
        <v>23</v>
      </c>
      <c r="J1" s="1" t="s">
        <v>17</v>
      </c>
    </row>
    <row r="2" spans="1:10" ht="23.25" customHeight="1" x14ac:dyDescent="0.25">
      <c r="A2" s="6">
        <v>42979</v>
      </c>
      <c r="B2" s="2">
        <f>SUMIFS(#REF!,#REF!,YEAR($A2),#REF!,MONTH($A2),#REF!,Tableau7[[#Headers],[Courses]])</f>
        <v>45</v>
      </c>
      <c r="C2" s="2">
        <f>SUMIFS(#REF!,#REF!,YEAR($A2),#REF!,MONTH($A2),#REF!,Tableau7[[#Headers],[Quotidien]])</f>
        <v>64</v>
      </c>
      <c r="D2" s="2">
        <f>SUMIFS(#REF!,#REF!,YEAR($A2),#REF!,MONTH($A2),#REF!,Tableau7[[#Headers],[Logement]])</f>
        <v>6</v>
      </c>
      <c r="E2" s="2">
        <f>SUMIFS(#REF!,#REF!,YEAR($A2),#REF!,MONTH($A2),#REF!,Tableau7[[#Headers],[Véhicule]])</f>
        <v>4</v>
      </c>
      <c r="F2" s="2">
        <f>SUMIFS(#REF!,#REF!,YEAR($A2),#REF!,MONTH($A2),#REF!,Tableau7[[#Headers],[Loisirs]])</f>
        <v>97</v>
      </c>
      <c r="G2" s="2">
        <f>SUMIFS(#REF!,#REF!,YEAR($A2),#REF!,MONTH($A2),#REF!,Tableau7[[#Headers],[Autres]])</f>
        <v>48</v>
      </c>
      <c r="H2" s="7">
        <f>VLOOKUP(YEAR(Tableau7[[#This Row],[Mois]]),Tableau2[#All],10)</f>
        <v>799.3900000000001</v>
      </c>
      <c r="I2" s="7">
        <f>VLOOKUP(YEAR(Tableau7[[#This Row],[Mois]]),Tableau1[#All],5)</f>
        <v>2629</v>
      </c>
      <c r="J2">
        <f>Tableau7[[#This Row],[Revenus fixes]]-Tableau7[[#This Row],[Dépenses fixes]]</f>
        <v>1829.61</v>
      </c>
    </row>
    <row r="3" spans="1:10" ht="23.25" customHeight="1" x14ac:dyDescent="0.25">
      <c r="A3" s="6">
        <v>43009</v>
      </c>
      <c r="B3" s="2">
        <f>SUMIFS(#REF!,#REF!,YEAR($A3),#REF!,MONTH($A3),#REF!,Tableau7[[#Headers],[Courses]])</f>
        <v>0</v>
      </c>
      <c r="C3" s="2">
        <f>SUMIFS(#REF!,#REF!,YEAR($A3),#REF!,MONTH($A3),#REF!,Tableau7[[#Headers],[Quotidien]])</f>
        <v>0</v>
      </c>
      <c r="D3" s="2">
        <f>SUMIFS(#REF!,#REF!,YEAR($A3),#REF!,MONTH($A3),#REF!,Tableau7[[#Headers],[Logement]])</f>
        <v>0</v>
      </c>
      <c r="E3" s="2">
        <f>SUMIFS(#REF!,#REF!,YEAR($A3),#REF!,MONTH($A3),#REF!,Tableau7[[#Headers],[Véhicule]])</f>
        <v>0</v>
      </c>
      <c r="F3" s="2">
        <f>SUMIFS(#REF!,#REF!,YEAR($A3),#REF!,MONTH($A3),#REF!,Tableau7[[#Headers],[Loisirs]])</f>
        <v>0</v>
      </c>
      <c r="G3" s="2">
        <f>SUMIFS(#REF!,#REF!,YEAR($A3),#REF!,MONTH($A3),#REF!,Tableau7[[#Headers],[Autres]])</f>
        <v>0</v>
      </c>
      <c r="H3" s="7">
        <f>VLOOKUP(YEAR(Tableau7[[#This Row],[Mois]]),Tableau2[#All],10)</f>
        <v>799.3900000000001</v>
      </c>
      <c r="I3" s="7">
        <f>VLOOKUP(YEAR(Tableau7[[#This Row],[Mois]]),Tableau1[#All],5)</f>
        <v>2629</v>
      </c>
      <c r="J3">
        <f>Tableau7[[#This Row],[Revenus fixes]]-Tableau7[[#This Row],[Dépenses fixes]]</f>
        <v>1829.61</v>
      </c>
    </row>
    <row r="4" spans="1:10" ht="23.25" customHeight="1" x14ac:dyDescent="0.25">
      <c r="A4" s="6">
        <v>43040</v>
      </c>
      <c r="B4" s="13">
        <f>SUMIFS(#REF!,#REF!,YEAR($A4),#REF!,MONTH($A4),#REF!,Tableau7[[#Headers],[Courses]])</f>
        <v>0</v>
      </c>
      <c r="C4" s="2">
        <f>SUMIFS(#REF!,#REF!,YEAR($A4),#REF!,MONTH($A4),#REF!,Tableau7[[#Headers],[Quotidien]])</f>
        <v>0</v>
      </c>
      <c r="D4" s="13">
        <f>SUMIFS(#REF!,#REF!,YEAR($A4),#REF!,MONTH($A4),#REF!,Tableau7[[#Headers],[Logement]])</f>
        <v>0</v>
      </c>
      <c r="E4" s="13">
        <f>SUMIFS(#REF!,#REF!,YEAR($A4),#REF!,MONTH($A4),#REF!,Tableau7[[#Headers],[Véhicule]])</f>
        <v>0</v>
      </c>
      <c r="F4" s="13">
        <f>SUMIFS(#REF!,#REF!,YEAR($A4),#REF!,MONTH($A4),#REF!,Tableau7[[#Headers],[Loisirs]])</f>
        <v>0</v>
      </c>
      <c r="G4" s="13">
        <f>SUMIFS(#REF!,#REF!,YEAR($A4),#REF!,MONTH($A4),#REF!,Tableau7[[#Headers],[Autres]])</f>
        <v>0</v>
      </c>
      <c r="H4" s="7">
        <f>VLOOKUP(YEAR(Tableau7[[#This Row],[Mois]]),Tableau2[#All],10)</f>
        <v>799.3900000000001</v>
      </c>
      <c r="I4" s="7">
        <f>VLOOKUP(YEAR(Tableau7[[#This Row],[Mois]]),Tableau1[#All],5)</f>
        <v>2629</v>
      </c>
      <c r="J4">
        <f>Tableau7[[#This Row],[Revenus fixes]]-Tableau7[[#This Row],[Dépenses fixes]]</f>
        <v>1829.61</v>
      </c>
    </row>
    <row r="5" spans="1:10" ht="23.25" customHeight="1" x14ac:dyDescent="0.25">
      <c r="A5" s="6">
        <v>43070</v>
      </c>
      <c r="B5" s="2">
        <f>SUMIFS(#REF!,#REF!,YEAR($A5),#REF!,MONTH($A5),#REF!,Tableau7[[#Headers],[Courses]])</f>
        <v>0</v>
      </c>
      <c r="C5" s="13">
        <f>SUMIFS(#REF!,#REF!,YEAR($A5),#REF!,MONTH($A5),#REF!,Tableau7[[#Headers],[Quotidien]])</f>
        <v>0</v>
      </c>
      <c r="D5" s="13">
        <f>SUMIFS(#REF!,#REF!,YEAR($A5),#REF!,MONTH($A5),#REF!,Tableau7[[#Headers],[Logement]])</f>
        <v>0</v>
      </c>
      <c r="E5" s="13">
        <f>SUMIFS(#REF!,#REF!,YEAR($A5),#REF!,MONTH($A5),#REF!,Tableau7[[#Headers],[Véhicule]])</f>
        <v>0</v>
      </c>
      <c r="F5" s="13">
        <f>SUMIFS(#REF!,#REF!,YEAR($A5),#REF!,MONTH($A5),#REF!,Tableau7[[#Headers],[Loisirs]])</f>
        <v>0</v>
      </c>
      <c r="G5" s="13">
        <f>SUMIFS(#REF!,#REF!,YEAR($A5),#REF!,MONTH($A5),#REF!,Tableau7[[#Headers],[Autres]])</f>
        <v>0</v>
      </c>
      <c r="H5" s="7">
        <f>VLOOKUP(YEAR(Tableau7[[#This Row],[Mois]]),Tableau2[#All],10)</f>
        <v>799.3900000000001</v>
      </c>
      <c r="I5" s="7">
        <f>VLOOKUP(YEAR(Tableau7[[#This Row],[Mois]]),Tableau1[#All],5)</f>
        <v>2629</v>
      </c>
      <c r="J5">
        <f>Tableau7[[#This Row],[Revenus fixes]]-Tableau7[[#This Row],[Dépenses fixes]]</f>
        <v>1829.61</v>
      </c>
    </row>
    <row r="6" spans="1:10" ht="23.25" customHeight="1" x14ac:dyDescent="0.25">
      <c r="A6" s="6">
        <v>43101</v>
      </c>
      <c r="B6" s="13">
        <f>SUMIFS(#REF!,#REF!,YEAR($A6),#REF!,MONTH($A6),#REF!,Tableau7[[#Headers],[Courses]])</f>
        <v>0</v>
      </c>
      <c r="C6" s="13">
        <f>SUMIFS(#REF!,#REF!,YEAR($A6),#REF!,MONTH($A6),#REF!,Tableau7[[#Headers],[Quotidien]])</f>
        <v>0</v>
      </c>
      <c r="D6" s="13">
        <f>SUMIFS(#REF!,#REF!,YEAR($A6),#REF!,MONTH($A6),#REF!,Tableau7[[#Headers],[Logement]])</f>
        <v>0</v>
      </c>
      <c r="E6" s="13">
        <f>SUMIFS(#REF!,#REF!,YEAR($A6),#REF!,MONTH($A6),#REF!,Tableau7[[#Headers],[Véhicule]])</f>
        <v>0</v>
      </c>
      <c r="F6" s="13">
        <f>SUMIFS(#REF!,#REF!,YEAR($A6),#REF!,MONTH($A6),#REF!,Tableau7[[#Headers],[Loisirs]])</f>
        <v>0</v>
      </c>
      <c r="G6" s="13">
        <f>SUMIFS(#REF!,#REF!,YEAR($A6),#REF!,MONTH($A6),#REF!,Tableau7[[#Headers],[Autres]])</f>
        <v>0</v>
      </c>
      <c r="H6" s="7">
        <f>VLOOKUP(YEAR(Tableau7[[#This Row],[Mois]]),Tableau2[#All],10)</f>
        <v>0</v>
      </c>
      <c r="I6" s="7">
        <f>VLOOKUP(YEAR(Tableau7[[#This Row],[Mois]]),Tableau1[#All],5)</f>
        <v>0</v>
      </c>
      <c r="J6">
        <f>Tableau7[[#This Row],[Revenus fixes]]-Tableau7[[#This Row],[Dépenses fixes]]</f>
        <v>0</v>
      </c>
    </row>
    <row r="7" spans="1:10" ht="23.25" customHeight="1" x14ac:dyDescent="0.25">
      <c r="A7" s="6">
        <v>43132</v>
      </c>
      <c r="B7" s="13">
        <f>SUMIFS(#REF!,#REF!,YEAR($A7),#REF!,MONTH($A7),#REF!,Tableau7[[#Headers],[Courses]])</f>
        <v>0</v>
      </c>
      <c r="C7" s="13">
        <f>SUMIFS(#REF!,#REF!,YEAR($A7),#REF!,MONTH($A7),#REF!,Tableau7[[#Headers],[Quotidien]])</f>
        <v>0</v>
      </c>
      <c r="D7" s="13">
        <f>SUMIFS(#REF!,#REF!,YEAR($A7),#REF!,MONTH($A7),#REF!,Tableau7[[#Headers],[Logement]])</f>
        <v>0</v>
      </c>
      <c r="E7" s="13">
        <f>SUMIFS(#REF!,#REF!,YEAR($A7),#REF!,MONTH($A7),#REF!,Tableau7[[#Headers],[Véhicule]])</f>
        <v>0</v>
      </c>
      <c r="F7" s="13">
        <f>SUMIFS(#REF!,#REF!,YEAR($A7),#REF!,MONTH($A7),#REF!,Tableau7[[#Headers],[Loisirs]])</f>
        <v>0</v>
      </c>
      <c r="G7" s="13">
        <f>SUMIFS(#REF!,#REF!,YEAR($A7),#REF!,MONTH($A7),#REF!,Tableau7[[#Headers],[Autres]])</f>
        <v>0</v>
      </c>
      <c r="H7" s="7">
        <f>VLOOKUP(YEAR(Tableau7[[#This Row],[Mois]]),Tableau2[#All],10)</f>
        <v>0</v>
      </c>
      <c r="I7" s="7">
        <f>VLOOKUP(YEAR(Tableau7[[#This Row],[Mois]]),Tableau1[#All],5)</f>
        <v>0</v>
      </c>
      <c r="J7">
        <f>Tableau7[[#This Row],[Revenus fixes]]-Tableau7[[#This Row],[Dépenses fixes]]</f>
        <v>0</v>
      </c>
    </row>
    <row r="8" spans="1:10" ht="23.25" customHeight="1" x14ac:dyDescent="0.25">
      <c r="A8" s="6">
        <v>43160</v>
      </c>
      <c r="B8" s="13">
        <f>SUMIFS(#REF!,#REF!,YEAR($A8),#REF!,MONTH($A8),#REF!,Tableau7[[#Headers],[Courses]])</f>
        <v>0</v>
      </c>
      <c r="C8" s="13">
        <f>SUMIFS(#REF!,#REF!,YEAR($A8),#REF!,MONTH($A8),#REF!,Tableau7[[#Headers],[Quotidien]])</f>
        <v>0</v>
      </c>
      <c r="D8" s="13">
        <f>SUMIFS(#REF!,#REF!,YEAR($A8),#REF!,MONTH($A8),#REF!,Tableau7[[#Headers],[Logement]])</f>
        <v>0</v>
      </c>
      <c r="E8" s="13">
        <f>SUMIFS(#REF!,#REF!,YEAR($A8),#REF!,MONTH($A8),#REF!,Tableau7[[#Headers],[Véhicule]])</f>
        <v>0</v>
      </c>
      <c r="F8" s="13">
        <f>SUMIFS(#REF!,#REF!,YEAR($A8),#REF!,MONTH($A8),#REF!,Tableau7[[#Headers],[Loisirs]])</f>
        <v>0</v>
      </c>
      <c r="G8" s="13">
        <f>SUMIFS(#REF!,#REF!,YEAR($A8),#REF!,MONTH($A8),#REF!,Tableau7[[#Headers],[Autres]])</f>
        <v>0</v>
      </c>
      <c r="H8" s="7">
        <f>VLOOKUP(YEAR(Tableau7[[#This Row],[Mois]]),Tableau2[#All],10)</f>
        <v>0</v>
      </c>
      <c r="I8" s="7">
        <f>VLOOKUP(YEAR(Tableau7[[#This Row],[Mois]]),Tableau1[#All],5)</f>
        <v>0</v>
      </c>
      <c r="J8">
        <f>Tableau7[[#This Row],[Revenus fixes]]-Tableau7[[#This Row],[Dépenses fixes]]</f>
        <v>0</v>
      </c>
    </row>
    <row r="9" spans="1:10" ht="23.25" customHeight="1" x14ac:dyDescent="0.25">
      <c r="A9" s="6">
        <v>43191</v>
      </c>
      <c r="B9" s="13">
        <f>SUMIFS(#REF!,#REF!,YEAR($A9),#REF!,MONTH($A9),#REF!,Tableau7[[#Headers],[Courses]])</f>
        <v>0</v>
      </c>
      <c r="C9" s="13">
        <f>SUMIFS(#REF!,#REF!,YEAR($A9),#REF!,MONTH($A9),#REF!,Tableau7[[#Headers],[Quotidien]])</f>
        <v>0</v>
      </c>
      <c r="D9" s="13">
        <f>SUMIFS(#REF!,#REF!,YEAR($A9),#REF!,MONTH($A9),#REF!,Tableau7[[#Headers],[Logement]])</f>
        <v>0</v>
      </c>
      <c r="E9" s="13">
        <f>SUMIFS(#REF!,#REF!,YEAR($A9),#REF!,MONTH($A9),#REF!,Tableau7[[#Headers],[Véhicule]])</f>
        <v>0</v>
      </c>
      <c r="F9" s="13">
        <f>SUMIFS(#REF!,#REF!,YEAR($A9),#REF!,MONTH($A9),#REF!,Tableau7[[#Headers],[Loisirs]])</f>
        <v>0</v>
      </c>
      <c r="G9" s="13">
        <f>SUMIFS(#REF!,#REF!,YEAR($A9),#REF!,MONTH($A9),#REF!,Tableau7[[#Headers],[Autres]])</f>
        <v>0</v>
      </c>
      <c r="H9" s="7">
        <f>VLOOKUP(YEAR(Tableau7[[#This Row],[Mois]]),Tableau2[#All],10)</f>
        <v>0</v>
      </c>
      <c r="I9" s="7">
        <f>VLOOKUP(YEAR(Tableau7[[#This Row],[Mois]]),Tableau1[#All],5)</f>
        <v>0</v>
      </c>
      <c r="J9">
        <f>Tableau7[[#This Row],[Revenus fixes]]-Tableau7[[#This Row],[Dépenses fixes]]</f>
        <v>0</v>
      </c>
    </row>
    <row r="10" spans="1:10" ht="23.25" customHeight="1" x14ac:dyDescent="0.25">
      <c r="A10" s="6">
        <v>43221</v>
      </c>
      <c r="B10" s="13">
        <f>SUMIFS(#REF!,#REF!,YEAR($A10),#REF!,MONTH($A10),#REF!,Tableau7[[#Headers],[Courses]])</f>
        <v>0</v>
      </c>
      <c r="C10" s="13">
        <f>SUMIFS(#REF!,#REF!,YEAR($A10),#REF!,MONTH($A10),#REF!,Tableau7[[#Headers],[Quotidien]])</f>
        <v>0</v>
      </c>
      <c r="D10" s="13">
        <f>SUMIFS(#REF!,#REF!,YEAR($A10),#REF!,MONTH($A10),#REF!,Tableau7[[#Headers],[Logement]])</f>
        <v>0</v>
      </c>
      <c r="E10" s="13">
        <f>SUMIFS(#REF!,#REF!,YEAR($A10),#REF!,MONTH($A10),#REF!,Tableau7[[#Headers],[Véhicule]])</f>
        <v>0</v>
      </c>
      <c r="F10" s="13">
        <f>SUMIFS(#REF!,#REF!,YEAR($A10),#REF!,MONTH($A10),#REF!,Tableau7[[#Headers],[Loisirs]])</f>
        <v>0</v>
      </c>
      <c r="G10" s="13">
        <f>SUMIFS(#REF!,#REF!,YEAR($A10),#REF!,MONTH($A10),#REF!,Tableau7[[#Headers],[Autres]])</f>
        <v>0</v>
      </c>
      <c r="H10" s="7">
        <f>VLOOKUP(YEAR(Tableau7[[#This Row],[Mois]]),Tableau2[#All],10)</f>
        <v>0</v>
      </c>
      <c r="I10" s="7">
        <f>VLOOKUP(YEAR(Tableau7[[#This Row],[Mois]]),Tableau1[#All],5)</f>
        <v>0</v>
      </c>
      <c r="J10">
        <f>Tableau7[[#This Row],[Revenus fixes]]-Tableau7[[#This Row],[Dépenses fixes]]</f>
        <v>0</v>
      </c>
    </row>
    <row r="11" spans="1:10" ht="23.25" customHeight="1" x14ac:dyDescent="0.25">
      <c r="A11" s="6">
        <v>43252</v>
      </c>
      <c r="B11" s="13">
        <f>SUMIFS(#REF!,#REF!,YEAR($A11),#REF!,MONTH($A11),#REF!,Tableau7[[#Headers],[Courses]])</f>
        <v>0</v>
      </c>
      <c r="C11" s="13">
        <f>SUMIFS(#REF!,#REF!,YEAR($A11),#REF!,MONTH($A11),#REF!,Tableau7[[#Headers],[Quotidien]])</f>
        <v>0</v>
      </c>
      <c r="D11" s="13">
        <f>SUMIFS(#REF!,#REF!,YEAR($A11),#REF!,MONTH($A11),#REF!,Tableau7[[#Headers],[Logement]])</f>
        <v>0</v>
      </c>
      <c r="E11" s="13">
        <f>SUMIFS(#REF!,#REF!,YEAR($A11),#REF!,MONTH($A11),#REF!,Tableau7[[#Headers],[Véhicule]])</f>
        <v>0</v>
      </c>
      <c r="F11" s="13">
        <f>SUMIFS(#REF!,#REF!,YEAR($A11),#REF!,MONTH($A11),#REF!,Tableau7[[#Headers],[Loisirs]])</f>
        <v>0</v>
      </c>
      <c r="G11" s="13">
        <f>SUMIFS(#REF!,#REF!,YEAR($A11),#REF!,MONTH($A11),#REF!,Tableau7[[#Headers],[Autres]])</f>
        <v>0</v>
      </c>
      <c r="H11" s="7">
        <f>VLOOKUP(YEAR(Tableau7[[#This Row],[Mois]]),Tableau2[#All],10)</f>
        <v>0</v>
      </c>
      <c r="I11" s="7">
        <f>VLOOKUP(YEAR(Tableau7[[#This Row],[Mois]]),Tableau1[#All],5)</f>
        <v>0</v>
      </c>
      <c r="J11">
        <f>Tableau7[[#This Row],[Revenus fixes]]-Tableau7[[#This Row],[Dépenses fixes]]</f>
        <v>0</v>
      </c>
    </row>
    <row r="12" spans="1:10" ht="23.25" customHeight="1" x14ac:dyDescent="0.25">
      <c r="A12" s="6">
        <v>43282</v>
      </c>
      <c r="B12" s="13">
        <f>SUMIFS(#REF!,#REF!,YEAR($A12),#REF!,MONTH($A12),#REF!,Tableau7[[#Headers],[Courses]])</f>
        <v>0</v>
      </c>
      <c r="C12" s="13">
        <f>SUMIFS(#REF!,#REF!,YEAR($A12),#REF!,MONTH($A12),#REF!,Tableau7[[#Headers],[Quotidien]])</f>
        <v>0</v>
      </c>
      <c r="D12" s="13">
        <f>SUMIFS(#REF!,#REF!,YEAR($A12),#REF!,MONTH($A12),#REF!,Tableau7[[#Headers],[Logement]])</f>
        <v>0</v>
      </c>
      <c r="E12" s="13">
        <f>SUMIFS(#REF!,#REF!,YEAR($A12),#REF!,MONTH($A12),#REF!,Tableau7[[#Headers],[Véhicule]])</f>
        <v>0</v>
      </c>
      <c r="F12" s="13">
        <f>SUMIFS(#REF!,#REF!,YEAR($A12),#REF!,MONTH($A12),#REF!,Tableau7[[#Headers],[Loisirs]])</f>
        <v>0</v>
      </c>
      <c r="G12" s="13">
        <f>SUMIFS(#REF!,#REF!,YEAR($A12),#REF!,MONTH($A12),#REF!,Tableau7[[#Headers],[Autres]])</f>
        <v>0</v>
      </c>
      <c r="H12" s="7">
        <f>VLOOKUP(YEAR(Tableau7[[#This Row],[Mois]]),Tableau2[#All],10)</f>
        <v>0</v>
      </c>
      <c r="I12" s="7">
        <f>VLOOKUP(YEAR(Tableau7[[#This Row],[Mois]]),Tableau1[#All],5)</f>
        <v>0</v>
      </c>
      <c r="J12">
        <f>Tableau7[[#This Row],[Revenus fixes]]-Tableau7[[#This Row],[Dépenses fixes]]</f>
        <v>0</v>
      </c>
    </row>
    <row r="13" spans="1:10" ht="23.25" customHeight="1" x14ac:dyDescent="0.25">
      <c r="A13" s="6">
        <v>43313</v>
      </c>
      <c r="B13" s="13">
        <f>SUMIFS(#REF!,#REF!,YEAR($A13),#REF!,MONTH($A13),#REF!,Tableau7[[#Headers],[Courses]])</f>
        <v>0</v>
      </c>
      <c r="C13" s="13">
        <f>SUMIFS(#REF!,#REF!,YEAR($A13),#REF!,MONTH($A13),#REF!,Tableau7[[#Headers],[Quotidien]])</f>
        <v>0</v>
      </c>
      <c r="D13" s="13">
        <f>SUMIFS(#REF!,#REF!,YEAR($A13),#REF!,MONTH($A13),#REF!,Tableau7[[#Headers],[Logement]])</f>
        <v>0</v>
      </c>
      <c r="E13" s="13">
        <f>SUMIFS(#REF!,#REF!,YEAR($A13),#REF!,MONTH($A13),#REF!,Tableau7[[#Headers],[Véhicule]])</f>
        <v>0</v>
      </c>
      <c r="F13" s="13">
        <f>SUMIFS(#REF!,#REF!,YEAR($A13),#REF!,MONTH($A13),#REF!,Tableau7[[#Headers],[Loisirs]])</f>
        <v>0</v>
      </c>
      <c r="G13" s="13">
        <f>SUMIFS(#REF!,#REF!,YEAR($A13),#REF!,MONTH($A13),#REF!,Tableau7[[#Headers],[Autres]])</f>
        <v>0</v>
      </c>
      <c r="H13" s="7">
        <f>VLOOKUP(YEAR(Tableau7[[#This Row],[Mois]]),Tableau2[#All],10)</f>
        <v>0</v>
      </c>
      <c r="I13" s="7">
        <f>VLOOKUP(YEAR(Tableau7[[#This Row],[Mois]]),Tableau1[#All],5)</f>
        <v>0</v>
      </c>
      <c r="J13">
        <f>Tableau7[[#This Row],[Revenus fixes]]-Tableau7[[#This Row],[Dépenses fixes]]</f>
        <v>0</v>
      </c>
    </row>
    <row r="14" spans="1:10" ht="23.25" customHeight="1" x14ac:dyDescent="0.25">
      <c r="A14" s="6">
        <v>43344</v>
      </c>
      <c r="B14" s="13">
        <f>SUMIFS(#REF!,#REF!,YEAR($A14),#REF!,MONTH($A14),#REF!,Tableau7[[#Headers],[Courses]])</f>
        <v>0</v>
      </c>
      <c r="C14" s="13">
        <f>SUMIFS(#REF!,#REF!,YEAR($A14),#REF!,MONTH($A14),#REF!,Tableau7[[#Headers],[Quotidien]])</f>
        <v>0</v>
      </c>
      <c r="D14" s="13">
        <f>SUMIFS(#REF!,#REF!,YEAR($A14),#REF!,MONTH($A14),#REF!,Tableau7[[#Headers],[Logement]])</f>
        <v>0</v>
      </c>
      <c r="E14" s="13">
        <f>SUMIFS(#REF!,#REF!,YEAR($A14),#REF!,MONTH($A14),#REF!,Tableau7[[#Headers],[Véhicule]])</f>
        <v>0</v>
      </c>
      <c r="F14" s="13">
        <f>SUMIFS(#REF!,#REF!,YEAR($A14),#REF!,MONTH($A14),#REF!,Tableau7[[#Headers],[Loisirs]])</f>
        <v>0</v>
      </c>
      <c r="G14" s="13">
        <f>SUMIFS(#REF!,#REF!,YEAR($A14),#REF!,MONTH($A14),#REF!,Tableau7[[#Headers],[Autres]])</f>
        <v>0</v>
      </c>
      <c r="H14" s="7">
        <f>VLOOKUP(YEAR(Tableau7[[#This Row],[Mois]]),Tableau2[#All],10)</f>
        <v>0</v>
      </c>
      <c r="I14" s="7">
        <f>VLOOKUP(YEAR(Tableau7[[#This Row],[Mois]]),Tableau1[#All],5)</f>
        <v>0</v>
      </c>
      <c r="J14">
        <f>Tableau7[[#This Row],[Revenus fixes]]-Tableau7[[#This Row],[Dépenses fixes]]</f>
        <v>0</v>
      </c>
    </row>
    <row r="15" spans="1:10" ht="23.25" customHeight="1" x14ac:dyDescent="0.25">
      <c r="A15" s="6">
        <v>43374</v>
      </c>
      <c r="B15" s="13">
        <f>SUMIFS(#REF!,#REF!,YEAR($A15),#REF!,MONTH($A15),#REF!,Tableau7[[#Headers],[Courses]])</f>
        <v>0</v>
      </c>
      <c r="C15" s="13">
        <f>SUMIFS(#REF!,#REF!,YEAR($A15),#REF!,MONTH($A15),#REF!,Tableau7[[#Headers],[Quotidien]])</f>
        <v>0</v>
      </c>
      <c r="D15" s="13">
        <f>SUMIFS(#REF!,#REF!,YEAR($A15),#REF!,MONTH($A15),#REF!,Tableau7[[#Headers],[Logement]])</f>
        <v>0</v>
      </c>
      <c r="E15" s="13">
        <f>SUMIFS(#REF!,#REF!,YEAR($A15),#REF!,MONTH($A15),#REF!,Tableau7[[#Headers],[Véhicule]])</f>
        <v>0</v>
      </c>
      <c r="F15" s="13">
        <f>SUMIFS(#REF!,#REF!,YEAR($A15),#REF!,MONTH($A15),#REF!,Tableau7[[#Headers],[Loisirs]])</f>
        <v>0</v>
      </c>
      <c r="G15" s="13">
        <f>SUMIFS(#REF!,#REF!,YEAR($A15),#REF!,MONTH($A15),#REF!,Tableau7[[#Headers],[Autres]])</f>
        <v>0</v>
      </c>
      <c r="H15" s="7">
        <f>VLOOKUP(YEAR(Tableau7[[#This Row],[Mois]]),Tableau2[#All],10)</f>
        <v>0</v>
      </c>
      <c r="I15" s="7">
        <f>VLOOKUP(YEAR(Tableau7[[#This Row],[Mois]]),Tableau1[#All],5)</f>
        <v>0</v>
      </c>
      <c r="J15">
        <f>Tableau7[[#This Row],[Revenus fixes]]-Tableau7[[#This Row],[Dépenses fixes]]</f>
        <v>0</v>
      </c>
    </row>
    <row r="16" spans="1:10" ht="23.25" customHeight="1" x14ac:dyDescent="0.25">
      <c r="A16" s="6">
        <v>43405</v>
      </c>
      <c r="B16" s="13">
        <f>SUMIFS(#REF!,#REF!,YEAR($A16),#REF!,MONTH($A16),#REF!,Tableau7[[#Headers],[Courses]])</f>
        <v>0</v>
      </c>
      <c r="C16" s="13">
        <f>SUMIFS(#REF!,#REF!,YEAR($A16),#REF!,MONTH($A16),#REF!,Tableau7[[#Headers],[Quotidien]])</f>
        <v>0</v>
      </c>
      <c r="D16" s="13">
        <f>SUMIFS(#REF!,#REF!,YEAR($A16),#REF!,MONTH($A16),#REF!,Tableau7[[#Headers],[Logement]])</f>
        <v>0</v>
      </c>
      <c r="E16" s="13">
        <f>SUMIFS(#REF!,#REF!,YEAR($A16),#REF!,MONTH($A16),#REF!,Tableau7[[#Headers],[Véhicule]])</f>
        <v>0</v>
      </c>
      <c r="F16" s="13">
        <f>SUMIFS(#REF!,#REF!,YEAR($A16),#REF!,MONTH($A16),#REF!,Tableau7[[#Headers],[Loisirs]])</f>
        <v>0</v>
      </c>
      <c r="G16" s="13">
        <f>SUMIFS(#REF!,#REF!,YEAR($A16),#REF!,MONTH($A16),#REF!,Tableau7[[#Headers],[Autres]])</f>
        <v>0</v>
      </c>
      <c r="H16" s="7">
        <f>VLOOKUP(YEAR(Tableau7[[#This Row],[Mois]]),Tableau2[#All],10)</f>
        <v>0</v>
      </c>
      <c r="I16" s="7">
        <f>VLOOKUP(YEAR(Tableau7[[#This Row],[Mois]]),Tableau1[#All],5)</f>
        <v>0</v>
      </c>
      <c r="J16">
        <f>Tableau7[[#This Row],[Revenus fixes]]-Tableau7[[#This Row],[Dépenses fixes]]</f>
        <v>0</v>
      </c>
    </row>
    <row r="17" spans="1:10" ht="23.25" customHeight="1" x14ac:dyDescent="0.25">
      <c r="A17" s="6">
        <v>43435</v>
      </c>
      <c r="B17" s="13">
        <f>SUMIFS(#REF!,#REF!,YEAR($A17),#REF!,MONTH($A17),#REF!,Tableau7[[#Headers],[Courses]])</f>
        <v>0</v>
      </c>
      <c r="C17" s="13">
        <f>SUMIFS(#REF!,#REF!,YEAR($A17),#REF!,MONTH($A17),#REF!,Tableau7[[#Headers],[Quotidien]])</f>
        <v>0</v>
      </c>
      <c r="D17" s="13">
        <f>SUMIFS(#REF!,#REF!,YEAR($A17),#REF!,MONTH($A17),#REF!,Tableau7[[#Headers],[Logement]])</f>
        <v>0</v>
      </c>
      <c r="E17" s="13">
        <f>SUMIFS(#REF!,#REF!,YEAR($A17),#REF!,MONTH($A17),#REF!,Tableau7[[#Headers],[Véhicule]])</f>
        <v>0</v>
      </c>
      <c r="F17" s="13">
        <f>SUMIFS(#REF!,#REF!,YEAR($A17),#REF!,MONTH($A17),#REF!,Tableau7[[#Headers],[Loisirs]])</f>
        <v>0</v>
      </c>
      <c r="G17" s="13">
        <f>SUMIFS(#REF!,#REF!,YEAR($A17),#REF!,MONTH($A17),#REF!,Tableau7[[#Headers],[Autres]])</f>
        <v>0</v>
      </c>
      <c r="H17" s="7">
        <f>VLOOKUP(YEAR(Tableau7[[#This Row],[Mois]]),Tableau2[#All],10)</f>
        <v>0</v>
      </c>
      <c r="I17" s="7">
        <f>VLOOKUP(YEAR(Tableau7[[#This Row],[Mois]]),Tableau1[#All],5)</f>
        <v>0</v>
      </c>
      <c r="J17">
        <f>Tableau7[[#This Row],[Revenus fixes]]-Tableau7[[#This Row],[Dépenses fixes]]</f>
        <v>0</v>
      </c>
    </row>
    <row r="18" spans="1:10" ht="23.25" customHeight="1" x14ac:dyDescent="0.25">
      <c r="A18" s="6">
        <v>43466</v>
      </c>
      <c r="B18" s="13">
        <f>SUMIFS(#REF!,#REF!,YEAR($A18),#REF!,MONTH($A18),#REF!,Tableau7[[#Headers],[Courses]])</f>
        <v>0</v>
      </c>
      <c r="C18" s="13">
        <f>SUMIFS(#REF!,#REF!,YEAR($A18),#REF!,MONTH($A18),#REF!,Tableau7[[#Headers],[Quotidien]])</f>
        <v>0</v>
      </c>
      <c r="D18" s="13">
        <f>SUMIFS(#REF!,#REF!,YEAR($A18),#REF!,MONTH($A18),#REF!,Tableau7[[#Headers],[Logement]])</f>
        <v>0</v>
      </c>
      <c r="E18" s="13">
        <f>SUMIFS(#REF!,#REF!,YEAR($A18),#REF!,MONTH($A18),#REF!,Tableau7[[#Headers],[Véhicule]])</f>
        <v>0</v>
      </c>
      <c r="F18" s="13">
        <f>SUMIFS(#REF!,#REF!,YEAR($A18),#REF!,MONTH($A18),#REF!,Tableau7[[#Headers],[Loisirs]])</f>
        <v>0</v>
      </c>
      <c r="G18" s="13">
        <f>SUMIFS(#REF!,#REF!,YEAR($A18),#REF!,MONTH($A18),#REF!,Tableau7[[#Headers],[Autres]])</f>
        <v>0</v>
      </c>
      <c r="H18" s="7">
        <f>VLOOKUP(YEAR(Tableau7[[#This Row],[Mois]]),Tableau2[#All],10)</f>
        <v>0</v>
      </c>
      <c r="I18" s="7">
        <f>VLOOKUP(YEAR(Tableau7[[#This Row],[Mois]]),Tableau1[#All],5)</f>
        <v>0</v>
      </c>
      <c r="J18">
        <f>Tableau7[[#This Row],[Revenus fixes]]-Tableau7[[#This Row],[Dépenses fixes]]</f>
        <v>0</v>
      </c>
    </row>
    <row r="19" spans="1:10" ht="23.25" customHeight="1" x14ac:dyDescent="0.25">
      <c r="A19" s="6">
        <v>43497</v>
      </c>
      <c r="B19" s="13">
        <f>SUMIFS(#REF!,#REF!,YEAR($A19),#REF!,MONTH($A19),#REF!,Tableau7[[#Headers],[Courses]])</f>
        <v>0</v>
      </c>
      <c r="C19" s="13">
        <f>SUMIFS(#REF!,#REF!,YEAR($A19),#REF!,MONTH($A19),#REF!,Tableau7[[#Headers],[Quotidien]])</f>
        <v>0</v>
      </c>
      <c r="D19" s="13">
        <f>SUMIFS(#REF!,#REF!,YEAR($A19),#REF!,MONTH($A19),#REF!,Tableau7[[#Headers],[Logement]])</f>
        <v>0</v>
      </c>
      <c r="E19" s="13">
        <f>SUMIFS(#REF!,#REF!,YEAR($A19),#REF!,MONTH($A19),#REF!,Tableau7[[#Headers],[Véhicule]])</f>
        <v>0</v>
      </c>
      <c r="F19" s="13">
        <f>SUMIFS(#REF!,#REF!,YEAR($A19),#REF!,MONTH($A19),#REF!,Tableau7[[#Headers],[Loisirs]])</f>
        <v>0</v>
      </c>
      <c r="G19" s="13">
        <f>SUMIFS(#REF!,#REF!,YEAR($A19),#REF!,MONTH($A19),#REF!,Tableau7[[#Headers],[Autres]])</f>
        <v>0</v>
      </c>
      <c r="H19" s="7">
        <f>VLOOKUP(YEAR(Tableau7[[#This Row],[Mois]]),Tableau2[#All],10)</f>
        <v>0</v>
      </c>
      <c r="I19" s="7">
        <f>VLOOKUP(YEAR(Tableau7[[#This Row],[Mois]]),Tableau1[#All],5)</f>
        <v>0</v>
      </c>
      <c r="J19">
        <f>Tableau7[[#This Row],[Revenus fixes]]-Tableau7[[#This Row],[Dépenses fixes]]</f>
        <v>0</v>
      </c>
    </row>
    <row r="20" spans="1:10" ht="23.25" customHeight="1" x14ac:dyDescent="0.25">
      <c r="A20" s="6">
        <v>43525</v>
      </c>
      <c r="B20" s="13">
        <f>SUMIFS(#REF!,#REF!,YEAR($A20),#REF!,MONTH($A20),#REF!,Tableau7[[#Headers],[Courses]])</f>
        <v>0</v>
      </c>
      <c r="C20" s="13">
        <f>SUMIFS(#REF!,#REF!,YEAR($A20),#REF!,MONTH($A20),#REF!,Tableau7[[#Headers],[Quotidien]])</f>
        <v>0</v>
      </c>
      <c r="D20" s="13">
        <f>SUMIFS(#REF!,#REF!,YEAR($A20),#REF!,MONTH($A20),#REF!,Tableau7[[#Headers],[Logement]])</f>
        <v>0</v>
      </c>
      <c r="E20" s="13">
        <f>SUMIFS(#REF!,#REF!,YEAR($A20),#REF!,MONTH($A20),#REF!,Tableau7[[#Headers],[Véhicule]])</f>
        <v>0</v>
      </c>
      <c r="F20" s="13">
        <f>SUMIFS(#REF!,#REF!,YEAR($A20),#REF!,MONTH($A20),#REF!,Tableau7[[#Headers],[Loisirs]])</f>
        <v>0</v>
      </c>
      <c r="G20" s="13">
        <f>SUMIFS(#REF!,#REF!,YEAR($A20),#REF!,MONTH($A20),#REF!,Tableau7[[#Headers],[Autres]])</f>
        <v>0</v>
      </c>
      <c r="H20" s="7">
        <f>VLOOKUP(YEAR(Tableau7[[#This Row],[Mois]]),Tableau2[#All],10)</f>
        <v>0</v>
      </c>
      <c r="I20" s="7">
        <f>VLOOKUP(YEAR(Tableau7[[#This Row],[Mois]]),Tableau1[#All],5)</f>
        <v>0</v>
      </c>
      <c r="J20">
        <f>Tableau7[[#This Row],[Revenus fixes]]-Tableau7[[#This Row],[Dépenses fixes]]</f>
        <v>0</v>
      </c>
    </row>
    <row r="21" spans="1:10" ht="23.25" customHeight="1" x14ac:dyDescent="0.25">
      <c r="A21" s="6">
        <v>43556</v>
      </c>
      <c r="B21" s="13">
        <f>SUMIFS(#REF!,#REF!,YEAR($A21),#REF!,MONTH($A21),#REF!,Tableau7[[#Headers],[Courses]])</f>
        <v>0</v>
      </c>
      <c r="C21" s="13">
        <f>SUMIFS(#REF!,#REF!,YEAR($A21),#REF!,MONTH($A21),#REF!,Tableau7[[#Headers],[Quotidien]])</f>
        <v>0</v>
      </c>
      <c r="D21" s="13">
        <f>SUMIFS(#REF!,#REF!,YEAR($A21),#REF!,MONTH($A21),#REF!,Tableau7[[#Headers],[Logement]])</f>
        <v>0</v>
      </c>
      <c r="E21" s="13">
        <f>SUMIFS(#REF!,#REF!,YEAR($A21),#REF!,MONTH($A21),#REF!,Tableau7[[#Headers],[Véhicule]])</f>
        <v>0</v>
      </c>
      <c r="F21" s="13">
        <f>SUMIFS(#REF!,#REF!,YEAR($A21),#REF!,MONTH($A21),#REF!,Tableau7[[#Headers],[Loisirs]])</f>
        <v>0</v>
      </c>
      <c r="G21" s="13">
        <f>SUMIFS(#REF!,#REF!,YEAR($A21),#REF!,MONTH($A21),#REF!,Tableau7[[#Headers],[Autres]])</f>
        <v>0</v>
      </c>
      <c r="H21" s="7">
        <f>VLOOKUP(YEAR(Tableau7[[#This Row],[Mois]]),Tableau2[#All],10)</f>
        <v>0</v>
      </c>
      <c r="I21" s="7">
        <f>VLOOKUP(YEAR(Tableau7[[#This Row],[Mois]]),Tableau1[#All],5)</f>
        <v>0</v>
      </c>
      <c r="J21">
        <f>Tableau7[[#This Row],[Revenus fixes]]-Tableau7[[#This Row],[Dépenses fixes]]</f>
        <v>0</v>
      </c>
    </row>
    <row r="22" spans="1:10" ht="23.25" customHeight="1" x14ac:dyDescent="0.25">
      <c r="A22" s="6">
        <v>43586</v>
      </c>
      <c r="B22" s="13">
        <f>SUMIFS(#REF!,#REF!,YEAR($A22),#REF!,MONTH($A22),#REF!,Tableau7[[#Headers],[Courses]])</f>
        <v>0</v>
      </c>
      <c r="C22" s="13">
        <f>SUMIFS(#REF!,#REF!,YEAR($A22),#REF!,MONTH($A22),#REF!,Tableau7[[#Headers],[Quotidien]])</f>
        <v>0</v>
      </c>
      <c r="D22" s="13">
        <f>SUMIFS(#REF!,#REF!,YEAR($A22),#REF!,MONTH($A22),#REF!,Tableau7[[#Headers],[Logement]])</f>
        <v>0</v>
      </c>
      <c r="E22" s="13">
        <f>SUMIFS(#REF!,#REF!,YEAR($A22),#REF!,MONTH($A22),#REF!,Tableau7[[#Headers],[Véhicule]])</f>
        <v>0</v>
      </c>
      <c r="F22" s="13">
        <f>SUMIFS(#REF!,#REF!,YEAR($A22),#REF!,MONTH($A22),#REF!,Tableau7[[#Headers],[Loisirs]])</f>
        <v>0</v>
      </c>
      <c r="G22" s="13">
        <f>SUMIFS(#REF!,#REF!,YEAR($A22),#REF!,MONTH($A22),#REF!,Tableau7[[#Headers],[Autres]])</f>
        <v>0</v>
      </c>
      <c r="H22" s="7">
        <f>VLOOKUP(YEAR(Tableau7[[#This Row],[Mois]]),Tableau2[#All],10)</f>
        <v>0</v>
      </c>
      <c r="I22" s="7">
        <f>VLOOKUP(YEAR(Tableau7[[#This Row],[Mois]]),Tableau1[#All],5)</f>
        <v>0</v>
      </c>
      <c r="J22">
        <f>Tableau7[[#This Row],[Revenus fixes]]-Tableau7[[#This Row],[Dépenses fixes]]</f>
        <v>0</v>
      </c>
    </row>
    <row r="23" spans="1:10" ht="23.25" customHeight="1" x14ac:dyDescent="0.25">
      <c r="A23" s="6">
        <v>43617</v>
      </c>
      <c r="B23" s="13">
        <f>SUMIFS(#REF!,#REF!,YEAR($A23),#REF!,MONTH($A23),#REF!,Tableau7[[#Headers],[Courses]])</f>
        <v>0</v>
      </c>
      <c r="C23" s="13">
        <f>SUMIFS(#REF!,#REF!,YEAR($A23),#REF!,MONTH($A23),#REF!,Tableau7[[#Headers],[Quotidien]])</f>
        <v>0</v>
      </c>
      <c r="D23" s="13">
        <f>SUMIFS(#REF!,#REF!,YEAR($A23),#REF!,MONTH($A23),#REF!,Tableau7[[#Headers],[Logement]])</f>
        <v>0</v>
      </c>
      <c r="E23" s="13">
        <f>SUMIFS(#REF!,#REF!,YEAR($A23),#REF!,MONTH($A23),#REF!,Tableau7[[#Headers],[Véhicule]])</f>
        <v>0</v>
      </c>
      <c r="F23" s="13">
        <f>SUMIFS(#REF!,#REF!,YEAR($A23),#REF!,MONTH($A23),#REF!,Tableau7[[#Headers],[Loisirs]])</f>
        <v>0</v>
      </c>
      <c r="G23" s="13">
        <f>SUMIFS(#REF!,#REF!,YEAR($A23),#REF!,MONTH($A23),#REF!,Tableau7[[#Headers],[Autres]])</f>
        <v>0</v>
      </c>
      <c r="H23" s="7">
        <f>VLOOKUP(YEAR(Tableau7[[#This Row],[Mois]]),Tableau2[#All],10)</f>
        <v>0</v>
      </c>
      <c r="I23" s="7">
        <f>VLOOKUP(YEAR(Tableau7[[#This Row],[Mois]]),Tableau1[#All],5)</f>
        <v>0</v>
      </c>
      <c r="J23">
        <f>Tableau7[[#This Row],[Revenus fixes]]-Tableau7[[#This Row],[Dépenses fixes]]</f>
        <v>0</v>
      </c>
    </row>
    <row r="24" spans="1:10" ht="23.25" customHeight="1" x14ac:dyDescent="0.25">
      <c r="A24" s="6">
        <v>43647</v>
      </c>
      <c r="B24" s="13">
        <f>SUMIFS(#REF!,#REF!,YEAR($A24),#REF!,MONTH($A24),#REF!,Tableau7[[#Headers],[Courses]])</f>
        <v>0</v>
      </c>
      <c r="C24" s="13">
        <f>SUMIFS(#REF!,#REF!,YEAR($A24),#REF!,MONTH($A24),#REF!,Tableau7[[#Headers],[Quotidien]])</f>
        <v>0</v>
      </c>
      <c r="D24" s="13">
        <f>SUMIFS(#REF!,#REF!,YEAR($A24),#REF!,MONTH($A24),#REF!,Tableau7[[#Headers],[Logement]])</f>
        <v>0</v>
      </c>
      <c r="E24" s="13">
        <f>SUMIFS(#REF!,#REF!,YEAR($A24),#REF!,MONTH($A24),#REF!,Tableau7[[#Headers],[Véhicule]])</f>
        <v>0</v>
      </c>
      <c r="F24" s="13">
        <f>SUMIFS(#REF!,#REF!,YEAR($A24),#REF!,MONTH($A24),#REF!,Tableau7[[#Headers],[Loisirs]])</f>
        <v>0</v>
      </c>
      <c r="G24" s="13">
        <f>SUMIFS(#REF!,#REF!,YEAR($A24),#REF!,MONTH($A24),#REF!,Tableau7[[#Headers],[Autres]])</f>
        <v>0</v>
      </c>
      <c r="H24" s="7">
        <f>VLOOKUP(YEAR(Tableau7[[#This Row],[Mois]]),Tableau2[#All],10)</f>
        <v>0</v>
      </c>
      <c r="I24" s="7">
        <f>VLOOKUP(YEAR(Tableau7[[#This Row],[Mois]]),Tableau1[#All],5)</f>
        <v>0</v>
      </c>
      <c r="J24">
        <f>Tableau7[[#This Row],[Revenus fixes]]-Tableau7[[#This Row],[Dépenses fixes]]</f>
        <v>0</v>
      </c>
    </row>
    <row r="25" spans="1:10" ht="23.25" customHeight="1" x14ac:dyDescent="0.25">
      <c r="A25" s="6">
        <v>43678</v>
      </c>
      <c r="B25" s="13">
        <f>SUMIFS(#REF!,#REF!,YEAR($A25),#REF!,MONTH($A25),#REF!,Tableau7[[#Headers],[Courses]])</f>
        <v>0</v>
      </c>
      <c r="C25" s="13">
        <f>SUMIFS(#REF!,#REF!,YEAR($A25),#REF!,MONTH($A25),#REF!,Tableau7[[#Headers],[Quotidien]])</f>
        <v>0</v>
      </c>
      <c r="D25" s="13">
        <f>SUMIFS(#REF!,#REF!,YEAR($A25),#REF!,MONTH($A25),#REF!,Tableau7[[#Headers],[Logement]])</f>
        <v>0</v>
      </c>
      <c r="E25" s="13">
        <f>SUMIFS(#REF!,#REF!,YEAR($A25),#REF!,MONTH($A25),#REF!,Tableau7[[#Headers],[Véhicule]])</f>
        <v>0</v>
      </c>
      <c r="F25" s="13">
        <f>SUMIFS(#REF!,#REF!,YEAR($A25),#REF!,MONTH($A25),#REF!,Tableau7[[#Headers],[Loisirs]])</f>
        <v>0</v>
      </c>
      <c r="G25" s="13">
        <f>SUMIFS(#REF!,#REF!,YEAR($A25),#REF!,MONTH($A25),#REF!,Tableau7[[#Headers],[Autres]])</f>
        <v>0</v>
      </c>
      <c r="H25" s="7">
        <f>VLOOKUP(YEAR(Tableau7[[#This Row],[Mois]]),Tableau2[#All],10)</f>
        <v>0</v>
      </c>
      <c r="I25" s="7">
        <f>VLOOKUP(YEAR(Tableau7[[#This Row],[Mois]]),Tableau1[#All],5)</f>
        <v>0</v>
      </c>
      <c r="J25">
        <f>Tableau7[[#This Row],[Revenus fixes]]-Tableau7[[#This Row],[Dépenses fixes]]</f>
        <v>0</v>
      </c>
    </row>
    <row r="26" spans="1:10" ht="23.25" customHeight="1" x14ac:dyDescent="0.25">
      <c r="A26" s="6">
        <v>43709</v>
      </c>
      <c r="B26" s="13">
        <f>SUMIFS(#REF!,#REF!,YEAR($A26),#REF!,MONTH($A26),#REF!,Tableau7[[#Headers],[Courses]])</f>
        <v>0</v>
      </c>
      <c r="C26" s="13">
        <f>SUMIFS(#REF!,#REF!,YEAR($A26),#REF!,MONTH($A26),#REF!,Tableau7[[#Headers],[Quotidien]])</f>
        <v>0</v>
      </c>
      <c r="D26" s="13">
        <f>SUMIFS(#REF!,#REF!,YEAR($A26),#REF!,MONTH($A26),#REF!,Tableau7[[#Headers],[Logement]])</f>
        <v>0</v>
      </c>
      <c r="E26" s="13">
        <f>SUMIFS(#REF!,#REF!,YEAR($A26),#REF!,MONTH($A26),#REF!,Tableau7[[#Headers],[Véhicule]])</f>
        <v>0</v>
      </c>
      <c r="F26" s="13">
        <f>SUMIFS(#REF!,#REF!,YEAR($A26),#REF!,MONTH($A26),#REF!,Tableau7[[#Headers],[Loisirs]])</f>
        <v>0</v>
      </c>
      <c r="G26" s="13">
        <f>SUMIFS(#REF!,#REF!,YEAR($A26),#REF!,MONTH($A26),#REF!,Tableau7[[#Headers],[Autres]])</f>
        <v>0</v>
      </c>
      <c r="H26" s="7">
        <f>VLOOKUP(YEAR(Tableau7[[#This Row],[Mois]]),Tableau2[#All],10)</f>
        <v>0</v>
      </c>
      <c r="I26" s="7">
        <f>VLOOKUP(YEAR(Tableau7[[#This Row],[Mois]]),Tableau1[#All],5)</f>
        <v>0</v>
      </c>
      <c r="J26">
        <f>Tableau7[[#This Row],[Revenus fixes]]-Tableau7[[#This Row],[Dépenses fixes]]</f>
        <v>0</v>
      </c>
    </row>
    <row r="27" spans="1:10" ht="23.25" customHeight="1" x14ac:dyDescent="0.25">
      <c r="A27" s="6">
        <v>43739</v>
      </c>
      <c r="B27" s="13">
        <f>SUMIFS(#REF!,#REF!,YEAR($A27),#REF!,MONTH($A27),#REF!,Tableau7[[#Headers],[Courses]])</f>
        <v>0</v>
      </c>
      <c r="C27" s="13">
        <f>SUMIFS(#REF!,#REF!,YEAR($A27),#REF!,MONTH($A27),#REF!,Tableau7[[#Headers],[Quotidien]])</f>
        <v>0</v>
      </c>
      <c r="D27" s="13">
        <f>SUMIFS(#REF!,#REF!,YEAR($A27),#REF!,MONTH($A27),#REF!,Tableau7[[#Headers],[Logement]])</f>
        <v>0</v>
      </c>
      <c r="E27" s="13">
        <f>SUMIFS(#REF!,#REF!,YEAR($A27),#REF!,MONTH($A27),#REF!,Tableau7[[#Headers],[Véhicule]])</f>
        <v>0</v>
      </c>
      <c r="F27" s="13">
        <f>SUMIFS(#REF!,#REF!,YEAR($A27),#REF!,MONTH($A27),#REF!,Tableau7[[#Headers],[Loisirs]])</f>
        <v>0</v>
      </c>
      <c r="G27" s="13">
        <f>SUMIFS(#REF!,#REF!,YEAR($A27),#REF!,MONTH($A27),#REF!,Tableau7[[#Headers],[Autres]])</f>
        <v>0</v>
      </c>
      <c r="H27" s="7">
        <f>VLOOKUP(YEAR(Tableau7[[#This Row],[Mois]]),Tableau2[#All],10)</f>
        <v>0</v>
      </c>
      <c r="I27" s="7">
        <f>VLOOKUP(YEAR(Tableau7[[#This Row],[Mois]]),Tableau1[#All],5)</f>
        <v>0</v>
      </c>
      <c r="J27">
        <f>Tableau7[[#This Row],[Revenus fixes]]-Tableau7[[#This Row],[Dépenses fixes]]</f>
        <v>0</v>
      </c>
    </row>
    <row r="28" spans="1:10" ht="23.25" customHeight="1" x14ac:dyDescent="0.25">
      <c r="A28" s="6">
        <v>43770</v>
      </c>
      <c r="B28" s="13">
        <f>SUMIFS(#REF!,#REF!,YEAR($A28),#REF!,MONTH($A28),#REF!,Tableau7[[#Headers],[Courses]])</f>
        <v>0</v>
      </c>
      <c r="C28" s="13">
        <f>SUMIFS(#REF!,#REF!,YEAR($A28),#REF!,MONTH($A28),#REF!,Tableau7[[#Headers],[Quotidien]])</f>
        <v>0</v>
      </c>
      <c r="D28" s="13">
        <f>SUMIFS(#REF!,#REF!,YEAR($A28),#REF!,MONTH($A28),#REF!,Tableau7[[#Headers],[Logement]])</f>
        <v>0</v>
      </c>
      <c r="E28" s="13">
        <f>SUMIFS(#REF!,#REF!,YEAR($A28),#REF!,MONTH($A28),#REF!,Tableau7[[#Headers],[Véhicule]])</f>
        <v>0</v>
      </c>
      <c r="F28" s="13">
        <f>SUMIFS(#REF!,#REF!,YEAR($A28),#REF!,MONTH($A28),#REF!,Tableau7[[#Headers],[Loisirs]])</f>
        <v>0</v>
      </c>
      <c r="G28" s="13">
        <f>SUMIFS(#REF!,#REF!,YEAR($A28),#REF!,MONTH($A28),#REF!,Tableau7[[#Headers],[Autres]])</f>
        <v>0</v>
      </c>
      <c r="H28" s="7">
        <f>VLOOKUP(YEAR(Tableau7[[#This Row],[Mois]]),Tableau2[#All],10)</f>
        <v>0</v>
      </c>
      <c r="I28" s="7">
        <f>VLOOKUP(YEAR(Tableau7[[#This Row],[Mois]]),Tableau1[#All],5)</f>
        <v>0</v>
      </c>
      <c r="J28">
        <f>Tableau7[[#This Row],[Revenus fixes]]-Tableau7[[#This Row],[Dépenses fixes]]</f>
        <v>0</v>
      </c>
    </row>
    <row r="29" spans="1:10" ht="23.25" customHeight="1" x14ac:dyDescent="0.25">
      <c r="A29" s="6">
        <v>43800</v>
      </c>
      <c r="B29" s="13">
        <f>SUMIFS(#REF!,#REF!,YEAR($A29),#REF!,MONTH($A29),#REF!,Tableau7[[#Headers],[Courses]])</f>
        <v>0</v>
      </c>
      <c r="C29" s="13">
        <f>SUMIFS(#REF!,#REF!,YEAR($A29),#REF!,MONTH($A29),#REF!,Tableau7[[#Headers],[Quotidien]])</f>
        <v>0</v>
      </c>
      <c r="D29" s="13">
        <f>SUMIFS(#REF!,#REF!,YEAR($A29),#REF!,MONTH($A29),#REF!,Tableau7[[#Headers],[Logement]])</f>
        <v>0</v>
      </c>
      <c r="E29" s="13">
        <f>SUMIFS(#REF!,#REF!,YEAR($A29),#REF!,MONTH($A29),#REF!,Tableau7[[#Headers],[Véhicule]])</f>
        <v>0</v>
      </c>
      <c r="F29" s="13">
        <f>SUMIFS(#REF!,#REF!,YEAR($A29),#REF!,MONTH($A29),#REF!,Tableau7[[#Headers],[Loisirs]])</f>
        <v>0</v>
      </c>
      <c r="G29" s="13">
        <f>SUMIFS(#REF!,#REF!,YEAR($A29),#REF!,MONTH($A29),#REF!,Tableau7[[#Headers],[Autres]])</f>
        <v>0</v>
      </c>
      <c r="H29" s="7">
        <f>VLOOKUP(YEAR(Tableau7[[#This Row],[Mois]]),Tableau2[#All],10)</f>
        <v>0</v>
      </c>
      <c r="I29" s="7">
        <f>VLOOKUP(YEAR(Tableau7[[#This Row],[Mois]]),Tableau1[#All],5)</f>
        <v>0</v>
      </c>
      <c r="J29">
        <f>Tableau7[[#This Row],[Revenus fixes]]-Tableau7[[#This Row],[Dépenses fixes]]</f>
        <v>0</v>
      </c>
    </row>
    <row r="30" spans="1:10" ht="23.25" customHeight="1" x14ac:dyDescent="0.25">
      <c r="A30" s="6">
        <v>43831</v>
      </c>
      <c r="B30" s="13">
        <f>SUMIFS(#REF!,#REF!,YEAR($A30),#REF!,MONTH($A30),#REF!,Tableau7[[#Headers],[Courses]])</f>
        <v>0</v>
      </c>
      <c r="C30" s="13">
        <f>SUMIFS(#REF!,#REF!,YEAR($A30),#REF!,MONTH($A30),#REF!,Tableau7[[#Headers],[Quotidien]])</f>
        <v>0</v>
      </c>
      <c r="D30" s="13">
        <f>SUMIFS(#REF!,#REF!,YEAR($A30),#REF!,MONTH($A30),#REF!,Tableau7[[#Headers],[Logement]])</f>
        <v>0</v>
      </c>
      <c r="E30" s="13">
        <f>SUMIFS(#REF!,#REF!,YEAR($A30),#REF!,MONTH($A30),#REF!,Tableau7[[#Headers],[Véhicule]])</f>
        <v>0</v>
      </c>
      <c r="F30" s="13">
        <f>SUMIFS(#REF!,#REF!,YEAR($A30),#REF!,MONTH($A30),#REF!,Tableau7[[#Headers],[Loisirs]])</f>
        <v>0</v>
      </c>
      <c r="G30" s="13">
        <f>SUMIFS(#REF!,#REF!,YEAR($A30),#REF!,MONTH($A30),#REF!,Tableau7[[#Headers],[Autres]])</f>
        <v>0</v>
      </c>
      <c r="H30" s="7">
        <f>VLOOKUP(YEAR(Tableau7[[#This Row],[Mois]]),Tableau2[#All],10)</f>
        <v>0</v>
      </c>
      <c r="I30" s="7">
        <f>VLOOKUP(YEAR(Tableau7[[#This Row],[Mois]]),Tableau1[#All],5)</f>
        <v>0</v>
      </c>
      <c r="J30">
        <f>Tableau7[[#This Row],[Revenus fixes]]-Tableau7[[#This Row],[Dépenses fixes]]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24" sqref="I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Revenus fixes</vt:lpstr>
      <vt:lpstr>Dépenses fixes</vt:lpstr>
      <vt:lpstr>Dépenses</vt:lpstr>
      <vt:lpstr>Mois</vt:lpstr>
      <vt:lpstr>Situation actuelle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2017-09-25T10:21:01Z</dcterms:created>
  <dcterms:modified xsi:type="dcterms:W3CDTF">2017-09-26T07:15:49Z</dcterms:modified>
</cp:coreProperties>
</file>