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nas-ulm\communs\COMMUNS SERVICES\QUALITE - HYGIENE\Laurène Tampigny\Prélèvements et résultats, Suivis\DECOMPTES Uriane\"/>
    </mc:Choice>
  </mc:AlternateContent>
  <bookViews>
    <workbookView xWindow="0" yWindow="0" windowWidth="10875" windowHeight="8910"/>
  </bookViews>
  <sheets>
    <sheet name="Résultats" sheetId="1" r:id="rId1"/>
    <sheet name="Exigences recap" sheetId="2" r:id="rId2"/>
    <sheet name="Exigences par client" sheetId="3" r:id="rId3"/>
  </sheets>
  <definedNames>
    <definedName name="_xlnm._FilterDatabase" localSheetId="2" hidden="1">'Exigences par client'!$A$1:$BA$3</definedName>
    <definedName name="_xlnm._FilterDatabase" localSheetId="0" hidden="1">Résultats!$A$1:$Y$15</definedName>
    <definedName name="produits" localSheetId="0">'Exigences recap'!$A$2:$A$3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" i="1" l="1"/>
  <c r="U15" i="1"/>
  <c r="V15" i="1" s="1"/>
  <c r="Y14" i="1"/>
  <c r="U14" i="1"/>
  <c r="V14" i="1" s="1"/>
  <c r="Y13" i="1"/>
  <c r="U13" i="1"/>
  <c r="V13" i="1" s="1"/>
  <c r="Y12" i="1"/>
  <c r="U12" i="1"/>
  <c r="V12" i="1" s="1"/>
  <c r="Y11" i="1"/>
  <c r="U11" i="1"/>
  <c r="V11" i="1" s="1"/>
  <c r="Y10" i="1"/>
  <c r="U10" i="1"/>
  <c r="V10" i="1" s="1"/>
  <c r="Y9" i="1"/>
  <c r="U9" i="1"/>
  <c r="V9" i="1" s="1"/>
  <c r="Y8" i="1"/>
  <c r="U8" i="1"/>
  <c r="V8" i="1" s="1"/>
  <c r="Y7" i="1"/>
  <c r="U7" i="1"/>
  <c r="V7" i="1" s="1"/>
  <c r="Y6" i="1"/>
  <c r="U6" i="1"/>
  <c r="V6" i="1" s="1"/>
  <c r="Y5" i="1"/>
  <c r="U5" i="1"/>
  <c r="V5" i="1" s="1"/>
  <c r="Y4" i="1"/>
  <c r="U4" i="1"/>
  <c r="V4" i="1" s="1"/>
  <c r="Y3" i="1"/>
  <c r="U3" i="1"/>
  <c r="V3" i="1" s="1"/>
  <c r="Y2" i="1"/>
  <c r="U2" i="1"/>
  <c r="V2" i="1" s="1"/>
  <c r="X15" i="1" a="1"/>
  <c r="X11" i="1" a="1"/>
  <c r="X7" i="1" a="1"/>
  <c r="X3" i="1" a="1"/>
  <c r="X12" i="1" a="1"/>
  <c r="X8" i="1" a="1"/>
  <c r="X4" i="1" a="1"/>
  <c r="X13" i="1" a="1"/>
  <c r="X9" i="1" a="1"/>
  <c r="X5" i="1" a="1"/>
  <c r="X14" i="1" a="1"/>
  <c r="X10" i="1" a="1"/>
  <c r="X6" i="1" a="1"/>
  <c r="X2" i="1" a="1"/>
  <c r="W2" i="1" l="1"/>
  <c r="W3" i="1"/>
  <c r="W4" i="1"/>
  <c r="W5" i="1"/>
  <c r="W6" i="1"/>
  <c r="W7" i="1"/>
  <c r="W8" i="1"/>
  <c r="W9" i="1"/>
  <c r="W10" i="1"/>
  <c r="W11" i="1"/>
  <c r="W12" i="1"/>
  <c r="W13" i="1"/>
  <c r="W14" i="1"/>
  <c r="W15" i="1"/>
  <c r="X15" i="1"/>
  <c r="X14" i="1"/>
  <c r="X13" i="1"/>
  <c r="X12" i="1"/>
  <c r="X11" i="1"/>
  <c r="X10" i="1"/>
  <c r="X9" i="1"/>
  <c r="X8" i="1"/>
  <c r="X7" i="1"/>
  <c r="X6" i="1"/>
  <c r="X5" i="1"/>
  <c r="X4" i="1"/>
  <c r="X3" i="1"/>
  <c r="X2" i="1"/>
  <c r="K2" i="2" a="1"/>
  <c r="K2" i="2" s="1"/>
  <c r="K3" i="2" a="1"/>
  <c r="K3" i="2" s="1"/>
  <c r="G2" i="2" a="1"/>
  <c r="G2" i="2" s="1"/>
  <c r="E3" i="2" l="1" a="1"/>
  <c r="E3" i="2" s="1"/>
  <c r="C2" i="2" l="1" a="1"/>
  <c r="C2" i="2" s="1"/>
  <c r="D2" i="2" a="1"/>
  <c r="D2" i="2" s="1"/>
  <c r="E2" i="2" a="1"/>
  <c r="E2" i="2" s="1"/>
  <c r="F2" i="2" a="1"/>
  <c r="F2" i="2" s="1"/>
  <c r="H2" i="2" a="1"/>
  <c r="H2" i="2" s="1"/>
  <c r="I2" i="2" a="1"/>
  <c r="I2" i="2" s="1"/>
  <c r="J2" i="2" a="1"/>
  <c r="J2" i="2" s="1"/>
  <c r="T2" i="2" a="1"/>
  <c r="T2" i="2" s="1"/>
  <c r="U2" i="2" a="1"/>
  <c r="U2" i="2" s="1"/>
  <c r="AI2" i="2" a="1"/>
  <c r="AI2" i="2" s="1"/>
  <c r="AJ2" i="2" a="1"/>
  <c r="AJ2" i="2" s="1"/>
  <c r="AM2" i="2" a="1"/>
  <c r="AM2" i="2" s="1"/>
  <c r="AN2" i="2" a="1"/>
  <c r="AN2" i="2" s="1"/>
  <c r="AO2" i="2" a="1"/>
  <c r="AO2" i="2" s="1"/>
  <c r="AP2" i="2" a="1"/>
  <c r="AP2" i="2" s="1"/>
  <c r="C3" i="2" a="1"/>
  <c r="C3" i="2" s="1"/>
  <c r="D3" i="2" a="1"/>
  <c r="D3" i="2" s="1"/>
  <c r="F3" i="2" a="1"/>
  <c r="F3" i="2" s="1"/>
  <c r="H3" i="2" a="1"/>
  <c r="H3" i="2" s="1"/>
  <c r="I3" i="2" a="1"/>
  <c r="I3" i="2" s="1"/>
  <c r="J3" i="2" a="1"/>
  <c r="J3" i="2" s="1"/>
  <c r="T3" i="2" a="1"/>
  <c r="T3" i="2" s="1"/>
  <c r="U3" i="2" a="1"/>
  <c r="U3" i="2" s="1"/>
  <c r="AI3" i="2" a="1"/>
  <c r="AI3" i="2" s="1"/>
  <c r="AJ3" i="2" a="1"/>
  <c r="AJ3" i="2" s="1"/>
  <c r="AM3" i="2" a="1"/>
  <c r="AM3" i="2" s="1"/>
  <c r="AN3" i="2" a="1"/>
  <c r="AN3" i="2" s="1"/>
  <c r="AO3" i="2" a="1"/>
  <c r="AO3" i="2" s="1"/>
  <c r="AP3" i="2" a="1"/>
  <c r="AP3" i="2" s="1"/>
  <c r="B2" i="2" a="1"/>
  <c r="B2" i="2" s="1"/>
  <c r="B3" i="2" a="1"/>
  <c r="B3" i="2" s="1"/>
</calcChain>
</file>

<file path=xl/sharedStrings.xml><?xml version="1.0" encoding="utf-8"?>
<sst xmlns="http://schemas.openxmlformats.org/spreadsheetml/2006/main" count="747" uniqueCount="143">
  <si>
    <t xml:space="preserve">Clients </t>
  </si>
  <si>
    <t xml:space="preserve">Produits </t>
  </si>
  <si>
    <t>Cellules (/mL)</t>
  </si>
  <si>
    <t>Levures moisissures</t>
  </si>
  <si>
    <t>Bactérie psychrophile</t>
  </si>
  <si>
    <t xml:space="preserve">Bactérie psychrophile résistante à la chaleur </t>
  </si>
  <si>
    <t>Germes psychotrophes</t>
  </si>
  <si>
    <t>Spores aérobies thermophiles</t>
  </si>
  <si>
    <t>Germes thermophiles</t>
  </si>
  <si>
    <t>Germes thermoresistant</t>
  </si>
  <si>
    <t xml:space="preserve">Pseudomonas </t>
  </si>
  <si>
    <t>Mesophile aerobie sporulé</t>
  </si>
  <si>
    <t>Spores anaerobies sulfito reducteurs</t>
  </si>
  <si>
    <t>Bacillus cereus</t>
  </si>
  <si>
    <t>Nitrate (ppm)</t>
  </si>
  <si>
    <t>pH</t>
  </si>
  <si>
    <t>Tolérance pH</t>
  </si>
  <si>
    <t>Acidité Dornic</t>
  </si>
  <si>
    <t>Tolérance Acidité Dornic</t>
  </si>
  <si>
    <t>6,4 à 6,8</t>
  </si>
  <si>
    <t xml:space="preserve">24 à 28 </t>
  </si>
  <si>
    <t>6,7 à 6,9</t>
  </si>
  <si>
    <t xml:space="preserve">27 à 31 </t>
  </si>
  <si>
    <t/>
  </si>
  <si>
    <t>Levures</t>
  </si>
  <si>
    <t>Entérobactéries</t>
  </si>
  <si>
    <t>Tolérance Entérobactéries</t>
  </si>
  <si>
    <t>Date Deb</t>
  </si>
  <si>
    <t>Date fin</t>
  </si>
  <si>
    <t>Payeur</t>
  </si>
  <si>
    <t>SOVALAC</t>
  </si>
  <si>
    <t>Adresse</t>
  </si>
  <si>
    <t>Code</t>
  </si>
  <si>
    <t>Id dossier</t>
  </si>
  <si>
    <t>Dossier</t>
  </si>
  <si>
    <t>Date création</t>
  </si>
  <si>
    <t>Date de prélèvement</t>
  </si>
  <si>
    <t>Date validation</t>
  </si>
  <si>
    <t>N° travail</t>
  </si>
  <si>
    <t>Type</t>
  </si>
  <si>
    <t>Format</t>
  </si>
  <si>
    <t>Lot</t>
  </si>
  <si>
    <t>Reference</t>
  </si>
  <si>
    <t>Analyses</t>
  </si>
  <si>
    <t>Methode</t>
  </si>
  <si>
    <t>Resultat</t>
  </si>
  <si>
    <t>Unite</t>
  </si>
  <si>
    <t>Groupe</t>
  </si>
  <si>
    <t>VERDUN CEDEX</t>
  </si>
  <si>
    <t>00000062</t>
  </si>
  <si>
    <t>Dénombrement des Germes Totaux</t>
  </si>
  <si>
    <t>NF EN ISO 4833-1</t>
  </si>
  <si>
    <t>AES 10/07-01/08 validée AFNOR</t>
  </si>
  <si>
    <t>Moins de 1</t>
  </si>
  <si>
    <t>germes / ml</t>
  </si>
  <si>
    <t>Dénombrement des spores Butyriques</t>
  </si>
  <si>
    <t>Coliformes totaux</t>
  </si>
  <si>
    <t>Recherche Salmonella</t>
  </si>
  <si>
    <t>Escherichia Coli</t>
  </si>
  <si>
    <t>N=17</t>
  </si>
  <si>
    <t>N=3200</t>
  </si>
  <si>
    <t>N=1000</t>
  </si>
  <si>
    <t>N=1800</t>
  </si>
  <si>
    <t>N=21</t>
  </si>
  <si>
    <t>N=900</t>
  </si>
  <si>
    <t>Nitrites (ppm)</t>
  </si>
  <si>
    <t>Streptocoques fécaux</t>
  </si>
  <si>
    <t xml:space="preserve">Staphylocoques à coagulase positive </t>
  </si>
  <si>
    <t>Recherche Listéria</t>
  </si>
  <si>
    <t>-</t>
  </si>
  <si>
    <t>tolérance Escherichia Coli</t>
  </si>
  <si>
    <t>tolérance Coliformes totaux</t>
  </si>
  <si>
    <t>tolérance Entérobactéries</t>
  </si>
  <si>
    <t xml:space="preserve">tolérance Staphylocoques à coagulase positive </t>
  </si>
  <si>
    <t>tolérance Dénombrement des Germes Totaux</t>
  </si>
  <si>
    <t>tolérance Cellules (/mL)</t>
  </si>
  <si>
    <t>tolérance Dénombrement des spores Butyriques</t>
  </si>
  <si>
    <t>tolérance Recherche Salmonella</t>
  </si>
  <si>
    <t>tolérance Recherche Listéria</t>
  </si>
  <si>
    <t>tolérance Levures moisissures</t>
  </si>
  <si>
    <t>tolérance Germes psychotrophes</t>
  </si>
  <si>
    <t>tolérance Spores aérobies thermophiles</t>
  </si>
  <si>
    <t>tolérance Germes thermophiles</t>
  </si>
  <si>
    <t>tolérance Germes thermoresistant</t>
  </si>
  <si>
    <t xml:space="preserve">tolérance Pseudomonas </t>
  </si>
  <si>
    <t>tolérance Mesophile aerobie sporulé</t>
  </si>
  <si>
    <t>Germes anaérobies sulfito réducteurs à 37°C</t>
  </si>
  <si>
    <t>tolérance Germes anaérobies sulfito réducteurs à 37°C</t>
  </si>
  <si>
    <t>tolérance Spores anaerobies sulfito reducteurs</t>
  </si>
  <si>
    <t>tolérance Bacillus cereus</t>
  </si>
  <si>
    <t>tolérance Nitrate (ppm)</t>
  </si>
  <si>
    <t>tolérance Nitrites (ppm)</t>
  </si>
  <si>
    <t>tolérance Streptocoques fécaux</t>
  </si>
  <si>
    <t>Produit</t>
  </si>
  <si>
    <t>Limite</t>
  </si>
  <si>
    <t>Tolérance</t>
  </si>
  <si>
    <t>Interprétation</t>
  </si>
  <si>
    <t>Client</t>
  </si>
  <si>
    <t>N=5700</t>
  </si>
  <si>
    <t>19/05/2017</t>
  </si>
  <si>
    <t>20170515</t>
  </si>
  <si>
    <t>20170517</t>
  </si>
  <si>
    <t>26/05/2017</t>
  </si>
  <si>
    <t>207482</t>
  </si>
  <si>
    <t>170517005214 02</t>
  </si>
  <si>
    <t>2017-05-20 14:44:57</t>
  </si>
  <si>
    <t>216109</t>
  </si>
  <si>
    <t>NOV20 RPM2</t>
  </si>
  <si>
    <t>6109:1</t>
  </si>
  <si>
    <t>20170520</t>
  </si>
  <si>
    <t>20170522</t>
  </si>
  <si>
    <t>207750</t>
  </si>
  <si>
    <t>170522005376 01</t>
  </si>
  <si>
    <t>2017-05-26 08:44:59</t>
  </si>
  <si>
    <t>216417</t>
  </si>
  <si>
    <t>NOV21RPM1</t>
  </si>
  <si>
    <t>6417:15</t>
  </si>
  <si>
    <t>20170521</t>
  </si>
  <si>
    <t>207758</t>
  </si>
  <si>
    <t>170522005379 01</t>
  </si>
  <si>
    <t>2017-05-26 08:45:00</t>
  </si>
  <si>
    <t>216425</t>
  </si>
  <si>
    <t>NOV21RUF1</t>
  </si>
  <si>
    <t>6425:9</t>
  </si>
  <si>
    <t>20170523</t>
  </si>
  <si>
    <t>02/06/2017</t>
  </si>
  <si>
    <t>207833</t>
  </si>
  <si>
    <t>170523005428 01</t>
  </si>
  <si>
    <t>2017-05-27 10:20:52</t>
  </si>
  <si>
    <t>216498</t>
  </si>
  <si>
    <t>NOV21RPM2</t>
  </si>
  <si>
    <t>6498:12</t>
  </si>
  <si>
    <t>20170529</t>
  </si>
  <si>
    <t>20170530</t>
  </si>
  <si>
    <t>208229</t>
  </si>
  <si>
    <t>170530005694 01</t>
  </si>
  <si>
    <t>2017-06-02 16:12:10</t>
  </si>
  <si>
    <t>216902</t>
  </si>
  <si>
    <t>NOV22RPM2</t>
  </si>
  <si>
    <t>6902:10</t>
  </si>
  <si>
    <t>Produit1</t>
  </si>
  <si>
    <t>Produit2</t>
  </si>
  <si>
    <t>Client1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</si>
</sst>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B0FF6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36">
    <xf numFmtId="0" fontId="0" fillId="0" borderId="0" xfId="0"/>
    <xf numFmtId="0" fontId="0" fillId="3" borderId="7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" fontId="2" fillId="3" borderId="6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" fontId="2" fillId="5" borderId="6" xfId="0" applyNumberFormat="1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8FFFF2"/>
      <color rgb="FFB5EE00"/>
      <color rgb="FF66FF19"/>
      <color rgb="FFFF0066"/>
      <color rgb="FFDB93FF"/>
      <color rgb="FFCC66FF"/>
      <color rgb="FFC43ED2"/>
      <color rgb="FFBCFF43"/>
      <color rgb="FFEDFF3F"/>
      <color rgb="FFB0F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71"/>
  <sheetViews>
    <sheetView showGridLines="0" tabSelected="1" topLeftCell="O1" zoomScaleNormal="100" workbookViewId="0">
      <pane ySplit="1" topLeftCell="A2" activePane="bottomLeft" state="frozen"/>
      <selection pane="bottomLeft" activeCell="Y21" sqref="Y21"/>
    </sheetView>
  </sheetViews>
  <sheetFormatPr baseColWidth="10" defaultRowHeight="15" x14ac:dyDescent="0.25"/>
  <cols>
    <col min="1" max="1" width="11.5703125" style="24" bestFit="1" customWidth="1"/>
    <col min="2" max="3" width="4.42578125" style="24" hidden="1" customWidth="1"/>
    <col min="4" max="4" width="5.85546875" style="24" hidden="1" customWidth="1"/>
    <col min="5" max="5" width="4.42578125" style="24" hidden="1" customWidth="1"/>
    <col min="6" max="6" width="4.5703125" style="24" hidden="1" customWidth="1"/>
    <col min="7" max="7" width="8" style="24" hidden="1" customWidth="1"/>
    <col min="8" max="8" width="15.42578125" style="24" hidden="1" customWidth="1"/>
    <col min="9" max="9" width="15.140625" style="24" customWidth="1"/>
    <col min="10" max="11" width="0" style="24" hidden="1" customWidth="1"/>
    <col min="12" max="12" width="12.7109375" style="24" bestFit="1" customWidth="1"/>
    <col min="13" max="13" width="6" style="24" hidden="1" customWidth="1"/>
    <col min="14" max="14" width="11.28515625" style="24" hidden="1" customWidth="1"/>
    <col min="15" max="15" width="41" style="24" bestFit="1" customWidth="1"/>
    <col min="16" max="16" width="48.28515625" style="24" bestFit="1" customWidth="1"/>
    <col min="17" max="17" width="0" style="24" hidden="1" customWidth="1"/>
    <col min="18" max="18" width="24.85546875" style="24" bestFit="1" customWidth="1"/>
    <col min="19" max="19" width="21.28515625" style="24" customWidth="1"/>
    <col min="20" max="20" width="10.140625" style="24" hidden="1" customWidth="1"/>
    <col min="21" max="21" width="21.42578125" style="25" bestFit="1" customWidth="1"/>
    <col min="22" max="22" width="11.42578125" style="24" customWidth="1"/>
    <col min="23" max="23" width="11.42578125" style="24"/>
    <col min="24" max="24" width="13.5703125" style="24" bestFit="1" customWidth="1"/>
    <col min="25" max="25" width="17" style="24" bestFit="1" customWidth="1"/>
    <col min="26" max="16384" width="11.42578125" style="24"/>
  </cols>
  <sheetData>
    <row r="1" spans="1:25" x14ac:dyDescent="0.25">
      <c r="A1" s="22" t="s">
        <v>27</v>
      </c>
      <c r="B1" s="23" t="s">
        <v>28</v>
      </c>
      <c r="C1" s="23" t="s">
        <v>29</v>
      </c>
      <c r="D1" s="23" t="s">
        <v>31</v>
      </c>
      <c r="E1" s="23" t="s">
        <v>32</v>
      </c>
      <c r="F1" s="23" t="s">
        <v>33</v>
      </c>
      <c r="G1" s="23" t="s">
        <v>34</v>
      </c>
      <c r="H1" s="23" t="s">
        <v>35</v>
      </c>
      <c r="I1" s="23" t="s">
        <v>36</v>
      </c>
      <c r="J1" s="23" t="s">
        <v>37</v>
      </c>
      <c r="K1" s="23" t="s">
        <v>38</v>
      </c>
      <c r="L1" s="23" t="s">
        <v>39</v>
      </c>
      <c r="M1" s="23" t="s">
        <v>40</v>
      </c>
      <c r="N1" s="23" t="s">
        <v>41</v>
      </c>
      <c r="O1" s="23" t="s">
        <v>42</v>
      </c>
      <c r="P1" s="23" t="s">
        <v>43</v>
      </c>
      <c r="Q1" s="23" t="s">
        <v>44</v>
      </c>
      <c r="R1" s="23" t="s">
        <v>45</v>
      </c>
      <c r="S1" s="23" t="s">
        <v>46</v>
      </c>
      <c r="T1" s="23" t="s">
        <v>47</v>
      </c>
      <c r="U1" s="26" t="s">
        <v>93</v>
      </c>
      <c r="V1" s="28" t="s">
        <v>94</v>
      </c>
      <c r="W1" s="28" t="s">
        <v>95</v>
      </c>
      <c r="X1" s="33" t="s">
        <v>96</v>
      </c>
      <c r="Y1" s="28" t="s">
        <v>97</v>
      </c>
    </row>
    <row r="2" spans="1:25" x14ac:dyDescent="0.25">
      <c r="A2" t="s">
        <v>99</v>
      </c>
      <c r="B2" t="s">
        <v>102</v>
      </c>
      <c r="C2" t="s">
        <v>30</v>
      </c>
      <c r="D2" t="s">
        <v>48</v>
      </c>
      <c r="E2" t="s">
        <v>49</v>
      </c>
      <c r="F2" t="s">
        <v>103</v>
      </c>
      <c r="G2" t="s">
        <v>104</v>
      </c>
      <c r="H2" t="s">
        <v>101</v>
      </c>
      <c r="I2" t="s">
        <v>100</v>
      </c>
      <c r="J2" t="s">
        <v>105</v>
      </c>
      <c r="K2" t="s">
        <v>106</v>
      </c>
      <c r="L2" t="s">
        <v>23</v>
      </c>
      <c r="M2" t="s">
        <v>23</v>
      </c>
      <c r="N2" t="s">
        <v>23</v>
      </c>
      <c r="O2" t="s">
        <v>107</v>
      </c>
      <c r="P2" t="s">
        <v>50</v>
      </c>
      <c r="Q2" t="s">
        <v>51</v>
      </c>
      <c r="R2" t="s">
        <v>62</v>
      </c>
      <c r="S2" t="s">
        <v>54</v>
      </c>
      <c r="T2" t="s">
        <v>108</v>
      </c>
      <c r="U2" s="25" t="str">
        <f t="shared" ref="U2:U15" si="0">IF(COUNTIF(O2,"*ruf*"),"Produit1",IF(COUNTIF(O2,"*rpm*"),"Produit2",""))</f>
        <v>Produit2</v>
      </c>
      <c r="V2" s="24">
        <f>IFERROR(INDEX('Exigences recap'!$B$2:$BA$14,MATCH(Résultats!U2,'Exigences recap'!$A$2:$A$14,0),MATCH(Résultats!P2,'Exigences recap'!$B$1:$BA$1,0)),"")</f>
        <v>10000</v>
      </c>
      <c r="W2" s="24">
        <f>IFERROR(INDEX('Exigences recap'!$B$2:$BA$14,MATCH(Résultats!U2,'Exigences recap'!$A$2:$A$14,0),MATCH("Tolérance "&amp;Résultats!P2,'Exigences recap'!$B$1:$BA$1,0)),"")</f>
        <v>20000</v>
      </c>
      <c r="X2" s="30">
        <f t="array" aca="1" ref="X2" ca="1">VALUE(MID(R2,MATCH(TRUE,ISNUMBER(VALUE(MID(R2,ROW(INDIRECT("1:"&amp;LEN(R2))),1))),0),COUNT(VALUE(MID(R2,ROW(INDIRECT("1:"&amp;LEN(R2))),1)))))</f>
        <v>1800</v>
      </c>
      <c r="Y2" s="24" t="str">
        <f t="shared" ref="Y2:Y15" si="1">IF(COUNTIF(O2,"*NOV*"),"Client1","")</f>
        <v>Client1</v>
      </c>
    </row>
    <row r="3" spans="1:25" x14ac:dyDescent="0.25">
      <c r="A3" t="s">
        <v>99</v>
      </c>
      <c r="B3" t="s">
        <v>102</v>
      </c>
      <c r="C3" t="s">
        <v>30</v>
      </c>
      <c r="D3" t="s">
        <v>48</v>
      </c>
      <c r="E3" t="s">
        <v>49</v>
      </c>
      <c r="F3" t="s">
        <v>103</v>
      </c>
      <c r="G3" t="s">
        <v>104</v>
      </c>
      <c r="H3" t="s">
        <v>101</v>
      </c>
      <c r="I3" t="s">
        <v>100</v>
      </c>
      <c r="J3" t="s">
        <v>105</v>
      </c>
      <c r="K3" t="s">
        <v>106</v>
      </c>
      <c r="L3" t="s">
        <v>23</v>
      </c>
      <c r="M3" t="s">
        <v>23</v>
      </c>
      <c r="N3" t="s">
        <v>23</v>
      </c>
      <c r="O3" t="s">
        <v>107</v>
      </c>
      <c r="P3" t="s">
        <v>25</v>
      </c>
      <c r="Q3" t="s">
        <v>52</v>
      </c>
      <c r="R3" t="s">
        <v>63</v>
      </c>
      <c r="S3" t="s">
        <v>54</v>
      </c>
      <c r="T3" t="s">
        <v>108</v>
      </c>
      <c r="U3" s="25" t="str">
        <f t="shared" si="0"/>
        <v>Produit2</v>
      </c>
      <c r="V3" s="24">
        <f>IFERROR(INDEX('Exigences recap'!$B$2:$BA$14,MATCH(Résultats!U3,'Exigences recap'!$A$2:$A$14,0),MATCH(Résultats!P3,'Exigences recap'!$B$1:$BA$1,0)),"")</f>
        <v>10</v>
      </c>
      <c r="W3" s="24" t="str">
        <f>IFERROR(INDEX('Exigences recap'!$B$2:$BA$14,MATCH(Résultats!U3,'Exigences recap'!$A$2:$A$14,0),MATCH("Tolérance "&amp;Résultats!P3,'Exigences recap'!$B$1:$BA$1,0)),"")</f>
        <v>-</v>
      </c>
      <c r="X3" s="31">
        <f t="array" aca="1" ref="X3" ca="1">VALUE(MID(R3,MATCH(TRUE,ISNUMBER(VALUE(MID(R3,ROW(INDIRECT("1:"&amp;LEN(R3))),1))),0),COUNT(VALUE(MID(R3,ROW(INDIRECT("1:"&amp;LEN(R3))),1)))))</f>
        <v>21</v>
      </c>
      <c r="Y3" s="24" t="str">
        <f t="shared" si="1"/>
        <v>Client1</v>
      </c>
    </row>
    <row r="4" spans="1:25" x14ac:dyDescent="0.25">
      <c r="A4" t="s">
        <v>99</v>
      </c>
      <c r="B4" t="s">
        <v>102</v>
      </c>
      <c r="C4" t="s">
        <v>30</v>
      </c>
      <c r="D4" t="s">
        <v>48</v>
      </c>
      <c r="E4" t="s">
        <v>49</v>
      </c>
      <c r="F4" t="s">
        <v>111</v>
      </c>
      <c r="G4" t="s">
        <v>112</v>
      </c>
      <c r="H4" t="s">
        <v>110</v>
      </c>
      <c r="I4" t="s">
        <v>109</v>
      </c>
      <c r="J4" t="s">
        <v>113</v>
      </c>
      <c r="K4" t="s">
        <v>114</v>
      </c>
      <c r="L4" t="s">
        <v>23</v>
      </c>
      <c r="M4" t="s">
        <v>23</v>
      </c>
      <c r="N4" t="s">
        <v>23</v>
      </c>
      <c r="O4" t="s">
        <v>115</v>
      </c>
      <c r="P4" t="s">
        <v>50</v>
      </c>
      <c r="Q4" t="s">
        <v>51</v>
      </c>
      <c r="R4" t="s">
        <v>98</v>
      </c>
      <c r="S4" t="s">
        <v>54</v>
      </c>
      <c r="T4" t="s">
        <v>116</v>
      </c>
      <c r="U4" s="25" t="str">
        <f t="shared" si="0"/>
        <v>Produit2</v>
      </c>
      <c r="V4" s="24">
        <f>IFERROR(INDEX('Exigences recap'!$B$2:$BA$14,MATCH(Résultats!U4,'Exigences recap'!$A$2:$A$14,0),MATCH(Résultats!P4,'Exigences recap'!$B$1:$BA$1,0)),"")</f>
        <v>10000</v>
      </c>
      <c r="W4" s="24">
        <f>IFERROR(INDEX('Exigences recap'!$B$2:$BA$14,MATCH(Résultats!U4,'Exigences recap'!$A$2:$A$14,0),MATCH("Tolérance "&amp;Résultats!P4,'Exigences recap'!$B$1:$BA$1,0)),"")</f>
        <v>20000</v>
      </c>
      <c r="X4" s="30">
        <f t="array" aca="1" ref="X4" ca="1">VALUE(MID(R4,MATCH(TRUE,ISNUMBER(VALUE(MID(R4,ROW(INDIRECT("1:"&amp;LEN(R4))),1))),0),COUNT(VALUE(MID(R4,ROW(INDIRECT("1:"&amp;LEN(R4))),1)))))</f>
        <v>5700</v>
      </c>
      <c r="Y4" s="24" t="str">
        <f t="shared" si="1"/>
        <v>Client1</v>
      </c>
    </row>
    <row r="5" spans="1:25" x14ac:dyDescent="0.25">
      <c r="A5" t="s">
        <v>99</v>
      </c>
      <c r="B5" t="s">
        <v>102</v>
      </c>
      <c r="C5" t="s">
        <v>30</v>
      </c>
      <c r="D5" t="s">
        <v>48</v>
      </c>
      <c r="E5" t="s">
        <v>49</v>
      </c>
      <c r="F5" t="s">
        <v>111</v>
      </c>
      <c r="G5" t="s">
        <v>112</v>
      </c>
      <c r="H5" t="s">
        <v>110</v>
      </c>
      <c r="I5" t="s">
        <v>109</v>
      </c>
      <c r="J5" t="s">
        <v>113</v>
      </c>
      <c r="K5" t="s">
        <v>114</v>
      </c>
      <c r="L5" t="s">
        <v>23</v>
      </c>
      <c r="M5" t="s">
        <v>23</v>
      </c>
      <c r="N5" t="s">
        <v>23</v>
      </c>
      <c r="O5" t="s">
        <v>115</v>
      </c>
      <c r="P5" t="s">
        <v>25</v>
      </c>
      <c r="Q5" t="s">
        <v>52</v>
      </c>
      <c r="R5" t="s">
        <v>64</v>
      </c>
      <c r="S5" t="s">
        <v>54</v>
      </c>
      <c r="T5" t="s">
        <v>116</v>
      </c>
      <c r="U5" s="25" t="str">
        <f t="shared" si="0"/>
        <v>Produit2</v>
      </c>
      <c r="V5" s="24">
        <f>IFERROR(INDEX('Exigences recap'!$B$2:$BA$14,MATCH(Résultats!U5,'Exigences recap'!$A$2:$A$14,0),MATCH(Résultats!P5,'Exigences recap'!$B$1:$BA$1,0)),"")</f>
        <v>10</v>
      </c>
      <c r="W5" s="24" t="str">
        <f>IFERROR(INDEX('Exigences recap'!$B$2:$BA$14,MATCH(Résultats!U5,'Exigences recap'!$A$2:$A$14,0),MATCH("Tolérance "&amp;Résultats!P5,'Exigences recap'!$B$1:$BA$1,0)),"")</f>
        <v>-</v>
      </c>
      <c r="X5" s="31">
        <f t="array" aca="1" ref="X5" ca="1">VALUE(MID(R5,MATCH(TRUE,ISNUMBER(VALUE(MID(R5,ROW(INDIRECT("1:"&amp;LEN(R5))),1))),0),COUNT(VALUE(MID(R5,ROW(INDIRECT("1:"&amp;LEN(R5))),1)))))</f>
        <v>900</v>
      </c>
      <c r="Y5" s="24" t="str">
        <f t="shared" si="1"/>
        <v>Client1</v>
      </c>
    </row>
    <row r="6" spans="1:25" x14ac:dyDescent="0.25">
      <c r="A6" t="s">
        <v>99</v>
      </c>
      <c r="B6" t="s">
        <v>102</v>
      </c>
      <c r="C6" t="s">
        <v>30</v>
      </c>
      <c r="D6" t="s">
        <v>48</v>
      </c>
      <c r="E6" t="s">
        <v>49</v>
      </c>
      <c r="F6" t="s">
        <v>118</v>
      </c>
      <c r="G6" t="s">
        <v>119</v>
      </c>
      <c r="H6" t="s">
        <v>110</v>
      </c>
      <c r="I6" t="s">
        <v>117</v>
      </c>
      <c r="J6" t="s">
        <v>120</v>
      </c>
      <c r="K6" t="s">
        <v>121</v>
      </c>
      <c r="L6" t="s">
        <v>23</v>
      </c>
      <c r="M6" t="s">
        <v>23</v>
      </c>
      <c r="N6" t="s">
        <v>23</v>
      </c>
      <c r="O6" t="s">
        <v>122</v>
      </c>
      <c r="P6" t="s">
        <v>50</v>
      </c>
      <c r="Q6" t="s">
        <v>51</v>
      </c>
      <c r="R6" t="s">
        <v>60</v>
      </c>
      <c r="S6" t="s">
        <v>54</v>
      </c>
      <c r="T6" t="s">
        <v>123</v>
      </c>
      <c r="U6" s="25" t="str">
        <f t="shared" si="0"/>
        <v>Produit1</v>
      </c>
      <c r="V6" s="24">
        <f>IFERROR(INDEX('Exigences recap'!$B$2:$BA$14,MATCH(Résultats!U6,'Exigences recap'!$A$2:$A$14,0),MATCH(Résultats!P6,'Exigences recap'!$B$1:$BA$1,0)),"")</f>
        <v>10000</v>
      </c>
      <c r="W6" s="24">
        <f>IFERROR(INDEX('Exigences recap'!$B$2:$BA$14,MATCH(Résultats!U6,'Exigences recap'!$A$2:$A$14,0),MATCH("Tolérance "&amp;Résultats!P6,'Exigences recap'!$B$1:$BA$1,0)),"")</f>
        <v>10000</v>
      </c>
      <c r="X6" s="30">
        <f t="array" aca="1" ref="X6" ca="1">VALUE(MID(R6,MATCH(TRUE,ISNUMBER(VALUE(MID(R6,ROW(INDIRECT("1:"&amp;LEN(R6))),1))),0),COUNT(VALUE(MID(R6,ROW(INDIRECT("1:"&amp;LEN(R6))),1)))))</f>
        <v>3200</v>
      </c>
      <c r="Y6" s="24" t="str">
        <f t="shared" si="1"/>
        <v>Client1</v>
      </c>
    </row>
    <row r="7" spans="1:25" x14ac:dyDescent="0.25">
      <c r="A7" t="s">
        <v>99</v>
      </c>
      <c r="B7" t="s">
        <v>102</v>
      </c>
      <c r="C7" t="s">
        <v>30</v>
      </c>
      <c r="D7" t="s">
        <v>48</v>
      </c>
      <c r="E7" t="s">
        <v>49</v>
      </c>
      <c r="F7" t="s">
        <v>118</v>
      </c>
      <c r="G7" t="s">
        <v>119</v>
      </c>
      <c r="H7" t="s">
        <v>110</v>
      </c>
      <c r="I7" t="s">
        <v>117</v>
      </c>
      <c r="J7" t="s">
        <v>120</v>
      </c>
      <c r="K7" t="s">
        <v>121</v>
      </c>
      <c r="L7" t="s">
        <v>23</v>
      </c>
      <c r="M7" t="s">
        <v>23</v>
      </c>
      <c r="N7" t="s">
        <v>23</v>
      </c>
      <c r="O7" t="s">
        <v>122</v>
      </c>
      <c r="P7" t="s">
        <v>25</v>
      </c>
      <c r="Q7" t="s">
        <v>52</v>
      </c>
      <c r="R7" t="s">
        <v>53</v>
      </c>
      <c r="S7" t="s">
        <v>54</v>
      </c>
      <c r="T7" t="s">
        <v>123</v>
      </c>
      <c r="U7" s="25" t="str">
        <f t="shared" si="0"/>
        <v>Produit1</v>
      </c>
      <c r="V7" s="24">
        <f>IFERROR(INDEX('Exigences recap'!$B$2:$BA$14,MATCH(Résultats!U7,'Exigences recap'!$A$2:$A$14,0),MATCH(Résultats!P7,'Exigences recap'!$B$1:$BA$1,0)),"")</f>
        <v>10</v>
      </c>
      <c r="W7" s="24">
        <f>IFERROR(INDEX('Exigences recap'!$B$2:$BA$14,MATCH(Résultats!U7,'Exigences recap'!$A$2:$A$14,0),MATCH("Tolérance "&amp;Résultats!P7,'Exigences recap'!$B$1:$BA$1,0)),"")</f>
        <v>10</v>
      </c>
      <c r="X7" s="30">
        <f t="array" aca="1" ref="X7" ca="1">VALUE(MID(R7,MATCH(TRUE,ISNUMBER(VALUE(MID(R7,ROW(INDIRECT("1:"&amp;LEN(R7))),1))),0),COUNT(VALUE(MID(R7,ROW(INDIRECT("1:"&amp;LEN(R7))),1)))))</f>
        <v>1</v>
      </c>
      <c r="Y7" s="24" t="str">
        <f t="shared" si="1"/>
        <v>Client1</v>
      </c>
    </row>
    <row r="8" spans="1:25" x14ac:dyDescent="0.25">
      <c r="A8" t="s">
        <v>102</v>
      </c>
      <c r="B8" t="s">
        <v>125</v>
      </c>
      <c r="C8" t="s">
        <v>30</v>
      </c>
      <c r="D8" t="s">
        <v>48</v>
      </c>
      <c r="E8" t="s">
        <v>49</v>
      </c>
      <c r="F8" t="s">
        <v>111</v>
      </c>
      <c r="G8" t="s">
        <v>112</v>
      </c>
      <c r="H8" t="s">
        <v>110</v>
      </c>
      <c r="I8" t="s">
        <v>109</v>
      </c>
      <c r="J8" t="s">
        <v>113</v>
      </c>
      <c r="K8" t="s">
        <v>114</v>
      </c>
      <c r="L8" t="s">
        <v>23</v>
      </c>
      <c r="M8" t="s">
        <v>23</v>
      </c>
      <c r="N8" t="s">
        <v>23</v>
      </c>
      <c r="O8" t="s">
        <v>115</v>
      </c>
      <c r="P8" t="s">
        <v>25</v>
      </c>
      <c r="Q8" t="s">
        <v>52</v>
      </c>
      <c r="R8" t="s">
        <v>64</v>
      </c>
      <c r="S8" t="s">
        <v>54</v>
      </c>
      <c r="T8" t="s">
        <v>116</v>
      </c>
      <c r="U8" s="25" t="str">
        <f t="shared" si="0"/>
        <v>Produit2</v>
      </c>
      <c r="V8" s="24">
        <f>IFERROR(INDEX('Exigences recap'!$B$2:$BA$14,MATCH(Résultats!U8,'Exigences recap'!$A$2:$A$14,0),MATCH(Résultats!P8,'Exigences recap'!$B$1:$BA$1,0)),"")</f>
        <v>10</v>
      </c>
      <c r="W8" s="24" t="str">
        <f>IFERROR(INDEX('Exigences recap'!$B$2:$BA$14,MATCH(Résultats!U8,'Exigences recap'!$A$2:$A$14,0),MATCH("Tolérance "&amp;Résultats!P8,'Exigences recap'!$B$1:$BA$1,0)),"")</f>
        <v>-</v>
      </c>
      <c r="X8" s="31">
        <f t="array" aca="1" ref="X8" ca="1">VALUE(MID(R8,MATCH(TRUE,ISNUMBER(VALUE(MID(R8,ROW(INDIRECT("1:"&amp;LEN(R8))),1))),0),COUNT(VALUE(MID(R8,ROW(INDIRECT("1:"&amp;LEN(R8))),1)))))</f>
        <v>900</v>
      </c>
      <c r="Y8" s="24" t="str">
        <f t="shared" si="1"/>
        <v>Client1</v>
      </c>
    </row>
    <row r="9" spans="1:25" x14ac:dyDescent="0.25">
      <c r="A9" t="s">
        <v>102</v>
      </c>
      <c r="B9" t="s">
        <v>125</v>
      </c>
      <c r="C9" t="s">
        <v>30</v>
      </c>
      <c r="D9" t="s">
        <v>48</v>
      </c>
      <c r="E9" t="s">
        <v>49</v>
      </c>
      <c r="F9" t="s">
        <v>111</v>
      </c>
      <c r="G9" t="s">
        <v>112</v>
      </c>
      <c r="H9" t="s">
        <v>110</v>
      </c>
      <c r="I9" t="s">
        <v>109</v>
      </c>
      <c r="J9" t="s">
        <v>113</v>
      </c>
      <c r="K9" t="s">
        <v>114</v>
      </c>
      <c r="L9" t="s">
        <v>23</v>
      </c>
      <c r="M9" t="s">
        <v>23</v>
      </c>
      <c r="N9" t="s">
        <v>23</v>
      </c>
      <c r="O9" t="s">
        <v>115</v>
      </c>
      <c r="P9" t="s">
        <v>50</v>
      </c>
      <c r="Q9" t="s">
        <v>51</v>
      </c>
      <c r="R9" t="s">
        <v>98</v>
      </c>
      <c r="S9" t="s">
        <v>54</v>
      </c>
      <c r="T9" t="s">
        <v>116</v>
      </c>
      <c r="U9" s="25" t="str">
        <f t="shared" si="0"/>
        <v>Produit2</v>
      </c>
      <c r="V9" s="24">
        <f>IFERROR(INDEX('Exigences recap'!$B$2:$BA$14,MATCH(Résultats!U9,'Exigences recap'!$A$2:$A$14,0),MATCH(Résultats!P9,'Exigences recap'!$B$1:$BA$1,0)),"")</f>
        <v>10000</v>
      </c>
      <c r="W9" s="24">
        <f>IFERROR(INDEX('Exigences recap'!$B$2:$BA$14,MATCH(Résultats!U9,'Exigences recap'!$A$2:$A$14,0),MATCH("Tolérance "&amp;Résultats!P9,'Exigences recap'!$B$1:$BA$1,0)),"")</f>
        <v>20000</v>
      </c>
      <c r="X9" s="30">
        <f t="array" aca="1" ref="X9" ca="1">VALUE(MID(R9,MATCH(TRUE,ISNUMBER(VALUE(MID(R9,ROW(INDIRECT("1:"&amp;LEN(R9))),1))),0),COUNT(VALUE(MID(R9,ROW(INDIRECT("1:"&amp;LEN(R9))),1)))))</f>
        <v>5700</v>
      </c>
      <c r="Y9" s="24" t="str">
        <f t="shared" si="1"/>
        <v>Client1</v>
      </c>
    </row>
    <row r="10" spans="1:25" x14ac:dyDescent="0.25">
      <c r="A10" t="s">
        <v>102</v>
      </c>
      <c r="B10" t="s">
        <v>125</v>
      </c>
      <c r="C10" t="s">
        <v>30</v>
      </c>
      <c r="D10" t="s">
        <v>48</v>
      </c>
      <c r="E10" t="s">
        <v>49</v>
      </c>
      <c r="F10" t="s">
        <v>118</v>
      </c>
      <c r="G10" t="s">
        <v>119</v>
      </c>
      <c r="H10" t="s">
        <v>110</v>
      </c>
      <c r="I10" t="s">
        <v>117</v>
      </c>
      <c r="J10" t="s">
        <v>120</v>
      </c>
      <c r="K10" t="s">
        <v>121</v>
      </c>
      <c r="L10" t="s">
        <v>23</v>
      </c>
      <c r="M10" t="s">
        <v>23</v>
      </c>
      <c r="N10" t="s">
        <v>23</v>
      </c>
      <c r="O10" t="s">
        <v>122</v>
      </c>
      <c r="P10" t="s">
        <v>50</v>
      </c>
      <c r="Q10" t="s">
        <v>51</v>
      </c>
      <c r="R10" t="s">
        <v>60</v>
      </c>
      <c r="S10" t="s">
        <v>54</v>
      </c>
      <c r="T10" t="s">
        <v>123</v>
      </c>
      <c r="U10" s="25" t="str">
        <f t="shared" si="0"/>
        <v>Produit1</v>
      </c>
      <c r="V10" s="24">
        <f>IFERROR(INDEX('Exigences recap'!$B$2:$BA$14,MATCH(Résultats!U10,'Exigences recap'!$A$2:$A$14,0),MATCH(Résultats!P10,'Exigences recap'!$B$1:$BA$1,0)),"")</f>
        <v>10000</v>
      </c>
      <c r="W10" s="24">
        <f>IFERROR(INDEX('Exigences recap'!$B$2:$BA$14,MATCH(Résultats!U10,'Exigences recap'!$A$2:$A$14,0),MATCH("Tolérance "&amp;Résultats!P10,'Exigences recap'!$B$1:$BA$1,0)),"")</f>
        <v>10000</v>
      </c>
      <c r="X10" s="30">
        <f t="array" aca="1" ref="X10" ca="1">VALUE(MID(R10,MATCH(TRUE,ISNUMBER(VALUE(MID(R10,ROW(INDIRECT("1:"&amp;LEN(R10))),1))),0),COUNT(VALUE(MID(R10,ROW(INDIRECT("1:"&amp;LEN(R10))),1)))))</f>
        <v>3200</v>
      </c>
      <c r="Y10" s="24" t="str">
        <f t="shared" si="1"/>
        <v>Client1</v>
      </c>
    </row>
    <row r="11" spans="1:25" x14ac:dyDescent="0.25">
      <c r="A11" t="s">
        <v>102</v>
      </c>
      <c r="B11" t="s">
        <v>125</v>
      </c>
      <c r="C11" t="s">
        <v>30</v>
      </c>
      <c r="D11" t="s">
        <v>48</v>
      </c>
      <c r="E11" t="s">
        <v>49</v>
      </c>
      <c r="F11" t="s">
        <v>118</v>
      </c>
      <c r="G11" t="s">
        <v>119</v>
      </c>
      <c r="H11" t="s">
        <v>110</v>
      </c>
      <c r="I11" t="s">
        <v>117</v>
      </c>
      <c r="J11" t="s">
        <v>120</v>
      </c>
      <c r="K11" t="s">
        <v>121</v>
      </c>
      <c r="L11" t="s">
        <v>23</v>
      </c>
      <c r="M11" t="s">
        <v>23</v>
      </c>
      <c r="N11" t="s">
        <v>23</v>
      </c>
      <c r="O11" t="s">
        <v>122</v>
      </c>
      <c r="P11" t="s">
        <v>25</v>
      </c>
      <c r="Q11" t="s">
        <v>52</v>
      </c>
      <c r="R11" t="s">
        <v>53</v>
      </c>
      <c r="S11" t="s">
        <v>54</v>
      </c>
      <c r="T11" t="s">
        <v>123</v>
      </c>
      <c r="U11" s="25" t="str">
        <f t="shared" si="0"/>
        <v>Produit1</v>
      </c>
      <c r="V11" s="24">
        <f>IFERROR(INDEX('Exigences recap'!$B$2:$BA$14,MATCH(Résultats!U11,'Exigences recap'!$A$2:$A$14,0),MATCH(Résultats!P11,'Exigences recap'!$B$1:$BA$1,0)),"")</f>
        <v>10</v>
      </c>
      <c r="W11" s="24">
        <f>IFERROR(INDEX('Exigences recap'!$B$2:$BA$14,MATCH(Résultats!U11,'Exigences recap'!$A$2:$A$14,0),MATCH("Tolérance "&amp;Résultats!P11,'Exigences recap'!$B$1:$BA$1,0)),"")</f>
        <v>10</v>
      </c>
      <c r="X11" s="30">
        <f t="array" aca="1" ref="X11" ca="1">VALUE(MID(R11,MATCH(TRUE,ISNUMBER(VALUE(MID(R11,ROW(INDIRECT("1:"&amp;LEN(R11))),1))),0),COUNT(VALUE(MID(R11,ROW(INDIRECT("1:"&amp;LEN(R11))),1)))))</f>
        <v>1</v>
      </c>
      <c r="Y11" s="24" t="str">
        <f t="shared" si="1"/>
        <v>Client1</v>
      </c>
    </row>
    <row r="12" spans="1:25" x14ac:dyDescent="0.25">
      <c r="A12" t="s">
        <v>102</v>
      </c>
      <c r="B12" t="s">
        <v>125</v>
      </c>
      <c r="C12" t="s">
        <v>30</v>
      </c>
      <c r="D12" t="s">
        <v>48</v>
      </c>
      <c r="E12" t="s">
        <v>49</v>
      </c>
      <c r="F12" t="s">
        <v>126</v>
      </c>
      <c r="G12" t="s">
        <v>127</v>
      </c>
      <c r="H12" t="s">
        <v>124</v>
      </c>
      <c r="I12" t="s">
        <v>110</v>
      </c>
      <c r="J12" t="s">
        <v>128</v>
      </c>
      <c r="K12" t="s">
        <v>129</v>
      </c>
      <c r="L12" t="s">
        <v>23</v>
      </c>
      <c r="M12" t="s">
        <v>23</v>
      </c>
      <c r="N12" t="s">
        <v>23</v>
      </c>
      <c r="O12" t="s">
        <v>130</v>
      </c>
      <c r="P12" t="s">
        <v>25</v>
      </c>
      <c r="Q12" t="s">
        <v>52</v>
      </c>
      <c r="R12" t="s">
        <v>53</v>
      </c>
      <c r="S12" t="s">
        <v>54</v>
      </c>
      <c r="T12" t="s">
        <v>131</v>
      </c>
      <c r="U12" s="25" t="str">
        <f t="shared" si="0"/>
        <v>Produit2</v>
      </c>
      <c r="V12" s="24">
        <f>IFERROR(INDEX('Exigences recap'!$B$2:$BA$14,MATCH(Résultats!U12,'Exigences recap'!$A$2:$A$14,0),MATCH(Résultats!P12,'Exigences recap'!$B$1:$BA$1,0)),"")</f>
        <v>10</v>
      </c>
      <c r="W12" s="24" t="str">
        <f>IFERROR(INDEX('Exigences recap'!$B$2:$BA$14,MATCH(Résultats!U12,'Exigences recap'!$A$2:$A$14,0),MATCH("Tolérance "&amp;Résultats!P12,'Exigences recap'!$B$1:$BA$1,0)),"")</f>
        <v>-</v>
      </c>
      <c r="X12" s="30">
        <f t="array" aca="1" ref="X12" ca="1">VALUE(MID(R12,MATCH(TRUE,ISNUMBER(VALUE(MID(R12,ROW(INDIRECT("1:"&amp;LEN(R12))),1))),0),COUNT(VALUE(MID(R12,ROW(INDIRECT("1:"&amp;LEN(R12))),1)))))</f>
        <v>1</v>
      </c>
      <c r="Y12" s="24" t="str">
        <f t="shared" si="1"/>
        <v>Client1</v>
      </c>
    </row>
    <row r="13" spans="1:25" x14ac:dyDescent="0.25">
      <c r="A13" t="s">
        <v>102</v>
      </c>
      <c r="B13" t="s">
        <v>125</v>
      </c>
      <c r="C13" t="s">
        <v>30</v>
      </c>
      <c r="D13" t="s">
        <v>48</v>
      </c>
      <c r="E13" t="s">
        <v>49</v>
      </c>
      <c r="F13" t="s">
        <v>126</v>
      </c>
      <c r="G13" t="s">
        <v>127</v>
      </c>
      <c r="H13" t="s">
        <v>124</v>
      </c>
      <c r="I13" t="s">
        <v>110</v>
      </c>
      <c r="J13" t="s">
        <v>128</v>
      </c>
      <c r="K13" t="s">
        <v>129</v>
      </c>
      <c r="L13" t="s">
        <v>23</v>
      </c>
      <c r="M13" t="s">
        <v>23</v>
      </c>
      <c r="N13" t="s">
        <v>23</v>
      </c>
      <c r="O13" t="s">
        <v>130</v>
      </c>
      <c r="P13" t="s">
        <v>50</v>
      </c>
      <c r="Q13" t="s">
        <v>51</v>
      </c>
      <c r="R13" t="s">
        <v>59</v>
      </c>
      <c r="S13" t="s">
        <v>54</v>
      </c>
      <c r="T13" t="s">
        <v>131</v>
      </c>
      <c r="U13" s="25" t="str">
        <f t="shared" si="0"/>
        <v>Produit2</v>
      </c>
      <c r="V13" s="24">
        <f>IFERROR(INDEX('Exigences recap'!$B$2:$BA$14,MATCH(Résultats!U13,'Exigences recap'!$A$2:$A$14,0),MATCH(Résultats!P13,'Exigences recap'!$B$1:$BA$1,0)),"")</f>
        <v>10000</v>
      </c>
      <c r="W13" s="24">
        <f>IFERROR(INDEX('Exigences recap'!$B$2:$BA$14,MATCH(Résultats!U13,'Exigences recap'!$A$2:$A$14,0),MATCH("Tolérance "&amp;Résultats!P13,'Exigences recap'!$B$1:$BA$1,0)),"")</f>
        <v>20000</v>
      </c>
      <c r="X13" s="30">
        <f t="array" aca="1" ref="X13" ca="1">VALUE(MID(R13,MATCH(TRUE,ISNUMBER(VALUE(MID(R13,ROW(INDIRECT("1:"&amp;LEN(R13))),1))),0),COUNT(VALUE(MID(R13,ROW(INDIRECT("1:"&amp;LEN(R13))),1)))))</f>
        <v>17</v>
      </c>
      <c r="Y13" s="24" t="str">
        <f t="shared" si="1"/>
        <v>Client1</v>
      </c>
    </row>
    <row r="14" spans="1:25" x14ac:dyDescent="0.25">
      <c r="A14" t="s">
        <v>102</v>
      </c>
      <c r="B14" t="s">
        <v>125</v>
      </c>
      <c r="C14" t="s">
        <v>30</v>
      </c>
      <c r="D14" t="s">
        <v>48</v>
      </c>
      <c r="E14" t="s">
        <v>49</v>
      </c>
      <c r="F14" t="s">
        <v>134</v>
      </c>
      <c r="G14" t="s">
        <v>135</v>
      </c>
      <c r="H14" t="s">
        <v>133</v>
      </c>
      <c r="I14" t="s">
        <v>132</v>
      </c>
      <c r="J14" t="s">
        <v>136</v>
      </c>
      <c r="K14" t="s">
        <v>137</v>
      </c>
      <c r="L14" t="s">
        <v>23</v>
      </c>
      <c r="M14" t="s">
        <v>23</v>
      </c>
      <c r="N14" t="s">
        <v>23</v>
      </c>
      <c r="O14" t="s">
        <v>138</v>
      </c>
      <c r="P14" t="s">
        <v>50</v>
      </c>
      <c r="Q14" t="s">
        <v>51</v>
      </c>
      <c r="R14" t="s">
        <v>61</v>
      </c>
      <c r="S14" t="s">
        <v>54</v>
      </c>
      <c r="T14" t="s">
        <v>139</v>
      </c>
      <c r="U14" s="25" t="str">
        <f t="shared" si="0"/>
        <v>Produit2</v>
      </c>
      <c r="V14" s="24">
        <f>IFERROR(INDEX('Exigences recap'!$B$2:$BA$14,MATCH(Résultats!U14,'Exigences recap'!$A$2:$A$14,0),MATCH(Résultats!P14,'Exigences recap'!$B$1:$BA$1,0)),"")</f>
        <v>10000</v>
      </c>
      <c r="W14" s="24">
        <f>IFERROR(INDEX('Exigences recap'!$B$2:$BA$14,MATCH(Résultats!U14,'Exigences recap'!$A$2:$A$14,0),MATCH("Tolérance "&amp;Résultats!P14,'Exigences recap'!$B$1:$BA$1,0)),"")</f>
        <v>20000</v>
      </c>
      <c r="X14" s="30">
        <f t="array" aca="1" ref="X14" ca="1">VALUE(MID(R14,MATCH(TRUE,ISNUMBER(VALUE(MID(R14,ROW(INDIRECT("1:"&amp;LEN(R14))),1))),0),COUNT(VALUE(MID(R14,ROW(INDIRECT("1:"&amp;LEN(R14))),1)))))</f>
        <v>1000</v>
      </c>
      <c r="Y14" s="24" t="str">
        <f t="shared" si="1"/>
        <v>Client1</v>
      </c>
    </row>
    <row r="15" spans="1:25" x14ac:dyDescent="0.25">
      <c r="A15" t="s">
        <v>102</v>
      </c>
      <c r="B15" t="s">
        <v>125</v>
      </c>
      <c r="C15" t="s">
        <v>30</v>
      </c>
      <c r="D15" t="s">
        <v>48</v>
      </c>
      <c r="E15" t="s">
        <v>49</v>
      </c>
      <c r="F15" t="s">
        <v>134</v>
      </c>
      <c r="G15" t="s">
        <v>135</v>
      </c>
      <c r="H15" t="s">
        <v>133</v>
      </c>
      <c r="I15" t="s">
        <v>132</v>
      </c>
      <c r="J15" t="s">
        <v>136</v>
      </c>
      <c r="K15" t="s">
        <v>137</v>
      </c>
      <c r="L15" t="s">
        <v>23</v>
      </c>
      <c r="M15" t="s">
        <v>23</v>
      </c>
      <c r="N15" t="s">
        <v>23</v>
      </c>
      <c r="O15" t="s">
        <v>138</v>
      </c>
      <c r="P15" t="s">
        <v>25</v>
      </c>
      <c r="Q15" t="s">
        <v>52</v>
      </c>
      <c r="R15" t="s">
        <v>53</v>
      </c>
      <c r="S15" t="s">
        <v>54</v>
      </c>
      <c r="T15" t="s">
        <v>139</v>
      </c>
      <c r="U15" s="25" t="str">
        <f t="shared" si="0"/>
        <v>Produit2</v>
      </c>
      <c r="V15" s="24">
        <f>IFERROR(INDEX('Exigences recap'!$B$2:$BA$14,MATCH(Résultats!U15,'Exigences recap'!$A$2:$A$14,0),MATCH(Résultats!P15,'Exigences recap'!$B$1:$BA$1,0)),"")</f>
        <v>10</v>
      </c>
      <c r="W15" s="24" t="str">
        <f>IFERROR(INDEX('Exigences recap'!$B$2:$BA$14,MATCH(Résultats!U15,'Exigences recap'!$A$2:$A$14,0),MATCH("Tolérance "&amp;Résultats!P15,'Exigences recap'!$B$1:$BA$1,0)),"")</f>
        <v>-</v>
      </c>
      <c r="X15" s="30">
        <f t="array" aca="1" ref="X15" ca="1">VALUE(MID(R15,MATCH(TRUE,ISNUMBER(VALUE(MID(R15,ROW(INDIRECT("1:"&amp;LEN(R15))),1))),0),COUNT(VALUE(MID(R15,ROW(INDIRECT("1:"&amp;LEN(R15))),1)))))</f>
        <v>1</v>
      </c>
      <c r="Y15" s="24" t="str">
        <f t="shared" si="1"/>
        <v>Client1</v>
      </c>
    </row>
    <row r="16" spans="1:25" x14ac:dyDescent="0.25">
      <c r="O16" t="s">
        <v>107</v>
      </c>
      <c r="P16" t="s">
        <v>50</v>
      </c>
      <c r="Q16" t="s">
        <v>51</v>
      </c>
      <c r="R16" t="s">
        <v>62</v>
      </c>
    </row>
    <row r="17" spans="15:18" x14ac:dyDescent="0.25">
      <c r="O17" t="s">
        <v>107</v>
      </c>
      <c r="P17" t="s">
        <v>25</v>
      </c>
      <c r="Q17" t="s">
        <v>52</v>
      </c>
      <c r="R17" t="s">
        <v>63</v>
      </c>
    </row>
    <row r="18" spans="15:18" x14ac:dyDescent="0.25">
      <c r="O18" t="s">
        <v>115</v>
      </c>
      <c r="P18" t="s">
        <v>50</v>
      </c>
      <c r="Q18" t="s">
        <v>51</v>
      </c>
      <c r="R18" t="s">
        <v>98</v>
      </c>
    </row>
    <row r="19" spans="15:18" x14ac:dyDescent="0.25">
      <c r="O19" t="s">
        <v>115</v>
      </c>
      <c r="P19" t="s">
        <v>25</v>
      </c>
      <c r="Q19" t="s">
        <v>52</v>
      </c>
      <c r="R19" t="s">
        <v>64</v>
      </c>
    </row>
    <row r="20" spans="15:18" x14ac:dyDescent="0.25">
      <c r="O20" t="s">
        <v>122</v>
      </c>
      <c r="P20" t="s">
        <v>50</v>
      </c>
      <c r="Q20" t="s">
        <v>51</v>
      </c>
      <c r="R20" t="s">
        <v>60</v>
      </c>
    </row>
    <row r="21" spans="15:18" x14ac:dyDescent="0.25">
      <c r="O21" t="s">
        <v>122</v>
      </c>
      <c r="P21" t="s">
        <v>25</v>
      </c>
      <c r="Q21" t="s">
        <v>52</v>
      </c>
      <c r="R21" t="s">
        <v>53</v>
      </c>
    </row>
    <row r="22" spans="15:18" x14ac:dyDescent="0.25">
      <c r="O22" t="s">
        <v>115</v>
      </c>
      <c r="P22" t="s">
        <v>25</v>
      </c>
      <c r="Q22" t="s">
        <v>52</v>
      </c>
      <c r="R22" t="s">
        <v>64</v>
      </c>
    </row>
    <row r="23" spans="15:18" x14ac:dyDescent="0.25">
      <c r="O23" t="s">
        <v>115</v>
      </c>
      <c r="P23" t="s">
        <v>50</v>
      </c>
      <c r="Q23" t="s">
        <v>51</v>
      </c>
      <c r="R23" t="s">
        <v>98</v>
      </c>
    </row>
    <row r="24" spans="15:18" x14ac:dyDescent="0.25">
      <c r="O24" t="s">
        <v>122</v>
      </c>
      <c r="P24" t="s">
        <v>50</v>
      </c>
      <c r="Q24" t="s">
        <v>51</v>
      </c>
      <c r="R24" t="s">
        <v>60</v>
      </c>
    </row>
    <row r="25" spans="15:18" x14ac:dyDescent="0.25">
      <c r="O25" t="s">
        <v>122</v>
      </c>
      <c r="P25" t="s">
        <v>25</v>
      </c>
      <c r="Q25" t="s">
        <v>52</v>
      </c>
      <c r="R25" t="s">
        <v>53</v>
      </c>
    </row>
    <row r="26" spans="15:18" x14ac:dyDescent="0.25">
      <c r="O26" t="s">
        <v>130</v>
      </c>
      <c r="P26" t="s">
        <v>25</v>
      </c>
      <c r="Q26" t="s">
        <v>52</v>
      </c>
      <c r="R26" t="s">
        <v>53</v>
      </c>
    </row>
    <row r="27" spans="15:18" x14ac:dyDescent="0.25">
      <c r="O27" t="s">
        <v>130</v>
      </c>
      <c r="P27" t="s">
        <v>50</v>
      </c>
      <c r="Q27" t="s">
        <v>51</v>
      </c>
      <c r="R27" t="s">
        <v>59</v>
      </c>
    </row>
    <row r="28" spans="15:18" x14ac:dyDescent="0.25">
      <c r="O28" t="s">
        <v>138</v>
      </c>
      <c r="P28" t="s">
        <v>50</v>
      </c>
      <c r="Q28" t="s">
        <v>51</v>
      </c>
      <c r="R28" t="s">
        <v>61</v>
      </c>
    </row>
    <row r="29" spans="15:18" x14ac:dyDescent="0.25">
      <c r="O29" t="s">
        <v>138</v>
      </c>
      <c r="P29" t="s">
        <v>25</v>
      </c>
      <c r="Q29" t="s">
        <v>52</v>
      </c>
      <c r="R29" t="s">
        <v>53</v>
      </c>
    </row>
    <row r="30" spans="15:18" x14ac:dyDescent="0.25">
      <c r="O30" t="s">
        <v>107</v>
      </c>
      <c r="P30" t="s">
        <v>50</v>
      </c>
      <c r="Q30" t="s">
        <v>51</v>
      </c>
      <c r="R30" t="s">
        <v>62</v>
      </c>
    </row>
    <row r="31" spans="15:18" x14ac:dyDescent="0.25">
      <c r="O31" t="s">
        <v>107</v>
      </c>
      <c r="P31" t="s">
        <v>25</v>
      </c>
      <c r="Q31" t="s">
        <v>52</v>
      </c>
      <c r="R31" t="s">
        <v>63</v>
      </c>
    </row>
    <row r="32" spans="15:18" x14ac:dyDescent="0.25">
      <c r="O32" t="s">
        <v>115</v>
      </c>
      <c r="P32" t="s">
        <v>50</v>
      </c>
      <c r="Q32" t="s">
        <v>51</v>
      </c>
      <c r="R32" t="s">
        <v>98</v>
      </c>
    </row>
    <row r="33" spans="15:18" x14ac:dyDescent="0.25">
      <c r="O33" t="s">
        <v>115</v>
      </c>
      <c r="P33" t="s">
        <v>25</v>
      </c>
      <c r="Q33" t="s">
        <v>52</v>
      </c>
      <c r="R33" t="s">
        <v>64</v>
      </c>
    </row>
    <row r="34" spans="15:18" x14ac:dyDescent="0.25">
      <c r="O34" t="s">
        <v>122</v>
      </c>
      <c r="P34" t="s">
        <v>50</v>
      </c>
      <c r="Q34" t="s">
        <v>51</v>
      </c>
      <c r="R34" t="s">
        <v>60</v>
      </c>
    </row>
    <row r="35" spans="15:18" x14ac:dyDescent="0.25">
      <c r="O35" t="s">
        <v>122</v>
      </c>
      <c r="P35" t="s">
        <v>25</v>
      </c>
      <c r="Q35" t="s">
        <v>52</v>
      </c>
      <c r="R35" t="s">
        <v>53</v>
      </c>
    </row>
    <row r="36" spans="15:18" x14ac:dyDescent="0.25">
      <c r="O36" t="s">
        <v>115</v>
      </c>
      <c r="P36" t="s">
        <v>25</v>
      </c>
      <c r="Q36" t="s">
        <v>52</v>
      </c>
      <c r="R36" t="s">
        <v>64</v>
      </c>
    </row>
    <row r="37" spans="15:18" x14ac:dyDescent="0.25">
      <c r="O37" t="s">
        <v>115</v>
      </c>
      <c r="P37" t="s">
        <v>50</v>
      </c>
      <c r="Q37" t="s">
        <v>51</v>
      </c>
      <c r="R37" t="s">
        <v>98</v>
      </c>
    </row>
    <row r="38" spans="15:18" x14ac:dyDescent="0.25">
      <c r="O38" t="s">
        <v>122</v>
      </c>
      <c r="P38" t="s">
        <v>50</v>
      </c>
      <c r="Q38" t="s">
        <v>51</v>
      </c>
      <c r="R38" t="s">
        <v>60</v>
      </c>
    </row>
    <row r="39" spans="15:18" x14ac:dyDescent="0.25">
      <c r="O39" t="s">
        <v>122</v>
      </c>
      <c r="P39" t="s">
        <v>25</v>
      </c>
      <c r="Q39" t="s">
        <v>52</v>
      </c>
      <c r="R39" t="s">
        <v>53</v>
      </c>
    </row>
    <row r="40" spans="15:18" x14ac:dyDescent="0.25">
      <c r="O40" t="s">
        <v>130</v>
      </c>
      <c r="P40" t="s">
        <v>25</v>
      </c>
      <c r="Q40" t="s">
        <v>52</v>
      </c>
      <c r="R40" t="s">
        <v>53</v>
      </c>
    </row>
    <row r="41" spans="15:18" x14ac:dyDescent="0.25">
      <c r="O41" t="s">
        <v>130</v>
      </c>
      <c r="P41" t="s">
        <v>50</v>
      </c>
      <c r="Q41" t="s">
        <v>51</v>
      </c>
      <c r="R41" t="s">
        <v>59</v>
      </c>
    </row>
    <row r="42" spans="15:18" x14ac:dyDescent="0.25">
      <c r="O42" t="s">
        <v>138</v>
      </c>
      <c r="P42" t="s">
        <v>50</v>
      </c>
      <c r="Q42" t="s">
        <v>51</v>
      </c>
      <c r="R42" t="s">
        <v>61</v>
      </c>
    </row>
    <row r="43" spans="15:18" x14ac:dyDescent="0.25">
      <c r="O43" t="s">
        <v>138</v>
      </c>
      <c r="P43" t="s">
        <v>25</v>
      </c>
      <c r="Q43" t="s">
        <v>52</v>
      </c>
      <c r="R43" t="s">
        <v>53</v>
      </c>
    </row>
    <row r="44" spans="15:18" x14ac:dyDescent="0.25">
      <c r="O44" t="s">
        <v>107</v>
      </c>
      <c r="P44" t="s">
        <v>50</v>
      </c>
      <c r="Q44" t="s">
        <v>51</v>
      </c>
      <c r="R44" t="s">
        <v>62</v>
      </c>
    </row>
    <row r="45" spans="15:18" x14ac:dyDescent="0.25">
      <c r="O45" t="s">
        <v>107</v>
      </c>
      <c r="P45" t="s">
        <v>25</v>
      </c>
      <c r="Q45" t="s">
        <v>52</v>
      </c>
      <c r="R45" t="s">
        <v>63</v>
      </c>
    </row>
    <row r="46" spans="15:18" x14ac:dyDescent="0.25">
      <c r="O46" t="s">
        <v>115</v>
      </c>
      <c r="P46" t="s">
        <v>50</v>
      </c>
      <c r="Q46" t="s">
        <v>51</v>
      </c>
      <c r="R46" t="s">
        <v>98</v>
      </c>
    </row>
    <row r="47" spans="15:18" x14ac:dyDescent="0.25">
      <c r="O47" t="s">
        <v>115</v>
      </c>
      <c r="P47" t="s">
        <v>25</v>
      </c>
      <c r="Q47" t="s">
        <v>52</v>
      </c>
      <c r="R47" t="s">
        <v>64</v>
      </c>
    </row>
    <row r="48" spans="15:18" x14ac:dyDescent="0.25">
      <c r="O48" t="s">
        <v>122</v>
      </c>
      <c r="P48" t="s">
        <v>50</v>
      </c>
      <c r="Q48" t="s">
        <v>51</v>
      </c>
      <c r="R48" t="s">
        <v>60</v>
      </c>
    </row>
    <row r="49" spans="15:18" x14ac:dyDescent="0.25">
      <c r="O49" t="s">
        <v>122</v>
      </c>
      <c r="P49" t="s">
        <v>25</v>
      </c>
      <c r="Q49" t="s">
        <v>52</v>
      </c>
      <c r="R49" t="s">
        <v>53</v>
      </c>
    </row>
    <row r="50" spans="15:18" x14ac:dyDescent="0.25">
      <c r="O50" t="s">
        <v>115</v>
      </c>
      <c r="P50" t="s">
        <v>25</v>
      </c>
      <c r="Q50" t="s">
        <v>52</v>
      </c>
      <c r="R50" t="s">
        <v>64</v>
      </c>
    </row>
    <row r="51" spans="15:18" x14ac:dyDescent="0.25">
      <c r="O51" t="s">
        <v>115</v>
      </c>
      <c r="P51" t="s">
        <v>50</v>
      </c>
      <c r="Q51" t="s">
        <v>51</v>
      </c>
      <c r="R51" t="s">
        <v>98</v>
      </c>
    </row>
    <row r="52" spans="15:18" x14ac:dyDescent="0.25">
      <c r="O52" t="s">
        <v>122</v>
      </c>
      <c r="P52" t="s">
        <v>50</v>
      </c>
      <c r="Q52" t="s">
        <v>51</v>
      </c>
      <c r="R52" t="s">
        <v>60</v>
      </c>
    </row>
    <row r="53" spans="15:18" x14ac:dyDescent="0.25">
      <c r="O53" t="s">
        <v>122</v>
      </c>
      <c r="P53" t="s">
        <v>25</v>
      </c>
      <c r="Q53" t="s">
        <v>52</v>
      </c>
      <c r="R53" t="s">
        <v>53</v>
      </c>
    </row>
    <row r="54" spans="15:18" x14ac:dyDescent="0.25">
      <c r="O54" t="s">
        <v>130</v>
      </c>
      <c r="P54" t="s">
        <v>25</v>
      </c>
      <c r="Q54" t="s">
        <v>52</v>
      </c>
      <c r="R54" t="s">
        <v>53</v>
      </c>
    </row>
    <row r="55" spans="15:18" x14ac:dyDescent="0.25">
      <c r="O55" t="s">
        <v>130</v>
      </c>
      <c r="P55" t="s">
        <v>50</v>
      </c>
      <c r="Q55" t="s">
        <v>51</v>
      </c>
      <c r="R55" t="s">
        <v>59</v>
      </c>
    </row>
    <row r="56" spans="15:18" x14ac:dyDescent="0.25">
      <c r="O56" t="s">
        <v>138</v>
      </c>
      <c r="P56" t="s">
        <v>50</v>
      </c>
      <c r="Q56" t="s">
        <v>51</v>
      </c>
      <c r="R56" t="s">
        <v>61</v>
      </c>
    </row>
    <row r="57" spans="15:18" x14ac:dyDescent="0.25">
      <c r="O57" t="s">
        <v>138</v>
      </c>
      <c r="P57" t="s">
        <v>25</v>
      </c>
      <c r="Q57" t="s">
        <v>52</v>
      </c>
      <c r="R57" t="s">
        <v>53</v>
      </c>
    </row>
    <row r="58" spans="15:18" x14ac:dyDescent="0.25">
      <c r="O58" t="s">
        <v>107</v>
      </c>
      <c r="P58" t="s">
        <v>50</v>
      </c>
      <c r="Q58" t="s">
        <v>51</v>
      </c>
      <c r="R58" t="s">
        <v>62</v>
      </c>
    </row>
    <row r="59" spans="15:18" x14ac:dyDescent="0.25">
      <c r="O59" t="s">
        <v>107</v>
      </c>
      <c r="P59" t="s">
        <v>25</v>
      </c>
      <c r="Q59" t="s">
        <v>52</v>
      </c>
      <c r="R59" t="s">
        <v>63</v>
      </c>
    </row>
    <row r="60" spans="15:18" x14ac:dyDescent="0.25">
      <c r="O60" t="s">
        <v>115</v>
      </c>
      <c r="P60" t="s">
        <v>50</v>
      </c>
      <c r="Q60" t="s">
        <v>51</v>
      </c>
      <c r="R60" t="s">
        <v>98</v>
      </c>
    </row>
    <row r="61" spans="15:18" x14ac:dyDescent="0.25">
      <c r="O61" t="s">
        <v>115</v>
      </c>
      <c r="P61" t="s">
        <v>25</v>
      </c>
      <c r="Q61" t="s">
        <v>52</v>
      </c>
      <c r="R61" t="s">
        <v>64</v>
      </c>
    </row>
    <row r="62" spans="15:18" x14ac:dyDescent="0.25">
      <c r="O62" t="s">
        <v>122</v>
      </c>
      <c r="P62" t="s">
        <v>50</v>
      </c>
      <c r="Q62" t="s">
        <v>51</v>
      </c>
      <c r="R62" t="s">
        <v>60</v>
      </c>
    </row>
    <row r="63" spans="15:18" x14ac:dyDescent="0.25">
      <c r="O63" t="s">
        <v>122</v>
      </c>
      <c r="P63" t="s">
        <v>25</v>
      </c>
      <c r="Q63" t="s">
        <v>52</v>
      </c>
      <c r="R63" t="s">
        <v>53</v>
      </c>
    </row>
    <row r="64" spans="15:18" x14ac:dyDescent="0.25">
      <c r="O64" t="s">
        <v>115</v>
      </c>
      <c r="P64" t="s">
        <v>25</v>
      </c>
      <c r="Q64" t="s">
        <v>52</v>
      </c>
      <c r="R64" t="s">
        <v>64</v>
      </c>
    </row>
    <row r="65" spans="15:18" x14ac:dyDescent="0.25">
      <c r="O65" t="s">
        <v>115</v>
      </c>
      <c r="P65" t="s">
        <v>50</v>
      </c>
      <c r="Q65" t="s">
        <v>51</v>
      </c>
      <c r="R65" t="s">
        <v>98</v>
      </c>
    </row>
    <row r="66" spans="15:18" x14ac:dyDescent="0.25">
      <c r="O66" t="s">
        <v>122</v>
      </c>
      <c r="P66" t="s">
        <v>50</v>
      </c>
      <c r="Q66" t="s">
        <v>51</v>
      </c>
      <c r="R66" t="s">
        <v>60</v>
      </c>
    </row>
    <row r="67" spans="15:18" x14ac:dyDescent="0.25">
      <c r="O67" t="s">
        <v>122</v>
      </c>
      <c r="P67" t="s">
        <v>25</v>
      </c>
      <c r="Q67" t="s">
        <v>52</v>
      </c>
      <c r="R67" t="s">
        <v>53</v>
      </c>
    </row>
    <row r="68" spans="15:18" x14ac:dyDescent="0.25">
      <c r="O68" t="s">
        <v>130</v>
      </c>
      <c r="P68" t="s">
        <v>25</v>
      </c>
      <c r="Q68" t="s">
        <v>52</v>
      </c>
      <c r="R68" t="s">
        <v>53</v>
      </c>
    </row>
    <row r="69" spans="15:18" x14ac:dyDescent="0.25">
      <c r="O69" t="s">
        <v>130</v>
      </c>
      <c r="P69" t="s">
        <v>50</v>
      </c>
      <c r="Q69" t="s">
        <v>51</v>
      </c>
      <c r="R69" t="s">
        <v>59</v>
      </c>
    </row>
    <row r="70" spans="15:18" x14ac:dyDescent="0.25">
      <c r="O70" t="s">
        <v>138</v>
      </c>
      <c r="P70" t="s">
        <v>50</v>
      </c>
      <c r="Q70" t="s">
        <v>51</v>
      </c>
      <c r="R70" t="s">
        <v>61</v>
      </c>
    </row>
    <row r="71" spans="15:18" x14ac:dyDescent="0.25">
      <c r="O71" t="s">
        <v>138</v>
      </c>
      <c r="P71" t="s">
        <v>25</v>
      </c>
      <c r="Q71" t="s">
        <v>52</v>
      </c>
      <c r="R71" t="s">
        <v>53</v>
      </c>
    </row>
  </sheetData>
  <autoFilter ref="A1:Y15">
    <sortState ref="A4134:Y4153">
      <sortCondition ref="O1:O4333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50"/>
  <sheetViews>
    <sheetView zoomScale="90" zoomScaleNormal="90" workbookViewId="0">
      <pane xSplit="1" topLeftCell="Z1" activePane="topRight" state="frozen"/>
      <selection pane="topRight" activeCell="AA7" sqref="AA7"/>
    </sheetView>
  </sheetViews>
  <sheetFormatPr baseColWidth="10" defaultRowHeight="15" x14ac:dyDescent="0.25"/>
  <cols>
    <col min="1" max="1" width="25.140625" bestFit="1" customWidth="1"/>
    <col min="6" max="6" width="15" bestFit="1" customWidth="1"/>
    <col min="20" max="21" width="12.42578125" bestFit="1" customWidth="1"/>
    <col min="23" max="24" width="12.7109375" bestFit="1" customWidth="1"/>
    <col min="25" max="25" width="14.5703125" bestFit="1" customWidth="1"/>
  </cols>
  <sheetData>
    <row r="1" spans="1:55" ht="77.25" thickBot="1" x14ac:dyDescent="0.3">
      <c r="A1" s="2" t="s">
        <v>1</v>
      </c>
      <c r="B1" s="18" t="s">
        <v>58</v>
      </c>
      <c r="C1" s="18" t="s">
        <v>70</v>
      </c>
      <c r="D1" s="18" t="s">
        <v>56</v>
      </c>
      <c r="E1" s="18" t="s">
        <v>71</v>
      </c>
      <c r="F1" s="29" t="s">
        <v>25</v>
      </c>
      <c r="G1" s="29" t="s">
        <v>72</v>
      </c>
      <c r="H1" s="18" t="s">
        <v>67</v>
      </c>
      <c r="I1" s="18" t="s">
        <v>73</v>
      </c>
      <c r="J1" s="18" t="s">
        <v>50</v>
      </c>
      <c r="K1" s="18" t="s">
        <v>74</v>
      </c>
      <c r="L1" s="18" t="s">
        <v>2</v>
      </c>
      <c r="M1" s="18" t="s">
        <v>75</v>
      </c>
      <c r="N1" s="18" t="s">
        <v>55</v>
      </c>
      <c r="O1" s="18" t="s">
        <v>76</v>
      </c>
      <c r="P1" s="18" t="s">
        <v>57</v>
      </c>
      <c r="Q1" s="18" t="s">
        <v>77</v>
      </c>
      <c r="R1" s="18" t="s">
        <v>68</v>
      </c>
      <c r="S1" s="18" t="s">
        <v>78</v>
      </c>
      <c r="T1" s="18" t="s">
        <v>3</v>
      </c>
      <c r="U1" s="18" t="s">
        <v>79</v>
      </c>
      <c r="V1" s="18" t="s">
        <v>24</v>
      </c>
      <c r="W1" s="18" t="s">
        <v>4</v>
      </c>
      <c r="X1" s="18" t="s">
        <v>5</v>
      </c>
      <c r="Y1" s="18" t="s">
        <v>6</v>
      </c>
      <c r="Z1" s="18" t="s">
        <v>80</v>
      </c>
      <c r="AA1" s="18" t="s">
        <v>7</v>
      </c>
      <c r="AB1" s="18" t="s">
        <v>81</v>
      </c>
      <c r="AC1" s="18" t="s">
        <v>8</v>
      </c>
      <c r="AD1" s="18" t="s">
        <v>82</v>
      </c>
      <c r="AE1" s="18" t="s">
        <v>9</v>
      </c>
      <c r="AF1" s="18" t="s">
        <v>83</v>
      </c>
      <c r="AG1" s="18" t="s">
        <v>10</v>
      </c>
      <c r="AH1" s="18" t="s">
        <v>84</v>
      </c>
      <c r="AI1" s="18" t="s">
        <v>11</v>
      </c>
      <c r="AJ1" s="18" t="s">
        <v>85</v>
      </c>
      <c r="AK1" s="18" t="s">
        <v>86</v>
      </c>
      <c r="AL1" s="18" t="s">
        <v>87</v>
      </c>
      <c r="AM1" s="18" t="s">
        <v>12</v>
      </c>
      <c r="AN1" s="18" t="s">
        <v>88</v>
      </c>
      <c r="AO1" s="18" t="s">
        <v>13</v>
      </c>
      <c r="AP1" s="18" t="s">
        <v>89</v>
      </c>
      <c r="AQ1" s="18" t="s">
        <v>14</v>
      </c>
      <c r="AR1" s="18" t="s">
        <v>90</v>
      </c>
      <c r="AS1" s="27" t="s">
        <v>65</v>
      </c>
      <c r="AT1" s="27" t="s">
        <v>91</v>
      </c>
      <c r="AU1" s="27" t="s">
        <v>66</v>
      </c>
      <c r="AV1" s="27" t="s">
        <v>92</v>
      </c>
      <c r="AX1" s="3" t="s">
        <v>15</v>
      </c>
      <c r="AY1" s="3" t="s">
        <v>16</v>
      </c>
      <c r="AZ1" s="3" t="s">
        <v>17</v>
      </c>
      <c r="BA1" s="3" t="s">
        <v>18</v>
      </c>
      <c r="BB1" s="3" t="s">
        <v>25</v>
      </c>
      <c r="BC1" s="4" t="s">
        <v>26</v>
      </c>
    </row>
    <row r="2" spans="1:55" x14ac:dyDescent="0.25">
      <c r="A2" s="10" t="s">
        <v>140</v>
      </c>
      <c r="B2" s="5">
        <f t="array" ref="B2">IF(MIN(IF('Exigences par client'!$B$2:$B$13='Exigences recap'!$A2,IF('Exigences par client'!C$2:C$13&gt;0,'Exigences par client'!C$2:C$13)))=0,"",MIN(IF('Exigences par client'!$B$2:$B$13='Exigences recap'!$A2,'Exigences par client'!C$2:C$13)))</f>
        <v>1</v>
      </c>
      <c r="C2" s="5">
        <f t="array" ref="C2">IF(MIN(IF('Exigences par client'!$B$2:$B$13='Exigences recap'!$A2,IF('Exigences par client'!D$2:D$13&gt;0,'Exigences par client'!D$2:D$13)))=0,"",MIN(IF('Exigences par client'!$B$2:$B$13='Exigences recap'!$A2,'Exigences par client'!D$2:D$13)))</f>
        <v>1</v>
      </c>
      <c r="D2" s="5">
        <f t="array" ref="D2">IF(MIN(IF('Exigences par client'!$B$2:$B$13='Exigences recap'!$A2,IF('Exigences par client'!E$2:E$13&gt;0,'Exigences par client'!E$2:E$13)))=0,"",MIN(IF('Exigences par client'!$B$2:$B$13='Exigences recap'!$A2,'Exigences par client'!E$2:E$13)))</f>
        <v>10</v>
      </c>
      <c r="E2" s="5">
        <f t="array" ref="E2">IF(MIN(IF('Exigences par client'!$B$2:$B$13='Exigences recap'!$A2,IF('Exigences par client'!F$2:F$13&gt;0,'Exigences par client'!F$2:F$13)))=0,"",MIN(IF('Exigences par client'!$B$2:$B$13='Exigences recap'!$A2,'Exigences par client'!F$2:F$13)))</f>
        <v>10</v>
      </c>
      <c r="F2" s="5">
        <f t="array" ref="F2">IF(MIN(IF('Exigences par client'!$B$2:$B$13='Exigences recap'!$A2,IF('Exigences par client'!G$2:G$13&gt;0,'Exigences par client'!G$2:G$13)))=0,"",MIN(IF('Exigences par client'!$B$2:$B$13='Exigences recap'!$A2,'Exigences par client'!G$2:G$13)))</f>
        <v>10</v>
      </c>
      <c r="G2" s="5">
        <f t="array" ref="G2">IF(MIN(IF('Exigences par client'!$B$2:$B$13='Exigences recap'!$A2,IF('Exigences par client'!H$2:H$13&gt;0,'Exigences par client'!H$2:H$13)))=0,"",MIN(IF('Exigences par client'!$B$2:$B$13='Exigences recap'!$A2,'Exigences par client'!H$2:H$13)))</f>
        <v>10</v>
      </c>
      <c r="H2" s="5">
        <f t="array" ref="H2">IF(MIN(IF('Exigences par client'!$B$2:$B$13='Exigences recap'!$A2,IF('Exigences par client'!I$2:I$13&gt;0,'Exigences par client'!I$2:I$13)))=0,"",MIN(IF('Exigences par client'!$B$2:$B$13='Exigences recap'!$A2,'Exigences par client'!I$2:I$13)))</f>
        <v>1</v>
      </c>
      <c r="I2" s="5">
        <f t="array" ref="I2">IF(MIN(IF('Exigences par client'!$B$2:$B$13='Exigences recap'!$A2,IF('Exigences par client'!J$2:J$13&gt;0,'Exigences par client'!J$2:J$13)))=0,"",MIN(IF('Exigences par client'!$B$2:$B$13='Exigences recap'!$A2,'Exigences par client'!J$2:J$13)))</f>
        <v>10</v>
      </c>
      <c r="J2" s="5">
        <f t="array" ref="J2">IF(MIN(IF('Exigences par client'!$B$2:$B$13='Exigences recap'!$A2,IF('Exigences par client'!K$2:K$13&gt;0,'Exigences par client'!K$2:K$13)))=0,"",MIN(IF('Exigences par client'!$B$2:$B$13='Exigences recap'!$A2,'Exigences par client'!K$2:K$13)))</f>
        <v>10000</v>
      </c>
      <c r="K2" s="5">
        <f t="array" ref="K2">IF(MIN(IF('Exigences par client'!$B$2:$B$13='Exigences recap'!$A2,IF('Exigences par client'!L$2:L$13&gt;0,'Exigences par client'!L$2:L$13)))=0,"",MIN(IF('Exigences par client'!$B$2:$B$13='Exigences recap'!$A2,'Exigences par client'!L$2:L$13)))</f>
        <v>10000</v>
      </c>
      <c r="L2" s="5" t="s">
        <v>69</v>
      </c>
      <c r="M2" s="5" t="s">
        <v>69</v>
      </c>
      <c r="N2" s="5" t="s">
        <v>69</v>
      </c>
      <c r="O2" s="5" t="s">
        <v>69</v>
      </c>
      <c r="P2" s="5">
        <v>0</v>
      </c>
      <c r="Q2" s="5">
        <v>0</v>
      </c>
      <c r="R2" s="5">
        <v>0</v>
      </c>
      <c r="S2" s="5">
        <v>0</v>
      </c>
      <c r="T2" s="5">
        <f t="array" ref="T2">IF(MIN(IF('Exigences par client'!$B$2:$B$13='Exigences recap'!$A2,IF('Exigences par client'!U$2:U$13&gt;0,'Exigences par client'!U$2:U$13)))=0,"",MIN(IF('Exigences par client'!$B$2:$B$13='Exigences recap'!$A2,'Exigences par client'!U$2:U$13)))</f>
        <v>100</v>
      </c>
      <c r="U2" s="5">
        <f t="array" ref="U2">IF(MIN(IF('Exigences par client'!$B$2:$B$13='Exigences recap'!$A2,IF('Exigences par client'!V$2:V$13&gt;0,'Exigences par client'!V$2:V$13)))=0,"",MIN(IF('Exigences par client'!$B$2:$B$13='Exigences recap'!$A2,'Exigences par client'!V$2:V$13)))</f>
        <v>300</v>
      </c>
      <c r="V2" s="5" t="s">
        <v>69</v>
      </c>
      <c r="W2" s="5" t="s">
        <v>69</v>
      </c>
      <c r="X2" s="5" t="s">
        <v>69</v>
      </c>
      <c r="Y2" s="5" t="s">
        <v>69</v>
      </c>
      <c r="Z2" s="5" t="s">
        <v>69</v>
      </c>
      <c r="AA2" s="5" t="s">
        <v>69</v>
      </c>
      <c r="AB2" s="5" t="s">
        <v>69</v>
      </c>
      <c r="AC2" s="5" t="s">
        <v>69</v>
      </c>
      <c r="AD2" s="5" t="s">
        <v>69</v>
      </c>
      <c r="AE2" s="5" t="s">
        <v>69</v>
      </c>
      <c r="AF2" s="5" t="s">
        <v>69</v>
      </c>
      <c r="AG2" s="5" t="s">
        <v>69</v>
      </c>
      <c r="AH2" s="5" t="s">
        <v>69</v>
      </c>
      <c r="AI2" s="5">
        <f t="array" ref="AI2">IF(MIN(IF('Exigences par client'!$B$2:$B$13='Exigences recap'!$A2,IF('Exigences par client'!AJ$2:AJ$13&gt;0,'Exigences par client'!AJ$2:AJ$13)))=0,"",MIN(IF('Exigences par client'!$B$2:$B$13='Exigences recap'!$A2,'Exigences par client'!AJ$2:AJ$13)))</f>
        <v>500</v>
      </c>
      <c r="AJ2" s="5">
        <f t="array" ref="AJ2">IF(MIN(IF('Exigences par client'!$B$2:$B$13='Exigences recap'!$A2,IF('Exigences par client'!AK$2:AK$13&gt;0,'Exigences par client'!AK$2:AK$13)))=0,"",MIN(IF('Exigences par client'!$B$2:$B$13='Exigences recap'!$A2,'Exigences par client'!AK$2:AK$13)))</f>
        <v>1000</v>
      </c>
      <c r="AK2" s="5" t="s">
        <v>69</v>
      </c>
      <c r="AL2" s="5" t="s">
        <v>69</v>
      </c>
      <c r="AM2" s="5">
        <f t="array" ref="AM2">IF(MIN(IF('Exigences par client'!$B$2:$B$13='Exigences recap'!$A2,IF('Exigences par client'!AN$2:AN$13&gt;0,'Exigences par client'!AN$2:AN$13)))=0,"",MIN(IF('Exigences par client'!$B$2:$B$13='Exigences recap'!$A2,'Exigences par client'!AN$2:AN$13)))</f>
        <v>10</v>
      </c>
      <c r="AN2" s="5">
        <f t="array" ref="AN2">IF(MIN(IF('Exigences par client'!$B$2:$B$13='Exigences recap'!$A2,IF('Exigences par client'!AO$2:AO$13&gt;0,'Exigences par client'!AO$2:AO$13)))=0,"",MIN(IF('Exigences par client'!$B$2:$B$13='Exigences recap'!$A2,'Exigences par client'!AO$2:AO$13)))</f>
        <v>10</v>
      </c>
      <c r="AO2" s="5">
        <f t="array" ref="AO2">IF(MIN(IF('Exigences par client'!$B$2:$B$13='Exigences recap'!$A2,IF('Exigences par client'!AP$2:AP$13&gt;0,'Exigences par client'!AP$2:AP$13)))=0,"",MIN(IF('Exigences par client'!$B$2:$B$13='Exigences recap'!$A2,'Exigences par client'!AP$2:AP$13)))</f>
        <v>100</v>
      </c>
      <c r="AP2" s="5">
        <f t="array" ref="AP2">IF(MIN(IF('Exigences par client'!$B$2:$B$13='Exigences recap'!$A2,IF('Exigences par client'!AQ$2:AQ$13&gt;0,'Exigences par client'!AQ$2:AQ$13)))=0,"",MIN(IF('Exigences par client'!$B$2:$B$13='Exigences recap'!$A2,'Exigences par client'!AQ$2:AQ$13)))</f>
        <v>300</v>
      </c>
      <c r="AQ2" s="5" t="s">
        <v>69</v>
      </c>
      <c r="AR2" s="5" t="s">
        <v>69</v>
      </c>
      <c r="AS2" s="5" t="s">
        <v>69</v>
      </c>
      <c r="AT2" s="5" t="s">
        <v>69</v>
      </c>
      <c r="AU2" s="5" t="s">
        <v>69</v>
      </c>
      <c r="AV2" s="5" t="s">
        <v>69</v>
      </c>
      <c r="AX2" s="9">
        <v>6.7</v>
      </c>
      <c r="AY2" s="8">
        <v>6.75</v>
      </c>
      <c r="AZ2" s="7">
        <v>13</v>
      </c>
      <c r="BA2" s="6"/>
      <c r="BB2" s="6"/>
      <c r="BC2" s="6"/>
    </row>
    <row r="3" spans="1:55" x14ac:dyDescent="0.25">
      <c r="A3" s="11" t="s">
        <v>141</v>
      </c>
      <c r="B3" s="5">
        <f t="array" ref="B3">IF(MIN(IF('Exigences par client'!$B$2:$B$13='Exigences recap'!$A3,IF('Exigences par client'!C$2:C$13&gt;0,'Exigences par client'!C$2:C$13)))=0,"",MIN(IF('Exigences par client'!$B$2:$B$13='Exigences recap'!$A3,'Exigences par client'!C$2:C$13)))</f>
        <v>1</v>
      </c>
      <c r="C3" s="5">
        <f t="array" ref="C3">IF(MIN(IF('Exigences par client'!$B$2:$B$13='Exigences recap'!$A3,IF('Exigences par client'!D$2:D$13&gt;0,'Exigences par client'!D$2:D$13)))=0,"",MIN(IF('Exigences par client'!$B$2:$B$13='Exigences recap'!$A3,'Exigences par client'!D$2:D$13)))</f>
        <v>1</v>
      </c>
      <c r="D3" s="5">
        <f t="array" ref="D3">IF(MIN(IF('Exigences par client'!$B$2:$B$13='Exigences recap'!$A3,IF('Exigences par client'!E$2:E$13&gt;0,'Exigences par client'!E$2:E$13)))=0,"",MIN(IF('Exigences par client'!$B$2:$B$13='Exigences recap'!$A3,'Exigences par client'!E$2:E$13)))</f>
        <v>10</v>
      </c>
      <c r="E3" s="5">
        <f t="array" ref="E3">IF(MIN(IF('Exigences par client'!$B$2:$B$13='Exigences recap'!$A3,IF('Exigences par client'!F$2:F$13&gt;0,'Exigences par client'!F$2:F$13)))=0,"",MIN(IF('Exigences par client'!$B$2:$B$13='Exigences recap'!$A3,'Exigences par client'!F$2:F$13)))</f>
        <v>10</v>
      </c>
      <c r="F3" s="5">
        <f t="array" ref="F3">IF(MIN(IF('Exigences par client'!$B$2:$B$13='Exigences recap'!$A3,IF('Exigences par client'!G$2:G$13&gt;0,'Exigences par client'!G$2:G$13)))=0,"",MIN(IF('Exigences par client'!$B$2:$B$13='Exigences recap'!$A3,'Exigences par client'!G$2:G$13)))</f>
        <v>10</v>
      </c>
      <c r="G3" s="5" t="s">
        <v>69</v>
      </c>
      <c r="H3" s="5">
        <f t="array" ref="H3">IF(MIN(IF('Exigences par client'!$B$2:$B$13='Exigences recap'!$A3,IF('Exigences par client'!I$2:I$13&gt;0,'Exigences par client'!I$2:I$13)))=0,"",MIN(IF('Exigences par client'!$B$2:$B$13='Exigences recap'!$A3,'Exigences par client'!I$2:I$13)))</f>
        <v>1</v>
      </c>
      <c r="I3" s="5">
        <f t="array" ref="I3">IF(MIN(IF('Exigences par client'!$B$2:$B$13='Exigences recap'!$A3,IF('Exigences par client'!J$2:J$13&gt;0,'Exigences par client'!J$2:J$13)))=0,"",MIN(IF('Exigences par client'!$B$2:$B$13='Exigences recap'!$A3,'Exigences par client'!J$2:J$13)))</f>
        <v>10</v>
      </c>
      <c r="J3" s="5">
        <f t="array" ref="J3">IF(MIN(IF('Exigences par client'!$B$2:$B$13='Exigences recap'!$A3,IF('Exigences par client'!K$2:K$13&gt;0,'Exigences par client'!K$2:K$13)))=0,"",MIN(IF('Exigences par client'!$B$2:$B$13='Exigences recap'!$A3,'Exigences par client'!K$2:K$13)))</f>
        <v>10000</v>
      </c>
      <c r="K3" s="5">
        <f t="array" ref="K3">IF(MIN(IF('Exigences par client'!$B$2:$B$13='Exigences recap'!$A3,IF('Exigences par client'!L$2:L$13&gt;0,'Exigences par client'!L$2:L$13)))=0,"",MIN(IF('Exigences par client'!$B$2:$B$13='Exigences recap'!$A3,'Exigences par client'!L$2:L$13)))</f>
        <v>20000</v>
      </c>
      <c r="L3" s="5" t="s">
        <v>69</v>
      </c>
      <c r="M3" s="5" t="s">
        <v>69</v>
      </c>
      <c r="N3" s="5" t="s">
        <v>69</v>
      </c>
      <c r="O3" s="5" t="s">
        <v>69</v>
      </c>
      <c r="P3" s="5">
        <v>0</v>
      </c>
      <c r="Q3" s="5">
        <v>0</v>
      </c>
      <c r="R3" s="5">
        <v>0</v>
      </c>
      <c r="S3" s="5">
        <v>0</v>
      </c>
      <c r="T3" s="5">
        <f t="array" ref="T3">IF(MIN(IF('Exigences par client'!$B$2:$B$13='Exigences recap'!$A3,IF('Exigences par client'!U$2:U$13&gt;0,'Exigences par client'!U$2:U$13)))=0,"",MIN(IF('Exigences par client'!$B$2:$B$13='Exigences recap'!$A3,'Exigences par client'!U$2:U$13)))</f>
        <v>100</v>
      </c>
      <c r="U3" s="5">
        <f t="array" ref="U3">IF(MIN(IF('Exigences par client'!$B$2:$B$13='Exigences recap'!$A3,IF('Exigences par client'!V$2:V$13&gt;0,'Exigences par client'!V$2:V$13)))=0,"",MIN(IF('Exigences par client'!$B$2:$B$13='Exigences recap'!$A3,'Exigences par client'!V$2:V$13)))</f>
        <v>300</v>
      </c>
      <c r="V3" s="5" t="s">
        <v>69</v>
      </c>
      <c r="W3" s="5" t="s">
        <v>69</v>
      </c>
      <c r="X3" s="5" t="s">
        <v>69</v>
      </c>
      <c r="Y3" s="5" t="s">
        <v>69</v>
      </c>
      <c r="Z3" s="5" t="s">
        <v>69</v>
      </c>
      <c r="AA3" s="5" t="s">
        <v>69</v>
      </c>
      <c r="AB3" s="5" t="s">
        <v>69</v>
      </c>
      <c r="AC3" s="5" t="s">
        <v>69</v>
      </c>
      <c r="AD3" s="5" t="s">
        <v>69</v>
      </c>
      <c r="AE3" s="5" t="s">
        <v>69</v>
      </c>
      <c r="AF3" s="5" t="s">
        <v>69</v>
      </c>
      <c r="AG3" s="5" t="s">
        <v>69</v>
      </c>
      <c r="AH3" s="5" t="s">
        <v>69</v>
      </c>
      <c r="AI3" s="5">
        <f t="array" ref="AI3">IF(MIN(IF('Exigences par client'!$B$2:$B$13='Exigences recap'!$A3,IF('Exigences par client'!AJ$2:AJ$13&gt;0,'Exigences par client'!AJ$2:AJ$13)))=0,"",MIN(IF('Exigences par client'!$B$2:$B$13='Exigences recap'!$A3,'Exigences par client'!AJ$2:AJ$13)))</f>
        <v>500</v>
      </c>
      <c r="AJ3" s="5">
        <f t="array" ref="AJ3">IF(MIN(IF('Exigences par client'!$B$2:$B$13='Exigences recap'!$A3,IF('Exigences par client'!AK$2:AK$13&gt;0,'Exigences par client'!AK$2:AK$13)))=0,"",MIN(IF('Exigences par client'!$B$2:$B$13='Exigences recap'!$A3,'Exigences par client'!AK$2:AK$13)))</f>
        <v>1000</v>
      </c>
      <c r="AK3" s="5" t="s">
        <v>69</v>
      </c>
      <c r="AL3" s="5" t="s">
        <v>69</v>
      </c>
      <c r="AM3" s="5">
        <f t="array" ref="AM3">IF(MIN(IF('Exigences par client'!$B$2:$B$13='Exigences recap'!$A3,IF('Exigences par client'!AN$2:AN$13&gt;0,'Exigences par client'!AN$2:AN$13)))=0,"",MIN(IF('Exigences par client'!$B$2:$B$13='Exigences recap'!$A3,'Exigences par client'!AN$2:AN$13)))</f>
        <v>10</v>
      </c>
      <c r="AN3" s="5">
        <f t="array" ref="AN3">IF(MIN(IF('Exigences par client'!$B$2:$B$13='Exigences recap'!$A3,IF('Exigences par client'!AO$2:AO$13&gt;0,'Exigences par client'!AO$2:AO$13)))=0,"",MIN(IF('Exigences par client'!$B$2:$B$13='Exigences recap'!$A3,'Exigences par client'!AO$2:AO$13)))</f>
        <v>10</v>
      </c>
      <c r="AO3" s="5">
        <f t="array" ref="AO3">IF(MIN(IF('Exigences par client'!$B$2:$B$13='Exigences recap'!$A3,IF('Exigences par client'!AP$2:AP$13&gt;0,'Exigences par client'!AP$2:AP$13)))=0,"",MIN(IF('Exigences par client'!$B$2:$B$13='Exigences recap'!$A3,'Exigences par client'!AP$2:AP$13)))</f>
        <v>100</v>
      </c>
      <c r="AP3" s="5">
        <f t="array" ref="AP3">IF(MIN(IF('Exigences par client'!$B$2:$B$13='Exigences recap'!$A3,IF('Exigences par client'!AQ$2:AQ$13&gt;0,'Exigences par client'!AQ$2:AQ$13)))=0,"",MIN(IF('Exigences par client'!$B$2:$B$13='Exigences recap'!$A3,'Exigences par client'!AQ$2:AQ$13)))</f>
        <v>300</v>
      </c>
      <c r="AQ3" s="5" t="s">
        <v>69</v>
      </c>
      <c r="AR3" s="5" t="s">
        <v>69</v>
      </c>
      <c r="AS3" s="5" t="s">
        <v>69</v>
      </c>
      <c r="AT3" s="5" t="s">
        <v>69</v>
      </c>
      <c r="AU3" s="5" t="s">
        <v>69</v>
      </c>
      <c r="AV3" s="5" t="s">
        <v>69</v>
      </c>
      <c r="AX3" s="8">
        <v>6.65</v>
      </c>
      <c r="AY3" s="9">
        <v>6.8</v>
      </c>
      <c r="AZ3" s="7">
        <v>16</v>
      </c>
      <c r="BA3" s="6">
        <v>17</v>
      </c>
      <c r="BB3" s="6">
        <v>10</v>
      </c>
      <c r="BC3" s="6"/>
    </row>
    <row r="4" spans="1:55" x14ac:dyDescent="0.25">
      <c r="A4" s="20"/>
    </row>
    <row r="5" spans="1:55" x14ac:dyDescent="0.25">
      <c r="A5" s="20"/>
    </row>
    <row r="6" spans="1:55" x14ac:dyDescent="0.25">
      <c r="A6" s="20"/>
    </row>
    <row r="7" spans="1:55" x14ac:dyDescent="0.25">
      <c r="A7" s="20"/>
    </row>
    <row r="8" spans="1:55" x14ac:dyDescent="0.25">
      <c r="A8" s="20"/>
    </row>
    <row r="9" spans="1:55" x14ac:dyDescent="0.25">
      <c r="A9" s="20"/>
    </row>
    <row r="10" spans="1:55" x14ac:dyDescent="0.25">
      <c r="A10" s="20"/>
    </row>
    <row r="11" spans="1:55" x14ac:dyDescent="0.25">
      <c r="A11" s="20"/>
    </row>
    <row r="12" spans="1:55" x14ac:dyDescent="0.25">
      <c r="A12" s="20"/>
    </row>
    <row r="13" spans="1:55" x14ac:dyDescent="0.25">
      <c r="A13" s="20"/>
    </row>
    <row r="14" spans="1:55" x14ac:dyDescent="0.25">
      <c r="A14" s="20"/>
    </row>
    <row r="15" spans="1:55" x14ac:dyDescent="0.25">
      <c r="A15" s="20"/>
    </row>
    <row r="16" spans="1:55" x14ac:dyDescent="0.25">
      <c r="A16" s="20"/>
    </row>
    <row r="17" spans="1:1" x14ac:dyDescent="0.25">
      <c r="A17" s="20"/>
    </row>
    <row r="18" spans="1:1" x14ac:dyDescent="0.25">
      <c r="A18" s="20"/>
    </row>
    <row r="19" spans="1:1" x14ac:dyDescent="0.25">
      <c r="A19" s="20"/>
    </row>
    <row r="20" spans="1:1" x14ac:dyDescent="0.25">
      <c r="A20" s="20"/>
    </row>
    <row r="21" spans="1:1" x14ac:dyDescent="0.25">
      <c r="A21" s="20"/>
    </row>
    <row r="22" spans="1:1" x14ac:dyDescent="0.25">
      <c r="A22" s="20"/>
    </row>
    <row r="23" spans="1:1" x14ac:dyDescent="0.25">
      <c r="A23" s="20"/>
    </row>
    <row r="24" spans="1:1" x14ac:dyDescent="0.25">
      <c r="A24" s="20"/>
    </row>
    <row r="25" spans="1:1" x14ac:dyDescent="0.25">
      <c r="A25" s="20"/>
    </row>
    <row r="26" spans="1:1" x14ac:dyDescent="0.25">
      <c r="A26" s="20"/>
    </row>
    <row r="27" spans="1:1" x14ac:dyDescent="0.25">
      <c r="A27" s="20"/>
    </row>
    <row r="28" spans="1:1" x14ac:dyDescent="0.25">
      <c r="A28" s="20"/>
    </row>
    <row r="29" spans="1:1" x14ac:dyDescent="0.25">
      <c r="A29" s="20"/>
    </row>
    <row r="30" spans="1:1" x14ac:dyDescent="0.25">
      <c r="A30" s="20"/>
    </row>
    <row r="31" spans="1:1" x14ac:dyDescent="0.25">
      <c r="A31" s="20"/>
    </row>
    <row r="32" spans="1:1" x14ac:dyDescent="0.25">
      <c r="A32" s="20"/>
    </row>
    <row r="33" spans="1:1" x14ac:dyDescent="0.25">
      <c r="A33" s="20"/>
    </row>
    <row r="34" spans="1:1" x14ac:dyDescent="0.25">
      <c r="A34" s="20"/>
    </row>
    <row r="35" spans="1:1" x14ac:dyDescent="0.25">
      <c r="A35" s="20"/>
    </row>
    <row r="36" spans="1:1" x14ac:dyDescent="0.25">
      <c r="A36" s="20"/>
    </row>
    <row r="37" spans="1:1" x14ac:dyDescent="0.25">
      <c r="A37" s="20"/>
    </row>
    <row r="38" spans="1:1" x14ac:dyDescent="0.25">
      <c r="A38" s="20"/>
    </row>
    <row r="39" spans="1:1" x14ac:dyDescent="0.25">
      <c r="A39" s="20"/>
    </row>
    <row r="40" spans="1:1" x14ac:dyDescent="0.25">
      <c r="A40" s="21"/>
    </row>
    <row r="41" spans="1:1" x14ac:dyDescent="0.25">
      <c r="A41" s="21"/>
    </row>
    <row r="42" spans="1:1" x14ac:dyDescent="0.25">
      <c r="A42" s="20"/>
    </row>
    <row r="43" spans="1:1" x14ac:dyDescent="0.25">
      <c r="A43" s="20"/>
    </row>
    <row r="44" spans="1:1" x14ac:dyDescent="0.25">
      <c r="A44" s="20"/>
    </row>
    <row r="45" spans="1:1" x14ac:dyDescent="0.25">
      <c r="A45" s="21"/>
    </row>
    <row r="46" spans="1:1" x14ac:dyDescent="0.25">
      <c r="A46" s="20"/>
    </row>
    <row r="47" spans="1:1" x14ac:dyDescent="0.25">
      <c r="A47" s="20"/>
    </row>
    <row r="48" spans="1:1" x14ac:dyDescent="0.25">
      <c r="A48" s="20"/>
    </row>
    <row r="49" spans="1:1" x14ac:dyDescent="0.25">
      <c r="A49" s="20"/>
    </row>
    <row r="50" spans="1:1" x14ac:dyDescent="0.25">
      <c r="A50" s="20"/>
    </row>
  </sheetData>
  <sheetProtection formatCells="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A4"/>
  <sheetViews>
    <sheetView zoomScale="60" zoomScaleNormal="60" workbookViewId="0">
      <pane ySplit="1" topLeftCell="A2" activePane="bottomLeft" state="frozen"/>
      <selection activeCell="B1" sqref="B1"/>
      <selection pane="bottomLeft" activeCell="B2" sqref="B2"/>
    </sheetView>
  </sheetViews>
  <sheetFormatPr baseColWidth="10" defaultRowHeight="15" x14ac:dyDescent="0.25"/>
  <cols>
    <col min="1" max="1" width="29" style="24" customWidth="1"/>
    <col min="2" max="2" width="29.85546875" style="24" bestFit="1" customWidth="1"/>
    <col min="3" max="3" width="13.42578125" style="24" customWidth="1"/>
    <col min="4" max="4" width="10.140625" style="24" customWidth="1"/>
    <col min="5" max="5" width="12.28515625" style="24" bestFit="1" customWidth="1"/>
    <col min="6" max="6" width="10.85546875" style="24" customWidth="1"/>
    <col min="7" max="7" width="17" style="24" bestFit="1" customWidth="1"/>
    <col min="8" max="8" width="13" style="24" bestFit="1" customWidth="1"/>
    <col min="9" max="9" width="17.7109375" style="24" customWidth="1"/>
    <col min="10" max="10" width="11.140625" style="24" customWidth="1"/>
    <col min="11" max="11" width="16.7109375" style="24" bestFit="1" customWidth="1"/>
    <col min="12" max="12" width="14.28515625" style="24" customWidth="1"/>
    <col min="13" max="13" width="9.28515625" style="24" customWidth="1"/>
    <col min="14" max="14" width="10.140625" style="24" customWidth="1"/>
    <col min="15" max="15" width="18.42578125" style="24" customWidth="1"/>
    <col min="16" max="16" width="15.28515625" style="24" bestFit="1" customWidth="1"/>
    <col min="17" max="17" width="15.140625" style="24" customWidth="1"/>
    <col min="18" max="18" width="13.42578125" style="24" bestFit="1" customWidth="1"/>
    <col min="19" max="19" width="12" style="24" customWidth="1"/>
    <col min="20" max="20" width="11" style="24" bestFit="1" customWidth="1"/>
    <col min="21" max="21" width="17" style="24" customWidth="1"/>
    <col min="22" max="22" width="14.7109375" style="24" customWidth="1"/>
    <col min="23" max="23" width="11.42578125" style="24"/>
    <col min="24" max="25" width="14.140625" style="24" bestFit="1" customWidth="1"/>
    <col min="26" max="26" width="16.42578125" style="24" customWidth="1"/>
    <col min="27" max="27" width="16.85546875" style="24" customWidth="1"/>
    <col min="28" max="28" width="15.140625" style="24" customWidth="1"/>
    <col min="29" max="29" width="15.7109375" style="24" customWidth="1"/>
    <col min="30" max="31" width="16" style="24" customWidth="1"/>
    <col min="32" max="32" width="20" style="24" customWidth="1"/>
    <col min="33" max="33" width="10.7109375" style="24" customWidth="1"/>
    <col min="34" max="34" width="15.5703125" style="24" customWidth="1"/>
    <col min="35" max="35" width="15.28515625" style="24" customWidth="1"/>
    <col min="36" max="36" width="14.5703125" style="24" customWidth="1"/>
    <col min="37" max="37" width="16" style="24" customWidth="1"/>
    <col min="38" max="38" width="19.42578125" style="24" customWidth="1"/>
    <col min="39" max="39" width="15" style="24" customWidth="1"/>
    <col min="40" max="41" width="15.85546875" style="24" customWidth="1"/>
    <col min="42" max="42" width="8.140625" style="24" customWidth="1"/>
    <col min="43" max="43" width="10.140625" style="24" customWidth="1"/>
    <col min="44" max="44" width="7.7109375" style="24" bestFit="1" customWidth="1"/>
    <col min="45" max="47" width="10.140625" style="24" customWidth="1"/>
    <col min="48" max="49" width="15.85546875" style="24" bestFit="1" customWidth="1"/>
    <col min="50" max="50" width="11.5703125" style="24" bestFit="1" customWidth="1"/>
    <col min="51" max="51" width="10.28515625" style="24" bestFit="1" customWidth="1"/>
    <col min="52" max="52" width="9.85546875" style="24" bestFit="1" customWidth="1"/>
    <col min="53" max="16384" width="11.42578125" style="24"/>
  </cols>
  <sheetData>
    <row r="1" spans="1:53" ht="77.25" thickBot="1" x14ac:dyDescent="0.3">
      <c r="A1" s="17" t="s">
        <v>0</v>
      </c>
      <c r="B1" s="18" t="s">
        <v>1</v>
      </c>
      <c r="C1" s="18" t="s">
        <v>58</v>
      </c>
      <c r="D1" s="18" t="s">
        <v>70</v>
      </c>
      <c r="E1" s="18" t="s">
        <v>56</v>
      </c>
      <c r="F1" s="18" t="s">
        <v>71</v>
      </c>
      <c r="G1" s="29" t="s">
        <v>25</v>
      </c>
      <c r="H1" s="29" t="s">
        <v>72</v>
      </c>
      <c r="I1" s="18" t="s">
        <v>67</v>
      </c>
      <c r="J1" s="18" t="s">
        <v>73</v>
      </c>
      <c r="K1" s="18" t="s">
        <v>50</v>
      </c>
      <c r="L1" s="18" t="s">
        <v>74</v>
      </c>
      <c r="M1" s="18" t="s">
        <v>2</v>
      </c>
      <c r="N1" s="18" t="s">
        <v>75</v>
      </c>
      <c r="O1" s="18" t="s">
        <v>55</v>
      </c>
      <c r="P1" s="18" t="s">
        <v>76</v>
      </c>
      <c r="Q1" s="18" t="s">
        <v>57</v>
      </c>
      <c r="R1" s="18" t="s">
        <v>77</v>
      </c>
      <c r="S1" s="18" t="s">
        <v>68</v>
      </c>
      <c r="T1" s="18" t="s">
        <v>78</v>
      </c>
      <c r="U1" s="18" t="s">
        <v>3</v>
      </c>
      <c r="V1" s="18" t="s">
        <v>79</v>
      </c>
      <c r="W1" s="18" t="s">
        <v>24</v>
      </c>
      <c r="X1" s="18" t="s">
        <v>4</v>
      </c>
      <c r="Y1" s="18" t="s">
        <v>5</v>
      </c>
      <c r="Z1" s="18" t="s">
        <v>6</v>
      </c>
      <c r="AA1" s="18" t="s">
        <v>80</v>
      </c>
      <c r="AB1" s="18" t="s">
        <v>7</v>
      </c>
      <c r="AC1" s="18" t="s">
        <v>81</v>
      </c>
      <c r="AD1" s="18" t="s">
        <v>8</v>
      </c>
      <c r="AE1" s="18" t="s">
        <v>82</v>
      </c>
      <c r="AF1" s="18" t="s">
        <v>9</v>
      </c>
      <c r="AG1" s="18" t="s">
        <v>83</v>
      </c>
      <c r="AH1" s="18" t="s">
        <v>10</v>
      </c>
      <c r="AI1" s="18" t="s">
        <v>84</v>
      </c>
      <c r="AJ1" s="18" t="s">
        <v>11</v>
      </c>
      <c r="AK1" s="18" t="s">
        <v>85</v>
      </c>
      <c r="AL1" s="18" t="s">
        <v>86</v>
      </c>
      <c r="AM1" s="18" t="s">
        <v>87</v>
      </c>
      <c r="AN1" s="18" t="s">
        <v>12</v>
      </c>
      <c r="AO1" s="18" t="s">
        <v>88</v>
      </c>
      <c r="AP1" s="18" t="s">
        <v>13</v>
      </c>
      <c r="AQ1" s="18" t="s">
        <v>89</v>
      </c>
      <c r="AR1" s="18" t="s">
        <v>14</v>
      </c>
      <c r="AS1" s="18" t="s">
        <v>90</v>
      </c>
      <c r="AT1" s="27" t="s">
        <v>65</v>
      </c>
      <c r="AU1" s="27" t="s">
        <v>91</v>
      </c>
      <c r="AV1" s="27" t="s">
        <v>66</v>
      </c>
      <c r="AW1" s="27" t="s">
        <v>92</v>
      </c>
      <c r="AX1" s="18" t="s">
        <v>15</v>
      </c>
      <c r="AY1" s="18" t="s">
        <v>16</v>
      </c>
      <c r="AZ1" s="18" t="s">
        <v>17</v>
      </c>
      <c r="BA1" s="19" t="s">
        <v>18</v>
      </c>
    </row>
    <row r="2" spans="1:53" ht="17.100000000000001" customHeight="1" x14ac:dyDescent="0.25">
      <c r="A2" s="34" t="s">
        <v>142</v>
      </c>
      <c r="B2" s="11" t="s">
        <v>141</v>
      </c>
      <c r="C2" s="14">
        <v>1</v>
      </c>
      <c r="D2" s="14">
        <v>1</v>
      </c>
      <c r="E2" s="14">
        <v>10</v>
      </c>
      <c r="F2" s="14">
        <v>10</v>
      </c>
      <c r="G2" s="14">
        <v>10</v>
      </c>
      <c r="H2" s="14" t="s">
        <v>69</v>
      </c>
      <c r="I2" s="14">
        <v>1</v>
      </c>
      <c r="J2" s="14">
        <v>10</v>
      </c>
      <c r="K2" s="14">
        <v>10000</v>
      </c>
      <c r="L2" s="14">
        <v>20000</v>
      </c>
      <c r="M2" s="14" t="s">
        <v>69</v>
      </c>
      <c r="N2" s="14" t="s">
        <v>69</v>
      </c>
      <c r="O2" s="14" t="s">
        <v>69</v>
      </c>
      <c r="P2" s="14" t="s">
        <v>69</v>
      </c>
      <c r="Q2" s="14">
        <v>0</v>
      </c>
      <c r="R2" s="14">
        <v>0</v>
      </c>
      <c r="S2" s="14">
        <v>0</v>
      </c>
      <c r="T2" s="14">
        <v>0</v>
      </c>
      <c r="U2" s="14">
        <v>100</v>
      </c>
      <c r="V2" s="14">
        <v>300</v>
      </c>
      <c r="W2" s="14" t="s">
        <v>69</v>
      </c>
      <c r="X2" s="14" t="s">
        <v>69</v>
      </c>
      <c r="Y2" s="14" t="s">
        <v>69</v>
      </c>
      <c r="Z2" s="14" t="s">
        <v>69</v>
      </c>
      <c r="AA2" s="14" t="s">
        <v>69</v>
      </c>
      <c r="AB2" s="14" t="s">
        <v>69</v>
      </c>
      <c r="AC2" s="14" t="s">
        <v>69</v>
      </c>
      <c r="AD2" s="14" t="s">
        <v>69</v>
      </c>
      <c r="AE2" s="14" t="s">
        <v>69</v>
      </c>
      <c r="AF2" s="14" t="s">
        <v>69</v>
      </c>
      <c r="AG2" s="14" t="s">
        <v>69</v>
      </c>
      <c r="AH2" s="14" t="s">
        <v>69</v>
      </c>
      <c r="AI2" s="14" t="s">
        <v>69</v>
      </c>
      <c r="AJ2" s="14">
        <v>500</v>
      </c>
      <c r="AK2" s="14">
        <v>1000</v>
      </c>
      <c r="AL2" s="14" t="s">
        <v>69</v>
      </c>
      <c r="AM2" s="14" t="s">
        <v>69</v>
      </c>
      <c r="AN2" s="14">
        <v>10</v>
      </c>
      <c r="AO2" s="14">
        <v>10</v>
      </c>
      <c r="AP2" s="14">
        <v>100</v>
      </c>
      <c r="AQ2" s="14">
        <v>300</v>
      </c>
      <c r="AR2" s="14" t="s">
        <v>69</v>
      </c>
      <c r="AS2" s="14" t="s">
        <v>69</v>
      </c>
      <c r="AT2" s="14" t="s">
        <v>69</v>
      </c>
      <c r="AU2" s="14" t="s">
        <v>69</v>
      </c>
      <c r="AV2" s="14" t="s">
        <v>69</v>
      </c>
      <c r="AW2" s="14" t="s">
        <v>69</v>
      </c>
      <c r="AX2" s="16">
        <v>6.6</v>
      </c>
      <c r="AY2" s="16" t="s">
        <v>19</v>
      </c>
      <c r="AZ2" s="15">
        <v>26</v>
      </c>
      <c r="BA2" s="15" t="s">
        <v>20</v>
      </c>
    </row>
    <row r="3" spans="1:53" ht="17.100000000000001" customHeight="1" x14ac:dyDescent="0.25">
      <c r="A3" s="35"/>
      <c r="B3" s="10" t="s">
        <v>140</v>
      </c>
      <c r="C3" s="12">
        <v>1</v>
      </c>
      <c r="D3" s="12">
        <v>1</v>
      </c>
      <c r="E3" s="12">
        <v>10</v>
      </c>
      <c r="F3" s="12">
        <v>10</v>
      </c>
      <c r="G3" s="12">
        <v>10</v>
      </c>
      <c r="H3" s="12">
        <v>10</v>
      </c>
      <c r="I3" s="12">
        <v>1</v>
      </c>
      <c r="J3" s="12">
        <v>10</v>
      </c>
      <c r="K3" s="12">
        <v>10000</v>
      </c>
      <c r="L3" s="12">
        <v>10000</v>
      </c>
      <c r="M3" s="12" t="s">
        <v>69</v>
      </c>
      <c r="N3" s="12" t="s">
        <v>69</v>
      </c>
      <c r="O3" s="12" t="s">
        <v>69</v>
      </c>
      <c r="P3" s="12" t="s">
        <v>69</v>
      </c>
      <c r="Q3" s="12">
        <v>0</v>
      </c>
      <c r="R3" s="12">
        <v>0</v>
      </c>
      <c r="S3" s="12">
        <v>0</v>
      </c>
      <c r="T3" s="12">
        <v>0</v>
      </c>
      <c r="U3" s="12">
        <v>100</v>
      </c>
      <c r="V3" s="12">
        <v>300</v>
      </c>
      <c r="W3" s="12" t="s">
        <v>69</v>
      </c>
      <c r="X3" s="12" t="s">
        <v>69</v>
      </c>
      <c r="Y3" s="12" t="s">
        <v>69</v>
      </c>
      <c r="Z3" s="12" t="s">
        <v>69</v>
      </c>
      <c r="AA3" s="12" t="s">
        <v>69</v>
      </c>
      <c r="AB3" s="12" t="s">
        <v>69</v>
      </c>
      <c r="AC3" s="12" t="s">
        <v>69</v>
      </c>
      <c r="AD3" s="12" t="s">
        <v>69</v>
      </c>
      <c r="AE3" s="12" t="s">
        <v>69</v>
      </c>
      <c r="AF3" s="12" t="s">
        <v>69</v>
      </c>
      <c r="AG3" s="12" t="s">
        <v>69</v>
      </c>
      <c r="AH3" s="12" t="s">
        <v>69</v>
      </c>
      <c r="AI3" s="12" t="s">
        <v>69</v>
      </c>
      <c r="AJ3" s="12">
        <v>500</v>
      </c>
      <c r="AK3" s="12">
        <v>1000</v>
      </c>
      <c r="AL3" s="12" t="s">
        <v>69</v>
      </c>
      <c r="AM3" s="12" t="s">
        <v>69</v>
      </c>
      <c r="AN3" s="12">
        <v>10</v>
      </c>
      <c r="AO3" s="12">
        <v>10</v>
      </c>
      <c r="AP3" s="12">
        <v>100</v>
      </c>
      <c r="AQ3" s="12">
        <v>300</v>
      </c>
      <c r="AR3" s="12" t="s">
        <v>69</v>
      </c>
      <c r="AS3" s="12" t="s">
        <v>69</v>
      </c>
      <c r="AT3" s="12" t="s">
        <v>69</v>
      </c>
      <c r="AU3" s="12" t="s">
        <v>69</v>
      </c>
      <c r="AV3" s="12" t="s">
        <v>69</v>
      </c>
      <c r="AW3" s="12" t="s">
        <v>69</v>
      </c>
      <c r="AX3" s="13">
        <v>6.8</v>
      </c>
      <c r="AY3" s="13" t="s">
        <v>21</v>
      </c>
      <c r="AZ3" s="1">
        <v>29</v>
      </c>
      <c r="BA3" s="1" t="s">
        <v>22</v>
      </c>
    </row>
    <row r="4" spans="1:53" x14ac:dyDescent="0.25"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</row>
  </sheetData>
  <sheetProtection formatCells="0"/>
  <mergeCells count="1">
    <mergeCell ref="A2:A3"/>
  </mergeCells>
  <pageMargins left="0.7" right="0.7" top="0.75" bottom="0.75" header="0.3" footer="0.3"/>
  <pageSetup paperSize="9" scale="3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Résultats</vt:lpstr>
      <vt:lpstr>Exigences recap</vt:lpstr>
      <vt:lpstr>Exigences par client</vt:lpstr>
      <vt:lpstr>Résultats!produits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2017-04-03T11:16:30Z</cp:lastPrinted>
  <dcterms:created xsi:type="dcterms:W3CDTF">2017-02-03T09:23:18Z</dcterms:created>
  <dcterms:modified xsi:type="dcterms:W3CDTF">2017-06-06T08:46:27Z</dcterms:modified>
</cp:coreProperties>
</file>