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vaney\iCloudDrive\Documents\9. GIHE\Projects\Lisa\"/>
    </mc:Choice>
  </mc:AlternateContent>
  <bookViews>
    <workbookView xWindow="0" yWindow="0" windowWidth="21600" windowHeight="9210" activeTab="1"/>
  </bookViews>
  <sheets>
    <sheet name="Evaluation" sheetId="1" r:id="rId1"/>
    <sheet name="Export" sheetId="2" r:id="rId2"/>
  </sheets>
  <definedNames>
    <definedName name="_xlnm._FilterDatabase" localSheetId="0" hidden="1">Evaluation!$A$4:$E$4</definedName>
    <definedName name="_xlnm.Print_Area" localSheetId="1">Export!$A:$E</definedName>
    <definedName name="_xlnm.Print_Titles" localSheetId="1">Export!$1:$1</definedName>
    <definedName name="Students">OFFSET(Evaluation!$B$4,1,0,COUNTA(Evaluation!$B$5:$B$200))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G5" i="1"/>
  <c r="H5" i="1"/>
  <c r="D7" i="2" s="1"/>
  <c r="I5" i="1"/>
  <c r="D11" i="2" s="1"/>
  <c r="J5" i="1"/>
  <c r="K5" i="1"/>
  <c r="D23" i="2" s="1"/>
  <c r="L5" i="1"/>
  <c r="D26" i="2" s="1"/>
  <c r="M5" i="1"/>
  <c r="D31" i="2" s="1"/>
  <c r="N5" i="1"/>
  <c r="D38" i="2" s="1"/>
  <c r="O5" i="1"/>
  <c r="D43" i="2" s="1"/>
  <c r="P5" i="1"/>
  <c r="Q5" i="1"/>
  <c r="D55" i="2" s="1"/>
  <c r="R5" i="1"/>
  <c r="S5" i="1"/>
  <c r="D65" i="2" s="1"/>
  <c r="T5" i="1"/>
  <c r="D67" i="2" s="1"/>
  <c r="U5" i="1"/>
  <c r="D4" i="2" s="1"/>
  <c r="V5" i="1"/>
  <c r="W5" i="1"/>
  <c r="X5" i="1"/>
  <c r="D12" i="2" s="1"/>
  <c r="Y5" i="1"/>
  <c r="D17" i="2" s="1"/>
  <c r="Z5" i="1"/>
  <c r="D24" i="2" s="1"/>
  <c r="AA5" i="1"/>
  <c r="D27" i="2" s="1"/>
  <c r="AB5" i="1"/>
  <c r="D32" i="2" s="1"/>
  <c r="AC5" i="1"/>
  <c r="D39" i="2" s="1"/>
  <c r="AD5" i="1"/>
  <c r="AE5" i="1"/>
  <c r="D49" i="2" s="1"/>
  <c r="AF5" i="1"/>
  <c r="D56" i="2" s="1"/>
  <c r="AG5" i="1"/>
  <c r="D61" i="2" s="1"/>
  <c r="AH5" i="1"/>
  <c r="D66" i="2" s="1"/>
  <c r="AI5" i="1"/>
  <c r="D68" i="2" s="1"/>
  <c r="AJ5" i="1"/>
  <c r="D13" i="2" s="1"/>
  <c r="AK5" i="1"/>
  <c r="D18" i="2" s="1"/>
  <c r="AL5" i="1"/>
  <c r="D25" i="2" s="1"/>
  <c r="AM5" i="1"/>
  <c r="D28" i="2" s="1"/>
  <c r="AN5" i="1"/>
  <c r="AO5" i="1"/>
  <c r="D40" i="2" s="1"/>
  <c r="AP5" i="1"/>
  <c r="D45" i="2" s="1"/>
  <c r="AQ5" i="1"/>
  <c r="AR5" i="1"/>
  <c r="D57" i="2" s="1"/>
  <c r="AS5" i="1"/>
  <c r="AT5" i="1"/>
  <c r="AU5" i="1"/>
  <c r="D19" i="2" s="1"/>
  <c r="AV5" i="1"/>
  <c r="D29" i="2" s="1"/>
  <c r="AW5" i="1"/>
  <c r="D34" i="2" s="1"/>
  <c r="AX5" i="1"/>
  <c r="AY5" i="1"/>
  <c r="D46" i="2" s="1"/>
  <c r="AZ5" i="1"/>
  <c r="BA5" i="1"/>
  <c r="BB5" i="1"/>
  <c r="BC5" i="1"/>
  <c r="D15" i="2" s="1"/>
  <c r="BD5" i="1"/>
  <c r="BE5" i="1"/>
  <c r="BF5" i="1"/>
  <c r="BG5" i="1"/>
  <c r="D42" i="2" s="1"/>
  <c r="BH5" i="1"/>
  <c r="D47" i="2" s="1"/>
  <c r="BI5" i="1"/>
  <c r="D52" i="2" s="1"/>
  <c r="BJ5" i="1"/>
  <c r="BK5" i="1"/>
  <c r="D64" i="2" s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D20" i="2"/>
  <c r="D30" i="2"/>
  <c r="D35" i="2"/>
  <c r="D59" i="2"/>
  <c r="D14" i="2"/>
  <c r="D41" i="2"/>
  <c r="D51" i="2"/>
  <c r="D58" i="2"/>
  <c r="D63" i="2"/>
  <c r="D33" i="2"/>
  <c r="D50" i="2"/>
  <c r="D62" i="2"/>
  <c r="D6" i="2"/>
  <c r="D8" i="2"/>
  <c r="D44" i="2"/>
  <c r="D3" i="2"/>
  <c r="D5" i="2"/>
  <c r="D16" i="2"/>
  <c r="D60" i="2"/>
  <c r="D48" i="2"/>
  <c r="C15" i="2"/>
  <c r="C20" i="2"/>
  <c r="C30" i="2"/>
  <c r="C35" i="2"/>
  <c r="C42" i="2"/>
  <c r="C47" i="2"/>
  <c r="C52" i="2"/>
  <c r="C59" i="2"/>
  <c r="C64" i="2"/>
  <c r="C19" i="2"/>
  <c r="C29" i="2"/>
  <c r="C34" i="2"/>
  <c r="C41" i="2"/>
  <c r="C46" i="2"/>
  <c r="C51" i="2"/>
  <c r="C58" i="2"/>
  <c r="C63" i="2"/>
  <c r="C14" i="2"/>
  <c r="C18" i="2"/>
  <c r="C25" i="2"/>
  <c r="C28" i="2"/>
  <c r="C33" i="2"/>
  <c r="C40" i="2"/>
  <c r="C45" i="2"/>
  <c r="C50" i="2"/>
  <c r="C57" i="2"/>
  <c r="C62" i="2"/>
  <c r="C13" i="2"/>
  <c r="C68" i="2"/>
  <c r="C67" i="2"/>
  <c r="C66" i="2"/>
  <c r="C65" i="2"/>
  <c r="C61" i="2"/>
  <c r="C60" i="2"/>
  <c r="C56" i="2"/>
  <c r="C55" i="2"/>
  <c r="C49" i="2"/>
  <c r="C48" i="2"/>
  <c r="C44" i="2"/>
  <c r="C43" i="2"/>
  <c r="C39" i="2"/>
  <c r="C38" i="2"/>
  <c r="C32" i="2"/>
  <c r="C31" i="2"/>
  <c r="C27" i="2"/>
  <c r="C26" i="2"/>
  <c r="C24" i="2"/>
  <c r="C23" i="2"/>
  <c r="C17" i="2"/>
  <c r="C16" i="2"/>
  <c r="C12" i="2"/>
  <c r="C11" i="2"/>
  <c r="B14" i="2"/>
  <c r="B19" i="2"/>
  <c r="B29" i="2"/>
  <c r="B34" i="2"/>
  <c r="B41" i="2"/>
  <c r="B46" i="2"/>
  <c r="B51" i="2"/>
  <c r="B58" i="2"/>
  <c r="B63" i="2"/>
  <c r="B3" i="2"/>
  <c r="B11" i="2"/>
  <c r="B16" i="2"/>
  <c r="B23" i="2"/>
  <c r="B26" i="2"/>
  <c r="B31" i="2"/>
  <c r="B38" i="2"/>
  <c r="B43" i="2"/>
  <c r="B48" i="2"/>
  <c r="B55" i="2"/>
  <c r="B60" i="2"/>
  <c r="B65" i="2"/>
  <c r="B67" i="2"/>
  <c r="E65" i="2"/>
  <c r="E60" i="2"/>
  <c r="E55" i="2"/>
  <c r="E48" i="2"/>
  <c r="E43" i="2"/>
  <c r="E38" i="2"/>
  <c r="E31" i="2"/>
  <c r="E26" i="2"/>
  <c r="E23" i="2"/>
  <c r="E16" i="2"/>
  <c r="E11" i="2"/>
  <c r="E7" i="2"/>
  <c r="E5" i="2"/>
  <c r="E3" i="2"/>
  <c r="E67" i="2"/>
  <c r="C8" i="2"/>
  <c r="C7" i="2"/>
  <c r="C6" i="2"/>
  <c r="C5" i="2"/>
  <c r="B7" i="2"/>
  <c r="B5" i="2"/>
  <c r="BO2" i="1"/>
  <c r="BQ2" i="1"/>
  <c r="BT2" i="1"/>
  <c r="BW2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BL3" i="1"/>
  <c r="BL2" i="1"/>
  <c r="A67" i="2" l="1"/>
  <c r="A65" i="2"/>
  <c r="A60" i="2"/>
  <c r="A55" i="2"/>
  <c r="A48" i="2"/>
  <c r="A43" i="2"/>
  <c r="A38" i="2"/>
  <c r="C4" i="2"/>
  <c r="C3" i="2"/>
  <c r="A31" i="2"/>
  <c r="A26" i="2"/>
  <c r="A23" i="2"/>
  <c r="A16" i="2"/>
  <c r="A11" i="2"/>
  <c r="A54" i="2"/>
  <c r="A37" i="2"/>
  <c r="A22" i="2"/>
  <c r="A10" i="2"/>
  <c r="D1" i="2"/>
  <c r="A2" i="2"/>
  <c r="A7" i="2"/>
  <c r="A5" i="2"/>
  <c r="A3" i="2"/>
  <c r="A68" i="2"/>
  <c r="A66" i="2"/>
  <c r="A64" i="2"/>
  <c r="A63" i="2"/>
  <c r="A62" i="2"/>
  <c r="A61" i="2"/>
  <c r="A59" i="2"/>
  <c r="A58" i="2"/>
  <c r="A57" i="2"/>
  <c r="A56" i="2"/>
  <c r="A52" i="2"/>
  <c r="A51" i="2"/>
  <c r="A50" i="2"/>
  <c r="A49" i="2"/>
  <c r="A47" i="2"/>
  <c r="A46" i="2"/>
  <c r="A45" i="2"/>
  <c r="A44" i="2"/>
  <c r="A42" i="2"/>
  <c r="A41" i="2"/>
  <c r="A40" i="2"/>
  <c r="A39" i="2"/>
  <c r="A35" i="2"/>
  <c r="A34" i="2"/>
  <c r="A33" i="2"/>
  <c r="A32" i="2"/>
  <c r="A30" i="2"/>
  <c r="A29" i="2"/>
  <c r="A28" i="2"/>
  <c r="A27" i="2"/>
  <c r="A25" i="2"/>
  <c r="A24" i="2"/>
  <c r="A20" i="2"/>
  <c r="A19" i="2"/>
  <c r="A18" i="2"/>
  <c r="A17" i="2"/>
  <c r="A15" i="2"/>
  <c r="A14" i="2"/>
  <c r="A13" i="2"/>
  <c r="A12" i="2"/>
  <c r="A8" i="2"/>
  <c r="A6" i="2"/>
  <c r="A4" i="2"/>
</calcChain>
</file>

<file path=xl/sharedStrings.xml><?xml version="1.0" encoding="utf-8"?>
<sst xmlns="http://schemas.openxmlformats.org/spreadsheetml/2006/main" count="126" uniqueCount="86">
  <si>
    <t>Student picture</t>
  </si>
  <si>
    <t>Student name</t>
  </si>
  <si>
    <t>Student number</t>
  </si>
  <si>
    <t>Class</t>
  </si>
  <si>
    <t>Group</t>
  </si>
  <si>
    <t>Grade /100</t>
  </si>
  <si>
    <t>Grade</t>
  </si>
  <si>
    <t>A</t>
  </si>
  <si>
    <t>B</t>
  </si>
  <si>
    <t>D</t>
  </si>
  <si>
    <t>GRADES</t>
  </si>
  <si>
    <t>Student 1</t>
  </si>
  <si>
    <t>Student 2</t>
  </si>
  <si>
    <t>Student 3</t>
  </si>
  <si>
    <t>A1</t>
  </si>
  <si>
    <t>A2</t>
  </si>
  <si>
    <t>A3</t>
  </si>
  <si>
    <t>Course 1</t>
  </si>
  <si>
    <t>Course 2</t>
  </si>
  <si>
    <t>Course 3</t>
  </si>
  <si>
    <t>Course 4</t>
  </si>
  <si>
    <t>Course 5</t>
  </si>
  <si>
    <t>Course 6</t>
  </si>
  <si>
    <t>Course 7</t>
  </si>
  <si>
    <t>Course 8</t>
  </si>
  <si>
    <t>Course 9</t>
  </si>
  <si>
    <t>Course 10</t>
  </si>
  <si>
    <t>Course 11</t>
  </si>
  <si>
    <t>Course 12</t>
  </si>
  <si>
    <t>Course 13</t>
  </si>
  <si>
    <t>Course 14</t>
  </si>
  <si>
    <t>Course 15</t>
  </si>
  <si>
    <t>Course 16</t>
  </si>
  <si>
    <t>Course 17</t>
  </si>
  <si>
    <t>Course 18</t>
  </si>
  <si>
    <t>Course 19</t>
  </si>
  <si>
    <t>Course 20</t>
  </si>
  <si>
    <t>Course 21</t>
  </si>
  <si>
    <t>Course 22</t>
  </si>
  <si>
    <t>Course 23</t>
  </si>
  <si>
    <t>Course 24</t>
  </si>
  <si>
    <t>Course 25</t>
  </si>
  <si>
    <t>Course 26</t>
  </si>
  <si>
    <t>Course 27</t>
  </si>
  <si>
    <t>Course 28</t>
  </si>
  <si>
    <t>Course 29</t>
  </si>
  <si>
    <t>Course 30</t>
  </si>
  <si>
    <t>Course 31</t>
  </si>
  <si>
    <t>Course 32</t>
  </si>
  <si>
    <t>Course 33</t>
  </si>
  <si>
    <t>Course 34</t>
  </si>
  <si>
    <t>Course 35</t>
  </si>
  <si>
    <t>Course 36</t>
  </si>
  <si>
    <t>Course 37</t>
  </si>
  <si>
    <t>Course 38</t>
  </si>
  <si>
    <t>Course 39</t>
  </si>
  <si>
    <t>Course 40</t>
  </si>
  <si>
    <t>Course 41</t>
  </si>
  <si>
    <t>Course 42</t>
  </si>
  <si>
    <t>Course 43</t>
  </si>
  <si>
    <t>Course 44</t>
  </si>
  <si>
    <t>Course 45</t>
  </si>
  <si>
    <t>Course 46</t>
  </si>
  <si>
    <t>Course 47</t>
  </si>
  <si>
    <t>Course 48</t>
  </si>
  <si>
    <t>Course 49</t>
  </si>
  <si>
    <t>Course 50</t>
  </si>
  <si>
    <t>Course 51</t>
  </si>
  <si>
    <t>Course 52</t>
  </si>
  <si>
    <t>Course 53</t>
  </si>
  <si>
    <t>Course 54</t>
  </si>
  <si>
    <t>Course 55</t>
  </si>
  <si>
    <t>Course 56</t>
  </si>
  <si>
    <t>Course 57</t>
  </si>
  <si>
    <t>Course 58</t>
  </si>
  <si>
    <t>MODULE 1</t>
  </si>
  <si>
    <t>MODULE 2</t>
  </si>
  <si>
    <t>MODULE 3</t>
  </si>
  <si>
    <t>MODULE 4</t>
  </si>
  <si>
    <t>MODULE 5</t>
  </si>
  <si>
    <t>PART 1</t>
  </si>
  <si>
    <t>PART 2</t>
  </si>
  <si>
    <t>PART 3</t>
  </si>
  <si>
    <t>TITLE</t>
  </si>
  <si>
    <t>PART 4</t>
  </si>
  <si>
    <t>PART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</si>
</sst>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6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i/>
      <sz val="11"/>
      <color theme="1"/>
      <name val="Arial"/>
      <family val="2"/>
    </font>
    <font>
      <i/>
      <sz val="10"/>
      <color theme="1"/>
      <name val="Arial"/>
      <family val="2"/>
    </font>
    <font>
      <sz val="12"/>
      <color theme="1"/>
      <name val="Arial"/>
      <family val="2"/>
    </font>
    <font>
      <b/>
      <sz val="13"/>
      <color theme="1"/>
      <name val="Arial"/>
      <family val="2"/>
    </font>
    <font>
      <sz val="14"/>
      <color rgb="FF000000"/>
      <name val="Arial"/>
      <family val="2"/>
    </font>
    <font>
      <b/>
      <sz val="20"/>
      <color theme="1"/>
      <name val="Arial"/>
      <family val="2"/>
    </font>
    <font>
      <b/>
      <sz val="18"/>
      <color theme="0"/>
      <name val="Arial"/>
      <family val="2"/>
    </font>
    <font>
      <b/>
      <sz val="22"/>
      <name val="Arial"/>
      <family val="2"/>
    </font>
    <font>
      <b/>
      <sz val="20"/>
      <name val="Arial"/>
      <family val="2"/>
    </font>
    <font>
      <b/>
      <sz val="9"/>
      <color theme="1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  <fill>
      <patternFill patternType="solid">
        <fgColor rgb="FFFFE78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E4B352"/>
        <bgColor indexed="64"/>
      </patternFill>
    </fill>
    <fill>
      <patternFill patternType="solid">
        <fgColor rgb="FFEC9CEC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DC7F5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5C575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theme="7" tint="-0.24994659260841701"/>
      </right>
      <top style="thin">
        <color indexed="64"/>
      </top>
      <bottom style="hair">
        <color theme="7" tint="-0.24994659260841701"/>
      </bottom>
      <diagonal/>
    </border>
    <border>
      <left style="hair">
        <color theme="7" tint="-0.24994659260841701"/>
      </left>
      <right style="hair">
        <color theme="7" tint="-0.24994659260841701"/>
      </right>
      <top style="thin">
        <color indexed="64"/>
      </top>
      <bottom style="hair">
        <color theme="7" tint="-0.24994659260841701"/>
      </bottom>
      <diagonal/>
    </border>
    <border>
      <left style="hair">
        <color theme="7" tint="-0.24994659260841701"/>
      </left>
      <right style="thin">
        <color indexed="64"/>
      </right>
      <top style="thin">
        <color indexed="64"/>
      </top>
      <bottom style="hair">
        <color theme="7" tint="-0.24994659260841701"/>
      </bottom>
      <diagonal/>
    </border>
    <border>
      <left style="thin">
        <color indexed="64"/>
      </left>
      <right style="hair">
        <color theme="7" tint="-0.24994659260841701"/>
      </right>
      <top style="hair">
        <color theme="7" tint="-0.24994659260841701"/>
      </top>
      <bottom style="hair">
        <color theme="7" tint="-0.24994659260841701"/>
      </bottom>
      <diagonal/>
    </border>
    <border>
      <left style="hair">
        <color theme="7" tint="-0.24994659260841701"/>
      </left>
      <right style="hair">
        <color theme="7" tint="-0.24994659260841701"/>
      </right>
      <top style="hair">
        <color theme="7" tint="-0.24994659260841701"/>
      </top>
      <bottom style="hair">
        <color theme="7" tint="-0.24994659260841701"/>
      </bottom>
      <diagonal/>
    </border>
    <border>
      <left style="hair">
        <color theme="7" tint="-0.24994659260841701"/>
      </left>
      <right style="thin">
        <color indexed="64"/>
      </right>
      <top style="hair">
        <color theme="7" tint="-0.24994659260841701"/>
      </top>
      <bottom style="hair">
        <color theme="7" tint="-0.24994659260841701"/>
      </bottom>
      <diagonal/>
    </border>
    <border>
      <left style="thin">
        <color indexed="64"/>
      </left>
      <right style="hair">
        <color theme="7" tint="-0.24994659260841701"/>
      </right>
      <top style="hair">
        <color theme="7" tint="-0.24994659260841701"/>
      </top>
      <bottom style="thin">
        <color indexed="64"/>
      </bottom>
      <diagonal/>
    </border>
    <border>
      <left style="hair">
        <color theme="7" tint="-0.24994659260841701"/>
      </left>
      <right style="hair">
        <color theme="7" tint="-0.24994659260841701"/>
      </right>
      <top style="hair">
        <color theme="7" tint="-0.24994659260841701"/>
      </top>
      <bottom style="thin">
        <color indexed="64"/>
      </bottom>
      <diagonal/>
    </border>
    <border>
      <left style="hair">
        <color theme="7" tint="-0.24994659260841701"/>
      </left>
      <right style="thin">
        <color indexed="64"/>
      </right>
      <top style="hair">
        <color theme="7" tint="-0.2499465926084170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theme="7" tint="-0.24994659260841701"/>
      </right>
      <top/>
      <bottom style="hair">
        <color theme="7" tint="-0.24994659260841701"/>
      </bottom>
      <diagonal/>
    </border>
    <border>
      <left style="hair">
        <color theme="7" tint="-0.24994659260841701"/>
      </left>
      <right style="hair">
        <color theme="7" tint="-0.24994659260841701"/>
      </right>
      <top/>
      <bottom style="hair">
        <color theme="7" tint="-0.24994659260841701"/>
      </bottom>
      <diagonal/>
    </border>
    <border>
      <left style="hair">
        <color theme="7" tint="-0.24994659260841701"/>
      </left>
      <right style="thin">
        <color indexed="64"/>
      </right>
      <top/>
      <bottom style="hair">
        <color theme="7" tint="-0.2499465926084170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5">
    <xf numFmtId="0" fontId="0" fillId="0" borderId="0" xfId="0"/>
    <xf numFmtId="0" fontId="1" fillId="0" borderId="0" xfId="0" applyFont="1"/>
    <xf numFmtId="0" fontId="5" fillId="0" borderId="0" xfId="0" applyFont="1"/>
    <xf numFmtId="0" fontId="6" fillId="0" borderId="0" xfId="0" applyFont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vertical="center" wrapText="1"/>
    </xf>
    <xf numFmtId="0" fontId="5" fillId="0" borderId="1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4" fillId="0" borderId="0" xfId="0" applyFont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1" fillId="0" borderId="0" xfId="0" applyFont="1" applyAlignment="1">
      <alignment horizontal="left"/>
    </xf>
    <xf numFmtId="0" fontId="5" fillId="5" borderId="17" xfId="0" applyFont="1" applyFill="1" applyBorder="1" applyAlignment="1">
      <alignment horizontal="left" vertical="center" wrapText="1"/>
    </xf>
    <xf numFmtId="0" fontId="5" fillId="2" borderId="17" xfId="0" applyFont="1" applyFill="1" applyBorder="1" applyAlignment="1">
      <alignment horizontal="left" vertical="center" wrapText="1"/>
    </xf>
    <xf numFmtId="0" fontId="5" fillId="4" borderId="17" xfId="0" applyFont="1" applyFill="1" applyBorder="1" applyAlignment="1">
      <alignment horizontal="left" vertical="center" wrapText="1"/>
    </xf>
    <xf numFmtId="0" fontId="8" fillId="0" borderId="0" xfId="0" applyFont="1" applyAlignment="1">
      <alignment horizontal="left"/>
    </xf>
    <xf numFmtId="0" fontId="5" fillId="0" borderId="15" xfId="0" applyNumberFormat="1" applyFont="1" applyBorder="1" applyAlignment="1">
      <alignment horizontal="left" vertical="center" wrapText="1"/>
    </xf>
    <xf numFmtId="0" fontId="5" fillId="0" borderId="1" xfId="0" applyNumberFormat="1" applyFont="1" applyBorder="1" applyAlignment="1">
      <alignment horizontal="left" vertical="center" wrapText="1"/>
    </xf>
    <xf numFmtId="0" fontId="2" fillId="3" borderId="8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left" vertical="center" wrapText="1"/>
    </xf>
    <xf numFmtId="0" fontId="9" fillId="3" borderId="10" xfId="0" applyNumberFormat="1" applyFont="1" applyFill="1" applyBorder="1" applyAlignment="1">
      <alignment horizontal="left" vertical="center" wrapText="1"/>
    </xf>
    <xf numFmtId="0" fontId="5" fillId="3" borderId="13" xfId="0" applyFont="1" applyFill="1" applyBorder="1" applyAlignment="1">
      <alignment horizontal="left" vertical="center" wrapText="1"/>
    </xf>
    <xf numFmtId="0" fontId="9" fillId="3" borderId="13" xfId="0" applyNumberFormat="1" applyFont="1" applyFill="1" applyBorder="1" applyAlignment="1">
      <alignment horizontal="left" vertical="center" wrapText="1"/>
    </xf>
    <xf numFmtId="0" fontId="9" fillId="3" borderId="19" xfId="0" applyNumberFormat="1" applyFont="1" applyFill="1" applyBorder="1" applyAlignment="1">
      <alignment horizontal="left" vertical="center" wrapText="1"/>
    </xf>
    <xf numFmtId="0" fontId="2" fillId="4" borderId="22" xfId="0" applyFont="1" applyFill="1" applyBorder="1" applyAlignment="1">
      <alignment horizontal="center" vertical="center"/>
    </xf>
    <xf numFmtId="0" fontId="9" fillId="4" borderId="17" xfId="0" applyNumberFormat="1" applyFont="1" applyFill="1" applyBorder="1" applyAlignment="1">
      <alignment horizontal="left" vertical="center" wrapText="1"/>
    </xf>
    <xf numFmtId="0" fontId="5" fillId="4" borderId="26" xfId="0" applyFont="1" applyFill="1" applyBorder="1" applyAlignment="1">
      <alignment horizontal="left" vertical="center" wrapText="1"/>
    </xf>
    <xf numFmtId="0" fontId="9" fillId="4" borderId="26" xfId="0" applyNumberFormat="1" applyFont="1" applyFill="1" applyBorder="1" applyAlignment="1">
      <alignment horizontal="left" vertical="center" wrapText="1"/>
    </xf>
    <xf numFmtId="0" fontId="2" fillId="2" borderId="22" xfId="0" applyFont="1" applyFill="1" applyBorder="1" applyAlignment="1">
      <alignment horizontal="center" vertical="center"/>
    </xf>
    <xf numFmtId="0" fontId="9" fillId="2" borderId="17" xfId="0" applyNumberFormat="1" applyFont="1" applyFill="1" applyBorder="1" applyAlignment="1">
      <alignment horizontal="left" vertical="center" wrapText="1"/>
    </xf>
    <xf numFmtId="0" fontId="5" fillId="2" borderId="26" xfId="0" applyFont="1" applyFill="1" applyBorder="1" applyAlignment="1">
      <alignment horizontal="left" vertical="center" wrapText="1"/>
    </xf>
    <xf numFmtId="0" fontId="9" fillId="2" borderId="26" xfId="0" applyNumberFormat="1" applyFont="1" applyFill="1" applyBorder="1" applyAlignment="1">
      <alignment horizontal="left" vertical="center" wrapText="1"/>
    </xf>
    <xf numFmtId="0" fontId="2" fillId="5" borderId="22" xfId="0" applyFont="1" applyFill="1" applyBorder="1" applyAlignment="1">
      <alignment horizontal="center" vertical="center"/>
    </xf>
    <xf numFmtId="0" fontId="9" fillId="5" borderId="17" xfId="0" applyNumberFormat="1" applyFont="1" applyFill="1" applyBorder="1" applyAlignment="1">
      <alignment horizontal="left" vertical="center" wrapText="1"/>
    </xf>
    <xf numFmtId="0" fontId="5" fillId="5" borderId="26" xfId="0" applyFont="1" applyFill="1" applyBorder="1" applyAlignment="1">
      <alignment horizontal="left" vertical="center" wrapText="1"/>
    </xf>
    <xf numFmtId="0" fontId="9" fillId="5" borderId="26" xfId="0" applyNumberFormat="1" applyFont="1" applyFill="1" applyBorder="1" applyAlignment="1">
      <alignment horizontal="left" vertical="center" wrapText="1"/>
    </xf>
    <xf numFmtId="0" fontId="2" fillId="6" borderId="22" xfId="0" applyFont="1" applyFill="1" applyBorder="1" applyAlignment="1">
      <alignment horizontal="center" vertical="center"/>
    </xf>
    <xf numFmtId="0" fontId="5" fillId="6" borderId="17" xfId="0" applyFont="1" applyFill="1" applyBorder="1" applyAlignment="1">
      <alignment horizontal="left" vertical="center" wrapText="1"/>
    </xf>
    <xf numFmtId="0" fontId="9" fillId="6" borderId="17" xfId="0" applyNumberFormat="1" applyFont="1" applyFill="1" applyBorder="1" applyAlignment="1">
      <alignment horizontal="left" vertical="center" wrapText="1"/>
    </xf>
    <xf numFmtId="0" fontId="5" fillId="6" borderId="26" xfId="0" applyFont="1" applyFill="1" applyBorder="1" applyAlignment="1">
      <alignment horizontal="left" vertical="center" wrapText="1"/>
    </xf>
    <xf numFmtId="0" fontId="9" fillId="6" borderId="26" xfId="0" applyNumberFormat="1" applyFont="1" applyFill="1" applyBorder="1" applyAlignment="1">
      <alignment horizontal="left" vertical="center" wrapText="1"/>
    </xf>
    <xf numFmtId="0" fontId="5" fillId="4" borderId="29" xfId="0" applyFont="1" applyFill="1" applyBorder="1" applyAlignment="1">
      <alignment horizontal="left" vertical="center" wrapText="1"/>
    </xf>
    <xf numFmtId="0" fontId="9" fillId="4" borderId="29" xfId="0" applyNumberFormat="1" applyFont="1" applyFill="1" applyBorder="1" applyAlignment="1">
      <alignment horizontal="left" vertical="center" wrapText="1"/>
    </xf>
    <xf numFmtId="0" fontId="5" fillId="2" borderId="29" xfId="0" applyFont="1" applyFill="1" applyBorder="1" applyAlignment="1">
      <alignment horizontal="left" vertical="center" wrapText="1"/>
    </xf>
    <xf numFmtId="0" fontId="9" fillId="2" borderId="29" xfId="0" applyNumberFormat="1" applyFont="1" applyFill="1" applyBorder="1" applyAlignment="1">
      <alignment horizontal="left" vertical="center" wrapText="1"/>
    </xf>
    <xf numFmtId="0" fontId="5" fillId="5" borderId="29" xfId="0" applyFont="1" applyFill="1" applyBorder="1" applyAlignment="1">
      <alignment horizontal="left" vertical="center" wrapText="1"/>
    </xf>
    <xf numFmtId="0" fontId="9" fillId="5" borderId="29" xfId="0" applyNumberFormat="1" applyFont="1" applyFill="1" applyBorder="1" applyAlignment="1">
      <alignment horizontal="left" vertical="center" wrapText="1"/>
    </xf>
    <xf numFmtId="0" fontId="5" fillId="6" borderId="29" xfId="0" applyFont="1" applyFill="1" applyBorder="1" applyAlignment="1">
      <alignment horizontal="left" vertical="center" wrapText="1"/>
    </xf>
    <xf numFmtId="0" fontId="9" fillId="6" borderId="29" xfId="0" applyNumberFormat="1" applyFont="1" applyFill="1" applyBorder="1" applyAlignment="1">
      <alignment horizontal="left" vertical="center" wrapText="1"/>
    </xf>
    <xf numFmtId="0" fontId="4" fillId="12" borderId="1" xfId="0" applyFont="1" applyFill="1" applyBorder="1" applyAlignment="1">
      <alignment horizontal="center" vertical="center" wrapText="1"/>
    </xf>
    <xf numFmtId="0" fontId="4" fillId="9" borderId="1" xfId="0" applyFont="1" applyFill="1" applyBorder="1" applyAlignment="1">
      <alignment horizontal="center" vertical="center" wrapText="1"/>
    </xf>
    <xf numFmtId="0" fontId="4" fillId="8" borderId="1" xfId="0" applyFont="1" applyFill="1" applyBorder="1" applyAlignment="1">
      <alignment horizontal="center" vertical="center" wrapText="1"/>
    </xf>
    <xf numFmtId="0" fontId="4" fillId="10" borderId="1" xfId="0" applyFont="1" applyFill="1" applyBorder="1" applyAlignment="1">
      <alignment horizontal="center" vertical="center" wrapText="1"/>
    </xf>
    <xf numFmtId="0" fontId="4" fillId="7" borderId="3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7" fillId="6" borderId="30" xfId="0" applyFont="1" applyFill="1" applyBorder="1" applyAlignment="1">
      <alignment horizontal="center" vertical="center" wrapText="1"/>
    </xf>
    <xf numFmtId="0" fontId="7" fillId="6" borderId="27" xfId="0" applyFont="1" applyFill="1" applyBorder="1" applyAlignment="1">
      <alignment horizontal="center" vertical="center" wrapText="1"/>
    </xf>
    <xf numFmtId="0" fontId="7" fillId="6" borderId="24" xfId="0" applyFont="1" applyFill="1" applyBorder="1" applyAlignment="1">
      <alignment horizontal="center" vertical="center" wrapText="1"/>
    </xf>
    <xf numFmtId="0" fontId="10" fillId="0" borderId="0" xfId="0" applyFont="1" applyBorder="1" applyAlignment="1">
      <alignment horizontal="right" vertical="center"/>
    </xf>
    <xf numFmtId="0" fontId="3" fillId="0" borderId="0" xfId="0" applyFont="1" applyBorder="1" applyAlignment="1">
      <alignment horizontal="left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7" fillId="2" borderId="30" xfId="0" applyFont="1" applyFill="1" applyBorder="1" applyAlignment="1">
      <alignment horizontal="center" vertical="center" wrapText="1"/>
    </xf>
    <xf numFmtId="0" fontId="7" fillId="2" borderId="24" xfId="0" applyFont="1" applyFill="1" applyBorder="1" applyAlignment="1">
      <alignment horizontal="center" vertical="center" wrapText="1"/>
    </xf>
    <xf numFmtId="0" fontId="7" fillId="2" borderId="27" xfId="0" applyFont="1" applyFill="1" applyBorder="1" applyAlignment="1">
      <alignment horizontal="center" vertical="center" wrapText="1"/>
    </xf>
    <xf numFmtId="0" fontId="7" fillId="4" borderId="30" xfId="0" applyFont="1" applyFill="1" applyBorder="1" applyAlignment="1">
      <alignment horizontal="center" vertical="center" wrapText="1"/>
    </xf>
    <xf numFmtId="0" fontId="7" fillId="4" borderId="24" xfId="0" applyFont="1" applyFill="1" applyBorder="1" applyAlignment="1">
      <alignment horizontal="center" vertical="center" wrapText="1"/>
    </xf>
    <xf numFmtId="0" fontId="7" fillId="4" borderId="27" xfId="0" applyFont="1" applyFill="1" applyBorder="1" applyAlignment="1">
      <alignment horizontal="center" vertical="center" wrapText="1"/>
    </xf>
    <xf numFmtId="0" fontId="7" fillId="5" borderId="30" xfId="0" applyFont="1" applyFill="1" applyBorder="1" applyAlignment="1">
      <alignment horizontal="center" vertical="center" wrapText="1"/>
    </xf>
    <xf numFmtId="0" fontId="7" fillId="5" borderId="24" xfId="0" applyFont="1" applyFill="1" applyBorder="1" applyAlignment="1">
      <alignment horizontal="center" vertical="center" wrapText="1"/>
    </xf>
    <xf numFmtId="0" fontId="7" fillId="5" borderId="27" xfId="0" applyFont="1" applyFill="1" applyBorder="1" applyAlignment="1">
      <alignment horizontal="center" vertical="center" wrapText="1"/>
    </xf>
    <xf numFmtId="0" fontId="5" fillId="6" borderId="17" xfId="0" applyFont="1" applyFill="1" applyBorder="1" applyAlignment="1">
      <alignment horizontal="left" vertical="center" wrapText="1"/>
    </xf>
    <xf numFmtId="0" fontId="5" fillId="6" borderId="26" xfId="0" applyFont="1" applyFill="1" applyBorder="1" applyAlignment="1">
      <alignment horizontal="left" vertical="center" wrapText="1"/>
    </xf>
    <xf numFmtId="0" fontId="4" fillId="12" borderId="28" xfId="0" applyFont="1" applyFill="1" applyBorder="1" applyAlignment="1">
      <alignment horizontal="left" vertical="center" wrapText="1"/>
    </xf>
    <xf numFmtId="0" fontId="4" fillId="12" borderId="25" xfId="0" applyFont="1" applyFill="1" applyBorder="1" applyAlignment="1">
      <alignment horizontal="left" vertical="center" wrapText="1"/>
    </xf>
    <xf numFmtId="0" fontId="5" fillId="6" borderId="29" xfId="0" applyFont="1" applyFill="1" applyBorder="1" applyAlignment="1">
      <alignment horizontal="left" vertical="center" wrapText="1"/>
    </xf>
    <xf numFmtId="0" fontId="11" fillId="3" borderId="6" xfId="0" applyFont="1" applyFill="1" applyBorder="1" applyAlignment="1">
      <alignment horizontal="left" vertical="center"/>
    </xf>
    <xf numFmtId="0" fontId="11" fillId="3" borderId="7" xfId="0" applyFont="1" applyFill="1" applyBorder="1" applyAlignment="1">
      <alignment horizontal="left" vertical="center"/>
    </xf>
    <xf numFmtId="0" fontId="11" fillId="4" borderId="21" xfId="0" applyFont="1" applyFill="1" applyBorder="1" applyAlignment="1">
      <alignment horizontal="left" vertical="center"/>
    </xf>
    <xf numFmtId="0" fontId="11" fillId="4" borderId="16" xfId="0" applyFont="1" applyFill="1" applyBorder="1" applyAlignment="1">
      <alignment horizontal="left" vertical="center"/>
    </xf>
    <xf numFmtId="0" fontId="11" fillId="2" borderId="21" xfId="0" applyFont="1" applyFill="1" applyBorder="1" applyAlignment="1">
      <alignment horizontal="left" vertical="center"/>
    </xf>
    <xf numFmtId="0" fontId="11" fillId="2" borderId="16" xfId="0" applyFont="1" applyFill="1" applyBorder="1" applyAlignment="1">
      <alignment horizontal="left" vertical="center"/>
    </xf>
    <xf numFmtId="0" fontId="11" fillId="5" borderId="21" xfId="0" applyFont="1" applyFill="1" applyBorder="1" applyAlignment="1">
      <alignment horizontal="left" vertical="center"/>
    </xf>
    <xf numFmtId="0" fontId="11" fillId="5" borderId="16" xfId="0" applyFont="1" applyFill="1" applyBorder="1" applyAlignment="1">
      <alignment horizontal="left" vertical="center"/>
    </xf>
    <xf numFmtId="0" fontId="11" fillId="6" borderId="21" xfId="0" applyFont="1" applyFill="1" applyBorder="1" applyAlignment="1">
      <alignment horizontal="left" vertical="center"/>
    </xf>
    <xf numFmtId="0" fontId="11" fillId="6" borderId="16" xfId="0" applyFont="1" applyFill="1" applyBorder="1" applyAlignment="1">
      <alignment horizontal="left" vertical="center"/>
    </xf>
    <xf numFmtId="0" fontId="4" fillId="12" borderId="23" xfId="0" applyFont="1" applyFill="1" applyBorder="1" applyAlignment="1">
      <alignment horizontal="left" vertical="center" wrapText="1"/>
    </xf>
    <xf numFmtId="0" fontId="5" fillId="5" borderId="17" xfId="0" applyFont="1" applyFill="1" applyBorder="1" applyAlignment="1">
      <alignment horizontal="left" vertical="center" wrapText="1"/>
    </xf>
    <xf numFmtId="0" fontId="5" fillId="5" borderId="26" xfId="0" applyFont="1" applyFill="1" applyBorder="1" applyAlignment="1">
      <alignment horizontal="left" vertical="center" wrapText="1"/>
    </xf>
    <xf numFmtId="0" fontId="4" fillId="9" borderId="28" xfId="0" applyFont="1" applyFill="1" applyBorder="1" applyAlignment="1">
      <alignment horizontal="left" vertical="center" wrapText="1"/>
    </xf>
    <xf numFmtId="0" fontId="4" fillId="9" borderId="23" xfId="0" applyFont="1" applyFill="1" applyBorder="1" applyAlignment="1">
      <alignment horizontal="left" vertical="center" wrapText="1"/>
    </xf>
    <xf numFmtId="0" fontId="4" fillId="9" borderId="25" xfId="0" applyFont="1" applyFill="1" applyBorder="1" applyAlignment="1">
      <alignment horizontal="left" vertical="center" wrapText="1"/>
    </xf>
    <xf numFmtId="0" fontId="5" fillId="5" borderId="29" xfId="0" applyFont="1" applyFill="1" applyBorder="1" applyAlignment="1">
      <alignment horizontal="left" vertical="center" wrapText="1"/>
    </xf>
    <xf numFmtId="0" fontId="5" fillId="2" borderId="29" xfId="0" applyFont="1" applyFill="1" applyBorder="1" applyAlignment="1">
      <alignment horizontal="left" vertical="center" wrapText="1"/>
    </xf>
    <xf numFmtId="0" fontId="5" fillId="2" borderId="17" xfId="0" applyFont="1" applyFill="1" applyBorder="1" applyAlignment="1">
      <alignment horizontal="left" vertical="center" wrapText="1"/>
    </xf>
    <xf numFmtId="0" fontId="5" fillId="2" borderId="26" xfId="0" applyFont="1" applyFill="1" applyBorder="1" applyAlignment="1">
      <alignment horizontal="left" vertical="center" wrapText="1"/>
    </xf>
    <xf numFmtId="0" fontId="4" fillId="8" borderId="23" xfId="0" applyFont="1" applyFill="1" applyBorder="1" applyAlignment="1">
      <alignment horizontal="left" vertical="center" wrapText="1"/>
    </xf>
    <xf numFmtId="0" fontId="4" fillId="8" borderId="25" xfId="0" applyFont="1" applyFill="1" applyBorder="1" applyAlignment="1">
      <alignment horizontal="left" vertical="center" wrapText="1"/>
    </xf>
    <xf numFmtId="0" fontId="5" fillId="4" borderId="17" xfId="0" applyFont="1" applyFill="1" applyBorder="1" applyAlignment="1">
      <alignment horizontal="left" vertical="center" wrapText="1"/>
    </xf>
    <xf numFmtId="0" fontId="5" fillId="4" borderId="26" xfId="0" applyFont="1" applyFill="1" applyBorder="1" applyAlignment="1">
      <alignment horizontal="left" vertical="center" wrapText="1"/>
    </xf>
    <xf numFmtId="0" fontId="4" fillId="10" borderId="28" xfId="0" applyFont="1" applyFill="1" applyBorder="1" applyAlignment="1">
      <alignment horizontal="left" vertical="center" wrapText="1"/>
    </xf>
    <xf numFmtId="0" fontId="4" fillId="10" borderId="23" xfId="0" applyFont="1" applyFill="1" applyBorder="1" applyAlignment="1">
      <alignment horizontal="left" vertical="center" wrapText="1"/>
    </xf>
    <xf numFmtId="0" fontId="4" fillId="10" borderId="25" xfId="0" applyFont="1" applyFill="1" applyBorder="1" applyAlignment="1">
      <alignment horizontal="left" vertical="center" wrapText="1"/>
    </xf>
    <xf numFmtId="0" fontId="5" fillId="4" borderId="29" xfId="0" applyFont="1" applyFill="1" applyBorder="1" applyAlignment="1">
      <alignment horizontal="left" vertical="center" wrapText="1"/>
    </xf>
    <xf numFmtId="0" fontId="4" fillId="7" borderId="18" xfId="0" applyFont="1" applyFill="1" applyBorder="1" applyAlignment="1">
      <alignment horizontal="left" vertical="center" wrapText="1"/>
    </xf>
    <xf numFmtId="0" fontId="4" fillId="7" borderId="12" xfId="0" applyFont="1" applyFill="1" applyBorder="1" applyAlignment="1">
      <alignment horizontal="left" vertical="center" wrapText="1"/>
    </xf>
    <xf numFmtId="0" fontId="5" fillId="3" borderId="19" xfId="0" applyFont="1" applyFill="1" applyBorder="1" applyAlignment="1">
      <alignment horizontal="left" vertical="center" wrapText="1"/>
    </xf>
    <xf numFmtId="0" fontId="5" fillId="3" borderId="13" xfId="0" applyFont="1" applyFill="1" applyBorder="1" applyAlignment="1">
      <alignment horizontal="left" vertical="center" wrapText="1"/>
    </xf>
    <xf numFmtId="0" fontId="7" fillId="3" borderId="20" xfId="0" applyFont="1" applyFill="1" applyBorder="1" applyAlignment="1">
      <alignment horizontal="center" vertical="center" wrapText="1"/>
    </xf>
    <xf numFmtId="0" fontId="7" fillId="3" borderId="14" xfId="0" applyFont="1" applyFill="1" applyBorder="1" applyAlignment="1">
      <alignment horizontal="center" vertical="center" wrapText="1"/>
    </xf>
    <xf numFmtId="0" fontId="4" fillId="8" borderId="28" xfId="0" applyFont="1" applyFill="1" applyBorder="1" applyAlignment="1">
      <alignment horizontal="left" vertical="center" wrapText="1"/>
    </xf>
    <xf numFmtId="0" fontId="4" fillId="7" borderId="9" xfId="0" applyFont="1" applyFill="1" applyBorder="1" applyAlignment="1">
      <alignment horizontal="left" vertical="center" wrapText="1"/>
    </xf>
    <xf numFmtId="0" fontId="5" fillId="3" borderId="10" xfId="0" applyFont="1" applyFill="1" applyBorder="1" applyAlignment="1">
      <alignment horizontal="left" vertical="center" wrapText="1"/>
    </xf>
    <xf numFmtId="0" fontId="7" fillId="3" borderId="1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textRotation="90" wrapText="1"/>
    </xf>
    <xf numFmtId="0" fontId="4" fillId="10" borderId="1" xfId="0" applyFont="1" applyFill="1" applyBorder="1" applyAlignment="1">
      <alignment horizontal="center" vertical="center" textRotation="90" wrapText="1"/>
    </xf>
    <xf numFmtId="0" fontId="4" fillId="8" borderId="1" xfId="0" applyFont="1" applyFill="1" applyBorder="1" applyAlignment="1">
      <alignment horizontal="center" vertical="center" textRotation="90" wrapText="1"/>
    </xf>
    <xf numFmtId="0" fontId="4" fillId="9" borderId="1" xfId="0" applyFont="1" applyFill="1" applyBorder="1" applyAlignment="1">
      <alignment horizontal="center" vertical="center" textRotation="90" wrapText="1"/>
    </xf>
    <xf numFmtId="0" fontId="4" fillId="12" borderId="1" xfId="0" applyFont="1" applyFill="1" applyBorder="1" applyAlignment="1">
      <alignment horizontal="center" vertical="center" textRotation="90" wrapText="1"/>
    </xf>
    <xf numFmtId="0" fontId="5" fillId="7" borderId="1" xfId="0" applyFont="1" applyFill="1" applyBorder="1" applyAlignment="1">
      <alignment horizontal="center" vertical="center" wrapText="1"/>
    </xf>
    <xf numFmtId="0" fontId="5" fillId="10" borderId="1" xfId="0" applyFont="1" applyFill="1" applyBorder="1" applyAlignment="1">
      <alignment horizontal="center" vertical="center" wrapText="1"/>
    </xf>
    <xf numFmtId="0" fontId="5" fillId="8" borderId="1" xfId="0" applyFont="1" applyFill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 wrapText="1"/>
    </xf>
    <xf numFmtId="0" fontId="5" fillId="12" borderId="1" xfId="0" applyFont="1" applyFill="1" applyBorder="1" applyAlignment="1">
      <alignment horizontal="center" vertical="center" wrapText="1"/>
    </xf>
    <xf numFmtId="1" fontId="5" fillId="11" borderId="1" xfId="0" applyNumberFormat="1" applyFont="1" applyFill="1" applyBorder="1" applyAlignment="1">
      <alignment horizontal="center" vertical="center" wrapText="1"/>
    </xf>
    <xf numFmtId="0" fontId="5" fillId="0" borderId="5" xfId="0" applyNumberFormat="1" applyFont="1" applyBorder="1" applyAlignment="1">
      <alignment horizontal="left" vertical="center" wrapText="1"/>
    </xf>
    <xf numFmtId="0" fontId="5" fillId="0" borderId="33" xfId="0" applyNumberFormat="1" applyFont="1" applyBorder="1" applyAlignment="1">
      <alignment horizontal="left" vertical="center" wrapText="1"/>
    </xf>
    <xf numFmtId="0" fontId="5" fillId="0" borderId="34" xfId="0" applyNumberFormat="1" applyFont="1" applyBorder="1" applyAlignment="1">
      <alignment horizontal="left" vertical="center" wrapText="1"/>
    </xf>
    <xf numFmtId="0" fontId="5" fillId="0" borderId="35" xfId="0" applyNumberFormat="1" applyFont="1" applyBorder="1" applyAlignment="1">
      <alignment horizontal="left" vertical="center" wrapText="1"/>
    </xf>
    <xf numFmtId="0" fontId="5" fillId="0" borderId="2" xfId="0" applyNumberFormat="1" applyFont="1" applyBorder="1" applyAlignment="1">
      <alignment horizontal="left" vertical="center" wrapText="1"/>
    </xf>
    <xf numFmtId="0" fontId="5" fillId="0" borderId="36" xfId="0" applyNumberFormat="1" applyFont="1" applyBorder="1" applyAlignment="1">
      <alignment horizontal="left" vertical="center" wrapText="1"/>
    </xf>
    <xf numFmtId="0" fontId="4" fillId="7" borderId="3" xfId="0" applyFont="1" applyFill="1" applyBorder="1" applyAlignment="1">
      <alignment horizontal="center" vertical="center" textRotation="90" wrapText="1"/>
    </xf>
    <xf numFmtId="0" fontId="5" fillId="7" borderId="3" xfId="0" applyFont="1" applyFill="1" applyBorder="1" applyAlignment="1">
      <alignment horizontal="center" vertical="center" wrapText="1"/>
    </xf>
    <xf numFmtId="1" fontId="5" fillId="11" borderId="3" xfId="0" applyNumberFormat="1" applyFont="1" applyFill="1" applyBorder="1" applyAlignment="1">
      <alignment horizontal="center" vertical="center" wrapText="1"/>
    </xf>
    <xf numFmtId="0" fontId="14" fillId="13" borderId="1" xfId="0" applyFont="1" applyFill="1" applyBorder="1" applyAlignment="1">
      <alignment horizontal="center"/>
    </xf>
    <xf numFmtId="0" fontId="13" fillId="15" borderId="37" xfId="0" applyFont="1" applyFill="1" applyBorder="1" applyAlignment="1">
      <alignment horizontal="center" vertical="center" wrapText="1"/>
    </xf>
    <xf numFmtId="0" fontId="13" fillId="15" borderId="38" xfId="0" applyFont="1" applyFill="1" applyBorder="1" applyAlignment="1">
      <alignment horizontal="center" vertical="center" wrapText="1"/>
    </xf>
    <xf numFmtId="0" fontId="13" fillId="15" borderId="31" xfId="0" applyFont="1" applyFill="1" applyBorder="1" applyAlignment="1">
      <alignment horizontal="center" vertical="center" wrapText="1"/>
    </xf>
    <xf numFmtId="0" fontId="13" fillId="15" borderId="4" xfId="0" applyFont="1" applyFill="1" applyBorder="1" applyAlignment="1">
      <alignment horizontal="center" vertical="center" wrapText="1"/>
    </xf>
    <xf numFmtId="0" fontId="16" fillId="14" borderId="37" xfId="0" applyFont="1" applyFill="1" applyBorder="1" applyAlignment="1">
      <alignment horizontal="center" vertical="center" wrapText="1"/>
    </xf>
    <xf numFmtId="0" fontId="16" fillId="14" borderId="38" xfId="0" applyFont="1" applyFill="1" applyBorder="1" applyAlignment="1">
      <alignment horizontal="center" vertical="center" wrapText="1"/>
    </xf>
    <xf numFmtId="0" fontId="16" fillId="14" borderId="31" xfId="0" applyFont="1" applyFill="1" applyBorder="1" applyAlignment="1">
      <alignment horizontal="center" vertical="center" wrapText="1"/>
    </xf>
    <xf numFmtId="0" fontId="13" fillId="15" borderId="2" xfId="0" applyFont="1" applyFill="1" applyBorder="1" applyAlignment="1">
      <alignment horizontal="center" vertical="center" wrapText="1"/>
    </xf>
    <xf numFmtId="0" fontId="13" fillId="15" borderId="32" xfId="0" applyFont="1" applyFill="1" applyBorder="1" applyAlignment="1">
      <alignment horizontal="center" vertical="center" wrapText="1"/>
    </xf>
    <xf numFmtId="0" fontId="13" fillId="15" borderId="3" xfId="0" applyFont="1" applyFill="1" applyBorder="1" applyAlignment="1">
      <alignment horizontal="center" vertical="center" wrapText="1"/>
    </xf>
    <xf numFmtId="0" fontId="15" fillId="14" borderId="2" xfId="0" applyFont="1" applyFill="1" applyBorder="1" applyAlignment="1">
      <alignment horizontal="center"/>
    </xf>
    <xf numFmtId="0" fontId="15" fillId="14" borderId="32" xfId="0" applyFont="1" applyFill="1" applyBorder="1" applyAlignment="1">
      <alignment horizontal="center"/>
    </xf>
    <xf numFmtId="0" fontId="15" fillId="14" borderId="3" xfId="0" applyFont="1" applyFill="1" applyBorder="1" applyAlignment="1">
      <alignment horizontal="center"/>
    </xf>
    <xf numFmtId="0" fontId="6" fillId="3" borderId="15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6" fillId="6" borderId="5" xfId="0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17" fillId="7" borderId="15" xfId="0" applyFont="1" applyFill="1" applyBorder="1" applyAlignment="1">
      <alignment horizontal="center" vertical="center" wrapText="1"/>
    </xf>
    <xf numFmtId="0" fontId="17" fillId="7" borderId="1" xfId="0" applyFont="1" applyFill="1" applyBorder="1" applyAlignment="1">
      <alignment horizontal="center" vertical="center" wrapText="1"/>
    </xf>
    <xf numFmtId="0" fontId="17" fillId="10" borderId="1" xfId="0" applyFont="1" applyFill="1" applyBorder="1" applyAlignment="1">
      <alignment horizontal="center" vertical="center" wrapText="1"/>
    </xf>
    <xf numFmtId="0" fontId="17" fillId="8" borderId="1" xfId="0" applyFont="1" applyFill="1" applyBorder="1" applyAlignment="1">
      <alignment horizontal="center" vertical="center" wrapText="1"/>
    </xf>
    <xf numFmtId="0" fontId="17" fillId="9" borderId="1" xfId="0" applyFont="1" applyFill="1" applyBorder="1" applyAlignment="1">
      <alignment horizontal="center" vertical="center" wrapText="1"/>
    </xf>
    <xf numFmtId="0" fontId="17" fillId="12" borderId="1" xfId="0" applyFont="1" applyFill="1" applyBorder="1" applyAlignment="1">
      <alignment horizontal="center" vertical="center" wrapText="1"/>
    </xf>
    <xf numFmtId="0" fontId="17" fillId="12" borderId="5" xfId="0" applyFont="1" applyFill="1" applyBorder="1" applyAlignment="1">
      <alignment horizontal="center" vertical="center" wrapText="1"/>
    </xf>
    <xf numFmtId="0" fontId="17" fillId="12" borderId="2" xfId="0" applyFont="1" applyFill="1" applyBorder="1" applyAlignment="1">
      <alignment horizontal="center" vertical="center" wrapText="1"/>
    </xf>
    <xf numFmtId="0" fontId="17" fillId="10" borderId="15" xfId="0" applyFont="1" applyFill="1" applyBorder="1" applyAlignment="1">
      <alignment horizontal="center" vertical="center" wrapText="1"/>
    </xf>
  </cellXfs>
  <cellStyles count="1">
    <cellStyle name="Normal" xfId="0" builtinId="0"/>
  </cellStyles>
  <dxfs count="5">
    <dxf>
      <font>
        <color theme="9" tint="0.59996337778862885"/>
      </font>
    </dxf>
    <dxf>
      <font>
        <color theme="4" tint="0.59996337778862885"/>
      </font>
    </dxf>
    <dxf>
      <font>
        <color rgb="FFFFCCFF"/>
      </font>
    </dxf>
    <dxf>
      <font>
        <color theme="5" tint="0.39994506668294322"/>
      </font>
    </dxf>
    <dxf>
      <font>
        <color theme="7" tint="0.59996337778862885"/>
      </font>
    </dxf>
  </dxfs>
  <tableStyles count="0" defaultTableStyle="TableStyleMedium2" defaultPivotStyle="PivotStyleLight16"/>
  <colors>
    <mruColors>
      <color rgb="FFBC5ABE"/>
      <color rgb="FF95C575"/>
      <color rgb="FFFFCCFF"/>
      <color rgb="FFD242D5"/>
      <color rgb="FF79A052"/>
      <color rgb="FFEC9CEC"/>
      <color rgb="FFDC7F5A"/>
      <color rgb="FFE4B352"/>
      <color rgb="FF6FAC46"/>
      <color rgb="FFE08C6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0</xdr:row>
          <xdr:rowOff>0</xdr:rowOff>
        </xdr:from>
        <xdr:to>
          <xdr:col>9</xdr:col>
          <xdr:colOff>552450</xdr:colOff>
          <xdr:row>0</xdr:row>
          <xdr:rowOff>647700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1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H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current record as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BZ77"/>
  <sheetViews>
    <sheetView zoomScaleNormal="100" workbookViewId="0">
      <pane xSplit="5" ySplit="7" topLeftCell="AT8" activePane="bottomRight" state="frozenSplit"/>
      <selection pane="topRight" activeCell="C1" sqref="C1"/>
      <selection pane="bottomLeft" activeCell="A4" sqref="A4"/>
      <selection pane="bottomRight" activeCell="AT2" sqref="AT2:BB2"/>
    </sheetView>
  </sheetViews>
  <sheetFormatPr defaultRowHeight="12.75" x14ac:dyDescent="0.2"/>
  <cols>
    <col min="1" max="1" width="15.7109375" style="2" customWidth="1"/>
    <col min="2" max="2" width="28.85546875" style="2" customWidth="1"/>
    <col min="3" max="3" width="7.7109375" style="9" customWidth="1"/>
    <col min="4" max="4" width="7" style="9" customWidth="1"/>
    <col min="5" max="5" width="6.7109375" style="9" customWidth="1"/>
    <col min="6" max="63" width="18.7109375" style="2" customWidth="1"/>
    <col min="64" max="16384" width="9.140625" style="2"/>
  </cols>
  <sheetData>
    <row r="1" spans="1:78" ht="32.25" customHeight="1" x14ac:dyDescent="0.4">
      <c r="F1" s="141" t="s">
        <v>80</v>
      </c>
      <c r="G1" s="142"/>
      <c r="H1" s="142"/>
      <c r="I1" s="142"/>
      <c r="J1" s="142"/>
      <c r="K1" s="142"/>
      <c r="L1" s="142"/>
      <c r="M1" s="142"/>
      <c r="N1" s="142"/>
      <c r="O1" s="142"/>
      <c r="P1" s="142"/>
      <c r="Q1" s="142"/>
      <c r="R1" s="142"/>
      <c r="S1" s="142"/>
      <c r="T1" s="143"/>
      <c r="U1" s="141" t="s">
        <v>81</v>
      </c>
      <c r="V1" s="142"/>
      <c r="W1" s="142"/>
      <c r="X1" s="142"/>
      <c r="Y1" s="142"/>
      <c r="Z1" s="142"/>
      <c r="AA1" s="142"/>
      <c r="AB1" s="142"/>
      <c r="AC1" s="142"/>
      <c r="AD1" s="142"/>
      <c r="AE1" s="142"/>
      <c r="AF1" s="142"/>
      <c r="AG1" s="142"/>
      <c r="AH1" s="142"/>
      <c r="AI1" s="143"/>
      <c r="AJ1" s="141" t="s">
        <v>82</v>
      </c>
      <c r="AK1" s="142"/>
      <c r="AL1" s="142"/>
      <c r="AM1" s="142"/>
      <c r="AN1" s="142"/>
      <c r="AO1" s="142"/>
      <c r="AP1" s="142"/>
      <c r="AQ1" s="142"/>
      <c r="AR1" s="142"/>
      <c r="AS1" s="143"/>
      <c r="AT1" s="144" t="s">
        <v>84</v>
      </c>
      <c r="AU1" s="145"/>
      <c r="AV1" s="145"/>
      <c r="AW1" s="145"/>
      <c r="AX1" s="145"/>
      <c r="AY1" s="145"/>
      <c r="AZ1" s="145"/>
      <c r="BA1" s="145"/>
      <c r="BB1" s="146"/>
      <c r="BC1" s="144" t="s">
        <v>85</v>
      </c>
      <c r="BD1" s="145"/>
      <c r="BE1" s="145"/>
      <c r="BF1" s="145"/>
      <c r="BG1" s="145"/>
      <c r="BH1" s="145"/>
      <c r="BI1" s="145"/>
      <c r="BJ1" s="145"/>
      <c r="BK1" s="146"/>
      <c r="BL1" s="133" t="s">
        <v>10</v>
      </c>
      <c r="BM1" s="133"/>
      <c r="BN1" s="133"/>
      <c r="BO1" s="133"/>
      <c r="BP1" s="133"/>
      <c r="BQ1" s="133"/>
      <c r="BR1" s="133"/>
      <c r="BS1" s="133"/>
      <c r="BT1" s="133"/>
      <c r="BU1" s="133"/>
      <c r="BV1" s="133"/>
      <c r="BW1" s="133"/>
      <c r="BX1" s="133"/>
      <c r="BY1" s="133"/>
      <c r="BZ1" s="133"/>
    </row>
    <row r="2" spans="1:78" ht="30" customHeight="1" x14ac:dyDescent="0.2">
      <c r="F2" s="134" t="s">
        <v>83</v>
      </c>
      <c r="G2" s="135"/>
      <c r="H2" s="135"/>
      <c r="I2" s="135"/>
      <c r="J2" s="135"/>
      <c r="K2" s="135"/>
      <c r="L2" s="135"/>
      <c r="M2" s="135"/>
      <c r="N2" s="135"/>
      <c r="O2" s="135"/>
      <c r="P2" s="135"/>
      <c r="Q2" s="135"/>
      <c r="R2" s="135"/>
      <c r="S2" s="135"/>
      <c r="T2" s="136"/>
      <c r="U2" s="134" t="s">
        <v>83</v>
      </c>
      <c r="V2" s="135"/>
      <c r="W2" s="135"/>
      <c r="X2" s="135"/>
      <c r="Y2" s="135"/>
      <c r="Z2" s="135"/>
      <c r="AA2" s="135"/>
      <c r="AB2" s="135"/>
      <c r="AC2" s="135"/>
      <c r="AD2" s="135"/>
      <c r="AE2" s="135"/>
      <c r="AF2" s="135"/>
      <c r="AG2" s="135"/>
      <c r="AH2" s="135"/>
      <c r="AI2" s="137"/>
      <c r="AJ2" s="134" t="s">
        <v>83</v>
      </c>
      <c r="AK2" s="135"/>
      <c r="AL2" s="135"/>
      <c r="AM2" s="135"/>
      <c r="AN2" s="135"/>
      <c r="AO2" s="135"/>
      <c r="AP2" s="135"/>
      <c r="AQ2" s="135"/>
      <c r="AR2" s="135"/>
      <c r="AS2" s="136"/>
      <c r="AT2" s="138" t="s">
        <v>83</v>
      </c>
      <c r="AU2" s="139"/>
      <c r="AV2" s="139"/>
      <c r="AW2" s="139"/>
      <c r="AX2" s="139"/>
      <c r="AY2" s="139"/>
      <c r="AZ2" s="139"/>
      <c r="BA2" s="139"/>
      <c r="BB2" s="140"/>
      <c r="BC2" s="138" t="s">
        <v>83</v>
      </c>
      <c r="BD2" s="139"/>
      <c r="BE2" s="139"/>
      <c r="BF2" s="139"/>
      <c r="BG2" s="139"/>
      <c r="BH2" s="139"/>
      <c r="BI2" s="139"/>
      <c r="BJ2" s="139"/>
      <c r="BK2" s="140"/>
      <c r="BL2" s="53" t="str">
        <f>F3</f>
        <v>MODULE 1</v>
      </c>
      <c r="BM2" s="54"/>
      <c r="BN2" s="54"/>
      <c r="BO2" s="52" t="str">
        <f t="shared" ref="BM2:BZ2" si="0">I3</f>
        <v>MODULE 2</v>
      </c>
      <c r="BP2" s="52"/>
      <c r="BQ2" s="51" t="str">
        <f t="shared" si="0"/>
        <v>MODULE 3</v>
      </c>
      <c r="BR2" s="51"/>
      <c r="BS2" s="51"/>
      <c r="BT2" s="50" t="str">
        <f t="shared" si="0"/>
        <v>MODULE 4</v>
      </c>
      <c r="BU2" s="50"/>
      <c r="BV2" s="50"/>
      <c r="BW2" s="49" t="str">
        <f t="shared" si="0"/>
        <v>MODULE 5</v>
      </c>
      <c r="BX2" s="49"/>
      <c r="BY2" s="49"/>
      <c r="BZ2" s="49"/>
    </row>
    <row r="3" spans="1:78" ht="51.75" x14ac:dyDescent="0.2">
      <c r="F3" s="147" t="s">
        <v>75</v>
      </c>
      <c r="G3" s="148"/>
      <c r="H3" s="148"/>
      <c r="I3" s="149" t="s">
        <v>76</v>
      </c>
      <c r="J3" s="149"/>
      <c r="K3" s="150" t="s">
        <v>77</v>
      </c>
      <c r="L3" s="150"/>
      <c r="M3" s="150"/>
      <c r="N3" s="151" t="s">
        <v>78</v>
      </c>
      <c r="O3" s="151"/>
      <c r="P3" s="151"/>
      <c r="Q3" s="152" t="s">
        <v>79</v>
      </c>
      <c r="R3" s="152"/>
      <c r="S3" s="152"/>
      <c r="T3" s="153"/>
      <c r="U3" s="147" t="s">
        <v>75</v>
      </c>
      <c r="V3" s="148"/>
      <c r="W3" s="148"/>
      <c r="X3" s="149" t="s">
        <v>76</v>
      </c>
      <c r="Y3" s="149"/>
      <c r="Z3" s="150" t="s">
        <v>77</v>
      </c>
      <c r="AA3" s="150"/>
      <c r="AB3" s="150"/>
      <c r="AC3" s="151" t="s">
        <v>78</v>
      </c>
      <c r="AD3" s="151"/>
      <c r="AE3" s="151"/>
      <c r="AF3" s="152" t="s">
        <v>79</v>
      </c>
      <c r="AG3" s="152"/>
      <c r="AH3" s="152"/>
      <c r="AI3" s="154"/>
      <c r="AJ3" s="155" t="s">
        <v>76</v>
      </c>
      <c r="AK3" s="149"/>
      <c r="AL3" s="150" t="s">
        <v>77</v>
      </c>
      <c r="AM3" s="150"/>
      <c r="AN3" s="150"/>
      <c r="AO3" s="151" t="s">
        <v>78</v>
      </c>
      <c r="AP3" s="151"/>
      <c r="AQ3" s="151"/>
      <c r="AR3" s="152" t="s">
        <v>79</v>
      </c>
      <c r="AS3" s="153"/>
      <c r="AT3" s="155" t="s">
        <v>76</v>
      </c>
      <c r="AU3" s="149"/>
      <c r="AV3" s="150" t="s">
        <v>77</v>
      </c>
      <c r="AW3" s="150"/>
      <c r="AX3" s="151" t="s">
        <v>78</v>
      </c>
      <c r="AY3" s="151"/>
      <c r="AZ3" s="151"/>
      <c r="BA3" s="152" t="s">
        <v>79</v>
      </c>
      <c r="BB3" s="153"/>
      <c r="BC3" s="155" t="s">
        <v>76</v>
      </c>
      <c r="BD3" s="149"/>
      <c r="BE3" s="150" t="s">
        <v>77</v>
      </c>
      <c r="BF3" s="150"/>
      <c r="BG3" s="151" t="s">
        <v>78</v>
      </c>
      <c r="BH3" s="151"/>
      <c r="BI3" s="151"/>
      <c r="BJ3" s="152" t="s">
        <v>79</v>
      </c>
      <c r="BK3" s="153"/>
      <c r="BL3" s="130" t="str">
        <f>F4</f>
        <v>Course 1</v>
      </c>
      <c r="BM3" s="113" t="str">
        <f t="shared" ref="BM3:BZ3" si="1">G4</f>
        <v>Course 2</v>
      </c>
      <c r="BN3" s="113" t="str">
        <f t="shared" si="1"/>
        <v>Course 3</v>
      </c>
      <c r="BO3" s="114" t="str">
        <f t="shared" si="1"/>
        <v>Course 4</v>
      </c>
      <c r="BP3" s="114" t="str">
        <f t="shared" si="1"/>
        <v>Course 5</v>
      </c>
      <c r="BQ3" s="115" t="str">
        <f t="shared" si="1"/>
        <v>Course 6</v>
      </c>
      <c r="BR3" s="115" t="str">
        <f t="shared" si="1"/>
        <v>Course 7</v>
      </c>
      <c r="BS3" s="115" t="str">
        <f t="shared" si="1"/>
        <v>Course 8</v>
      </c>
      <c r="BT3" s="116" t="str">
        <f t="shared" si="1"/>
        <v>Course 9</v>
      </c>
      <c r="BU3" s="116" t="str">
        <f t="shared" si="1"/>
        <v>Course 10</v>
      </c>
      <c r="BV3" s="116" t="str">
        <f t="shared" si="1"/>
        <v>Course 11</v>
      </c>
      <c r="BW3" s="117" t="str">
        <f t="shared" si="1"/>
        <v>Course 12</v>
      </c>
      <c r="BX3" s="117" t="str">
        <f t="shared" si="1"/>
        <v>Course 13</v>
      </c>
      <c r="BY3" s="117" t="str">
        <f t="shared" si="1"/>
        <v>Course 14</v>
      </c>
      <c r="BZ3" s="117" t="str">
        <f t="shared" si="1"/>
        <v>Course 15</v>
      </c>
    </row>
    <row r="4" spans="1:78" s="3" customFormat="1" ht="54" customHeight="1" x14ac:dyDescent="0.25">
      <c r="A4" s="5" t="s">
        <v>0</v>
      </c>
      <c r="B4" s="5" t="s">
        <v>1</v>
      </c>
      <c r="C4" s="4" t="s">
        <v>2</v>
      </c>
      <c r="D4" s="4" t="s">
        <v>3</v>
      </c>
      <c r="E4" s="10" t="s">
        <v>4</v>
      </c>
      <c r="F4" s="156" t="s">
        <v>17</v>
      </c>
      <c r="G4" s="157" t="s">
        <v>18</v>
      </c>
      <c r="H4" s="157" t="s">
        <v>19</v>
      </c>
      <c r="I4" s="158" t="s">
        <v>20</v>
      </c>
      <c r="J4" s="158" t="s">
        <v>21</v>
      </c>
      <c r="K4" s="159" t="s">
        <v>22</v>
      </c>
      <c r="L4" s="159" t="s">
        <v>23</v>
      </c>
      <c r="M4" s="159" t="s">
        <v>24</v>
      </c>
      <c r="N4" s="160" t="s">
        <v>25</v>
      </c>
      <c r="O4" s="160" t="s">
        <v>26</v>
      </c>
      <c r="P4" s="160" t="s">
        <v>27</v>
      </c>
      <c r="Q4" s="161" t="s">
        <v>28</v>
      </c>
      <c r="R4" s="161" t="s">
        <v>29</v>
      </c>
      <c r="S4" s="161" t="s">
        <v>30</v>
      </c>
      <c r="T4" s="162" t="s">
        <v>31</v>
      </c>
      <c r="U4" s="156" t="s">
        <v>32</v>
      </c>
      <c r="V4" s="157" t="s">
        <v>33</v>
      </c>
      <c r="W4" s="157" t="s">
        <v>34</v>
      </c>
      <c r="X4" s="158" t="s">
        <v>35</v>
      </c>
      <c r="Y4" s="158" t="s">
        <v>36</v>
      </c>
      <c r="Z4" s="159" t="s">
        <v>37</v>
      </c>
      <c r="AA4" s="159" t="s">
        <v>38</v>
      </c>
      <c r="AB4" s="159" t="s">
        <v>39</v>
      </c>
      <c r="AC4" s="160" t="s">
        <v>40</v>
      </c>
      <c r="AD4" s="160" t="s">
        <v>41</v>
      </c>
      <c r="AE4" s="160" t="s">
        <v>42</v>
      </c>
      <c r="AF4" s="161" t="s">
        <v>43</v>
      </c>
      <c r="AG4" s="161" t="s">
        <v>44</v>
      </c>
      <c r="AH4" s="161" t="s">
        <v>45</v>
      </c>
      <c r="AI4" s="163" t="s">
        <v>46</v>
      </c>
      <c r="AJ4" s="164" t="s">
        <v>47</v>
      </c>
      <c r="AK4" s="158" t="s">
        <v>48</v>
      </c>
      <c r="AL4" s="159" t="s">
        <v>49</v>
      </c>
      <c r="AM4" s="159" t="s">
        <v>50</v>
      </c>
      <c r="AN4" s="159" t="s">
        <v>51</v>
      </c>
      <c r="AO4" s="160" t="s">
        <v>52</v>
      </c>
      <c r="AP4" s="160" t="s">
        <v>53</v>
      </c>
      <c r="AQ4" s="160" t="s">
        <v>54</v>
      </c>
      <c r="AR4" s="161" t="s">
        <v>55</v>
      </c>
      <c r="AS4" s="162" t="s">
        <v>56</v>
      </c>
      <c r="AT4" s="164" t="s">
        <v>57</v>
      </c>
      <c r="AU4" s="158" t="s">
        <v>58</v>
      </c>
      <c r="AV4" s="159" t="s">
        <v>59</v>
      </c>
      <c r="AW4" s="159" t="s">
        <v>60</v>
      </c>
      <c r="AX4" s="160" t="s">
        <v>61</v>
      </c>
      <c r="AY4" s="160" t="s">
        <v>62</v>
      </c>
      <c r="AZ4" s="160" t="s">
        <v>63</v>
      </c>
      <c r="BA4" s="161" t="s">
        <v>64</v>
      </c>
      <c r="BB4" s="162" t="s">
        <v>65</v>
      </c>
      <c r="BC4" s="164" t="s">
        <v>66</v>
      </c>
      <c r="BD4" s="158" t="s">
        <v>67</v>
      </c>
      <c r="BE4" s="159" t="s">
        <v>68</v>
      </c>
      <c r="BF4" s="159" t="s">
        <v>69</v>
      </c>
      <c r="BG4" s="160" t="s">
        <v>70</v>
      </c>
      <c r="BH4" s="160" t="s">
        <v>71</v>
      </c>
      <c r="BI4" s="160" t="s">
        <v>72</v>
      </c>
      <c r="BJ4" s="161" t="s">
        <v>73</v>
      </c>
      <c r="BK4" s="162" t="s">
        <v>74</v>
      </c>
      <c r="BL4" s="131" t="s">
        <v>5</v>
      </c>
      <c r="BM4" s="118" t="s">
        <v>5</v>
      </c>
      <c r="BN4" s="118" t="s">
        <v>5</v>
      </c>
      <c r="BO4" s="119" t="s">
        <v>5</v>
      </c>
      <c r="BP4" s="119" t="s">
        <v>5</v>
      </c>
      <c r="BQ4" s="120" t="s">
        <v>5</v>
      </c>
      <c r="BR4" s="120" t="s">
        <v>5</v>
      </c>
      <c r="BS4" s="120" t="s">
        <v>5</v>
      </c>
      <c r="BT4" s="121" t="s">
        <v>5</v>
      </c>
      <c r="BU4" s="121" t="s">
        <v>5</v>
      </c>
      <c r="BV4" s="121" t="s">
        <v>5</v>
      </c>
      <c r="BW4" s="122" t="s">
        <v>5</v>
      </c>
      <c r="BX4" s="122" t="s">
        <v>5</v>
      </c>
      <c r="BY4" s="122" t="s">
        <v>5</v>
      </c>
      <c r="BZ4" s="122" t="s">
        <v>5</v>
      </c>
    </row>
    <row r="5" spans="1:78" ht="26.25" customHeight="1" x14ac:dyDescent="0.2">
      <c r="A5" s="6"/>
      <c r="B5" s="6" t="s">
        <v>11</v>
      </c>
      <c r="C5" s="7">
        <v>10001</v>
      </c>
      <c r="D5" s="7" t="s">
        <v>14</v>
      </c>
      <c r="E5" s="8" t="s">
        <v>7</v>
      </c>
      <c r="F5" s="16" t="str">
        <f t="shared" ref="F5:O7" si="2">$B5&amp;" "&amp;F$4</f>
        <v>Student 1 Course 1</v>
      </c>
      <c r="G5" s="17" t="str">
        <f t="shared" si="2"/>
        <v>Student 1 Course 2</v>
      </c>
      <c r="H5" s="17" t="str">
        <f t="shared" si="2"/>
        <v>Student 1 Course 3</v>
      </c>
      <c r="I5" s="17" t="str">
        <f t="shared" si="2"/>
        <v>Student 1 Course 4</v>
      </c>
      <c r="J5" s="17" t="str">
        <f t="shared" si="2"/>
        <v>Student 1 Course 5</v>
      </c>
      <c r="K5" s="17" t="str">
        <f t="shared" si="2"/>
        <v>Student 1 Course 6</v>
      </c>
      <c r="L5" s="17" t="str">
        <f t="shared" si="2"/>
        <v>Student 1 Course 7</v>
      </c>
      <c r="M5" s="17" t="str">
        <f t="shared" si="2"/>
        <v>Student 1 Course 8</v>
      </c>
      <c r="N5" s="17" t="str">
        <f t="shared" si="2"/>
        <v>Student 1 Course 9</v>
      </c>
      <c r="O5" s="17" t="str">
        <f t="shared" si="2"/>
        <v>Student 1 Course 10</v>
      </c>
      <c r="P5" s="17" t="str">
        <f t="shared" ref="P5:Y7" si="3">$B5&amp;" "&amp;P$4</f>
        <v>Student 1 Course 11</v>
      </c>
      <c r="Q5" s="17" t="str">
        <f t="shared" si="3"/>
        <v>Student 1 Course 12</v>
      </c>
      <c r="R5" s="17" t="str">
        <f t="shared" si="3"/>
        <v>Student 1 Course 13</v>
      </c>
      <c r="S5" s="17" t="str">
        <f t="shared" si="3"/>
        <v>Student 1 Course 14</v>
      </c>
      <c r="T5" s="124" t="str">
        <f t="shared" si="3"/>
        <v>Student 1 Course 15</v>
      </c>
      <c r="U5" s="16" t="str">
        <f t="shared" si="3"/>
        <v>Student 1 Course 16</v>
      </c>
      <c r="V5" s="17" t="str">
        <f t="shared" si="3"/>
        <v>Student 1 Course 17</v>
      </c>
      <c r="W5" s="17" t="str">
        <f t="shared" si="3"/>
        <v>Student 1 Course 18</v>
      </c>
      <c r="X5" s="17" t="str">
        <f t="shared" si="3"/>
        <v>Student 1 Course 19</v>
      </c>
      <c r="Y5" s="17" t="str">
        <f t="shared" si="3"/>
        <v>Student 1 Course 20</v>
      </c>
      <c r="Z5" s="17" t="str">
        <f t="shared" ref="Z5:AI7" si="4">$B5&amp;" "&amp;Z$4</f>
        <v>Student 1 Course 21</v>
      </c>
      <c r="AA5" s="17" t="str">
        <f t="shared" si="4"/>
        <v>Student 1 Course 22</v>
      </c>
      <c r="AB5" s="17" t="str">
        <f t="shared" si="4"/>
        <v>Student 1 Course 23</v>
      </c>
      <c r="AC5" s="17" t="str">
        <f t="shared" si="4"/>
        <v>Student 1 Course 24</v>
      </c>
      <c r="AD5" s="17" t="str">
        <f t="shared" si="4"/>
        <v>Student 1 Course 25</v>
      </c>
      <c r="AE5" s="17" t="str">
        <f t="shared" si="4"/>
        <v>Student 1 Course 26</v>
      </c>
      <c r="AF5" s="17" t="str">
        <f t="shared" si="4"/>
        <v>Student 1 Course 27</v>
      </c>
      <c r="AG5" s="17" t="str">
        <f t="shared" si="4"/>
        <v>Student 1 Course 28</v>
      </c>
      <c r="AH5" s="17" t="str">
        <f t="shared" si="4"/>
        <v>Student 1 Course 29</v>
      </c>
      <c r="AI5" s="128" t="str">
        <f t="shared" si="4"/>
        <v>Student 1 Course 30</v>
      </c>
      <c r="AJ5" s="16" t="str">
        <f t="shared" ref="AJ5:AS7" si="5">$B5&amp;" "&amp;AJ$4</f>
        <v>Student 1 Course 31</v>
      </c>
      <c r="AK5" s="17" t="str">
        <f t="shared" si="5"/>
        <v>Student 1 Course 32</v>
      </c>
      <c r="AL5" s="17" t="str">
        <f t="shared" si="5"/>
        <v>Student 1 Course 33</v>
      </c>
      <c r="AM5" s="17" t="str">
        <f t="shared" si="5"/>
        <v>Student 1 Course 34</v>
      </c>
      <c r="AN5" s="17" t="str">
        <f t="shared" si="5"/>
        <v>Student 1 Course 35</v>
      </c>
      <c r="AO5" s="17" t="str">
        <f t="shared" si="5"/>
        <v>Student 1 Course 36</v>
      </c>
      <c r="AP5" s="17" t="str">
        <f t="shared" si="5"/>
        <v>Student 1 Course 37</v>
      </c>
      <c r="AQ5" s="17" t="str">
        <f t="shared" si="5"/>
        <v>Student 1 Course 38</v>
      </c>
      <c r="AR5" s="17" t="str">
        <f t="shared" si="5"/>
        <v>Student 1 Course 39</v>
      </c>
      <c r="AS5" s="124" t="str">
        <f t="shared" si="5"/>
        <v>Student 1 Course 40</v>
      </c>
      <c r="AT5" s="16" t="str">
        <f t="shared" ref="AT5:BC7" si="6">$B5&amp;" "&amp;AT$4</f>
        <v>Student 1 Course 41</v>
      </c>
      <c r="AU5" s="17" t="str">
        <f t="shared" si="6"/>
        <v>Student 1 Course 42</v>
      </c>
      <c r="AV5" s="17" t="str">
        <f t="shared" si="6"/>
        <v>Student 1 Course 43</v>
      </c>
      <c r="AW5" s="17" t="str">
        <f t="shared" si="6"/>
        <v>Student 1 Course 44</v>
      </c>
      <c r="AX5" s="17" t="str">
        <f t="shared" si="6"/>
        <v>Student 1 Course 45</v>
      </c>
      <c r="AY5" s="17" t="str">
        <f t="shared" si="6"/>
        <v>Student 1 Course 46</v>
      </c>
      <c r="AZ5" s="17" t="str">
        <f t="shared" si="6"/>
        <v>Student 1 Course 47</v>
      </c>
      <c r="BA5" s="17" t="str">
        <f t="shared" si="6"/>
        <v>Student 1 Course 48</v>
      </c>
      <c r="BB5" s="124" t="str">
        <f t="shared" si="6"/>
        <v>Student 1 Course 49</v>
      </c>
      <c r="BC5" s="16" t="str">
        <f t="shared" si="6"/>
        <v>Student 1 Course 50</v>
      </c>
      <c r="BD5" s="17" t="str">
        <f t="shared" ref="BD5:BK7" si="7">$B5&amp;" "&amp;BD$4</f>
        <v>Student 1 Course 51</v>
      </c>
      <c r="BE5" s="17" t="str">
        <f t="shared" si="7"/>
        <v>Student 1 Course 52</v>
      </c>
      <c r="BF5" s="17" t="str">
        <f t="shared" si="7"/>
        <v>Student 1 Course 53</v>
      </c>
      <c r="BG5" s="17" t="str">
        <f t="shared" si="7"/>
        <v>Student 1 Course 54</v>
      </c>
      <c r="BH5" s="17" t="str">
        <f t="shared" si="7"/>
        <v>Student 1 Course 55</v>
      </c>
      <c r="BI5" s="17" t="str">
        <f t="shared" si="7"/>
        <v>Student 1 Course 56</v>
      </c>
      <c r="BJ5" s="17" t="str">
        <f t="shared" si="7"/>
        <v>Student 1 Course 57</v>
      </c>
      <c r="BK5" s="124" t="str">
        <f t="shared" si="7"/>
        <v>Student 1 Course 58</v>
      </c>
      <c r="BL5" s="132">
        <v>71</v>
      </c>
      <c r="BM5" s="123">
        <v>72</v>
      </c>
      <c r="BN5" s="123">
        <v>73</v>
      </c>
      <c r="BO5" s="123">
        <v>74</v>
      </c>
      <c r="BP5" s="123">
        <v>75</v>
      </c>
      <c r="BQ5" s="123">
        <v>76</v>
      </c>
      <c r="BR5" s="123">
        <v>77</v>
      </c>
      <c r="BS5" s="123">
        <v>78</v>
      </c>
      <c r="BT5" s="123">
        <v>79</v>
      </c>
      <c r="BU5" s="123">
        <v>80</v>
      </c>
      <c r="BV5" s="123">
        <v>81</v>
      </c>
      <c r="BW5" s="123">
        <v>82</v>
      </c>
      <c r="BX5" s="123">
        <v>83</v>
      </c>
      <c r="BY5" s="123">
        <v>84</v>
      </c>
      <c r="BZ5" s="123">
        <v>85</v>
      </c>
    </row>
    <row r="6" spans="1:78" ht="26.25" customHeight="1" x14ac:dyDescent="0.2">
      <c r="A6" s="6"/>
      <c r="B6" s="6" t="s">
        <v>12</v>
      </c>
      <c r="C6" s="7">
        <v>10002</v>
      </c>
      <c r="D6" s="7" t="s">
        <v>15</v>
      </c>
      <c r="E6" s="8" t="s">
        <v>8</v>
      </c>
      <c r="F6" s="16" t="str">
        <f t="shared" si="2"/>
        <v>Student 2 Course 1</v>
      </c>
      <c r="G6" s="17" t="str">
        <f t="shared" si="2"/>
        <v>Student 2 Course 2</v>
      </c>
      <c r="H6" s="17" t="str">
        <f t="shared" si="2"/>
        <v>Student 2 Course 3</v>
      </c>
      <c r="I6" s="17" t="str">
        <f t="shared" si="2"/>
        <v>Student 2 Course 4</v>
      </c>
      <c r="J6" s="17" t="str">
        <f t="shared" si="2"/>
        <v>Student 2 Course 5</v>
      </c>
      <c r="K6" s="17" t="str">
        <f t="shared" si="2"/>
        <v>Student 2 Course 6</v>
      </c>
      <c r="L6" s="17" t="str">
        <f t="shared" si="2"/>
        <v>Student 2 Course 7</v>
      </c>
      <c r="M6" s="17" t="str">
        <f t="shared" si="2"/>
        <v>Student 2 Course 8</v>
      </c>
      <c r="N6" s="17" t="str">
        <f t="shared" si="2"/>
        <v>Student 2 Course 9</v>
      </c>
      <c r="O6" s="17" t="str">
        <f t="shared" si="2"/>
        <v>Student 2 Course 10</v>
      </c>
      <c r="P6" s="17" t="str">
        <f t="shared" si="3"/>
        <v>Student 2 Course 11</v>
      </c>
      <c r="Q6" s="17" t="str">
        <f t="shared" si="3"/>
        <v>Student 2 Course 12</v>
      </c>
      <c r="R6" s="17" t="str">
        <f t="shared" si="3"/>
        <v>Student 2 Course 13</v>
      </c>
      <c r="S6" s="17" t="str">
        <f t="shared" si="3"/>
        <v>Student 2 Course 14</v>
      </c>
      <c r="T6" s="124" t="str">
        <f t="shared" si="3"/>
        <v>Student 2 Course 15</v>
      </c>
      <c r="U6" s="16" t="str">
        <f t="shared" si="3"/>
        <v>Student 2 Course 16</v>
      </c>
      <c r="V6" s="17" t="str">
        <f t="shared" si="3"/>
        <v>Student 2 Course 17</v>
      </c>
      <c r="W6" s="17" t="str">
        <f t="shared" si="3"/>
        <v>Student 2 Course 18</v>
      </c>
      <c r="X6" s="17" t="str">
        <f t="shared" si="3"/>
        <v>Student 2 Course 19</v>
      </c>
      <c r="Y6" s="17" t="str">
        <f t="shared" si="3"/>
        <v>Student 2 Course 20</v>
      </c>
      <c r="Z6" s="17" t="str">
        <f t="shared" si="4"/>
        <v>Student 2 Course 21</v>
      </c>
      <c r="AA6" s="17" t="str">
        <f t="shared" si="4"/>
        <v>Student 2 Course 22</v>
      </c>
      <c r="AB6" s="17" t="str">
        <f t="shared" si="4"/>
        <v>Student 2 Course 23</v>
      </c>
      <c r="AC6" s="17" t="str">
        <f t="shared" si="4"/>
        <v>Student 2 Course 24</v>
      </c>
      <c r="AD6" s="17" t="str">
        <f t="shared" si="4"/>
        <v>Student 2 Course 25</v>
      </c>
      <c r="AE6" s="17" t="str">
        <f t="shared" si="4"/>
        <v>Student 2 Course 26</v>
      </c>
      <c r="AF6" s="17" t="str">
        <f t="shared" si="4"/>
        <v>Student 2 Course 27</v>
      </c>
      <c r="AG6" s="17" t="str">
        <f t="shared" si="4"/>
        <v>Student 2 Course 28</v>
      </c>
      <c r="AH6" s="17" t="str">
        <f t="shared" si="4"/>
        <v>Student 2 Course 29</v>
      </c>
      <c r="AI6" s="128" t="str">
        <f t="shared" si="4"/>
        <v>Student 2 Course 30</v>
      </c>
      <c r="AJ6" s="16" t="str">
        <f t="shared" si="5"/>
        <v>Student 2 Course 31</v>
      </c>
      <c r="AK6" s="17" t="str">
        <f t="shared" si="5"/>
        <v>Student 2 Course 32</v>
      </c>
      <c r="AL6" s="17" t="str">
        <f t="shared" si="5"/>
        <v>Student 2 Course 33</v>
      </c>
      <c r="AM6" s="17" t="str">
        <f t="shared" si="5"/>
        <v>Student 2 Course 34</v>
      </c>
      <c r="AN6" s="17" t="str">
        <f t="shared" si="5"/>
        <v>Student 2 Course 35</v>
      </c>
      <c r="AO6" s="17" t="str">
        <f t="shared" si="5"/>
        <v>Student 2 Course 36</v>
      </c>
      <c r="AP6" s="17" t="str">
        <f t="shared" si="5"/>
        <v>Student 2 Course 37</v>
      </c>
      <c r="AQ6" s="17" t="str">
        <f t="shared" si="5"/>
        <v>Student 2 Course 38</v>
      </c>
      <c r="AR6" s="17" t="str">
        <f t="shared" si="5"/>
        <v>Student 2 Course 39</v>
      </c>
      <c r="AS6" s="124" t="str">
        <f t="shared" si="5"/>
        <v>Student 2 Course 40</v>
      </c>
      <c r="AT6" s="16" t="str">
        <f t="shared" si="6"/>
        <v>Student 2 Course 41</v>
      </c>
      <c r="AU6" s="17" t="str">
        <f t="shared" si="6"/>
        <v>Student 2 Course 42</v>
      </c>
      <c r="AV6" s="17" t="str">
        <f t="shared" si="6"/>
        <v>Student 2 Course 43</v>
      </c>
      <c r="AW6" s="17" t="str">
        <f t="shared" si="6"/>
        <v>Student 2 Course 44</v>
      </c>
      <c r="AX6" s="17" t="str">
        <f t="shared" si="6"/>
        <v>Student 2 Course 45</v>
      </c>
      <c r="AY6" s="17" t="str">
        <f t="shared" si="6"/>
        <v>Student 2 Course 46</v>
      </c>
      <c r="AZ6" s="17" t="str">
        <f t="shared" si="6"/>
        <v>Student 2 Course 47</v>
      </c>
      <c r="BA6" s="17" t="str">
        <f t="shared" si="6"/>
        <v>Student 2 Course 48</v>
      </c>
      <c r="BB6" s="124" t="str">
        <f t="shared" si="6"/>
        <v>Student 2 Course 49</v>
      </c>
      <c r="BC6" s="16" t="str">
        <f t="shared" si="6"/>
        <v>Student 2 Course 50</v>
      </c>
      <c r="BD6" s="17" t="str">
        <f t="shared" si="7"/>
        <v>Student 2 Course 51</v>
      </c>
      <c r="BE6" s="17" t="str">
        <f t="shared" si="7"/>
        <v>Student 2 Course 52</v>
      </c>
      <c r="BF6" s="17" t="str">
        <f t="shared" si="7"/>
        <v>Student 2 Course 53</v>
      </c>
      <c r="BG6" s="17" t="str">
        <f t="shared" si="7"/>
        <v>Student 2 Course 54</v>
      </c>
      <c r="BH6" s="17" t="str">
        <f t="shared" si="7"/>
        <v>Student 2 Course 55</v>
      </c>
      <c r="BI6" s="17" t="str">
        <f t="shared" si="7"/>
        <v>Student 2 Course 56</v>
      </c>
      <c r="BJ6" s="17" t="str">
        <f t="shared" si="7"/>
        <v>Student 2 Course 57</v>
      </c>
      <c r="BK6" s="124" t="str">
        <f t="shared" si="7"/>
        <v>Student 2 Course 58</v>
      </c>
      <c r="BL6" s="132">
        <v>96</v>
      </c>
      <c r="BM6" s="123"/>
      <c r="BN6" s="123">
        <v>64</v>
      </c>
      <c r="BO6" s="123"/>
      <c r="BP6" s="123">
        <v>69</v>
      </c>
      <c r="BQ6" s="123">
        <v>65</v>
      </c>
      <c r="BR6" s="123"/>
      <c r="BS6" s="123">
        <v>76</v>
      </c>
      <c r="BT6" s="123"/>
      <c r="BU6" s="123">
        <v>62</v>
      </c>
      <c r="BV6" s="123">
        <v>84</v>
      </c>
      <c r="BW6" s="123"/>
      <c r="BX6" s="123">
        <v>69</v>
      </c>
      <c r="BY6" s="123">
        <v>94</v>
      </c>
      <c r="BZ6" s="123">
        <v>78</v>
      </c>
    </row>
    <row r="7" spans="1:78" ht="26.25" customHeight="1" x14ac:dyDescent="0.2">
      <c r="A7" s="6"/>
      <c r="B7" s="6" t="s">
        <v>13</v>
      </c>
      <c r="C7" s="7">
        <v>10003</v>
      </c>
      <c r="D7" s="7" t="s">
        <v>16</v>
      </c>
      <c r="E7" s="8" t="s">
        <v>9</v>
      </c>
      <c r="F7" s="16" t="str">
        <f t="shared" si="2"/>
        <v>Student 3 Course 1</v>
      </c>
      <c r="G7" s="17" t="str">
        <f t="shared" si="2"/>
        <v>Student 3 Course 2</v>
      </c>
      <c r="H7" s="17" t="str">
        <f t="shared" si="2"/>
        <v>Student 3 Course 3</v>
      </c>
      <c r="I7" s="17" t="str">
        <f t="shared" si="2"/>
        <v>Student 3 Course 4</v>
      </c>
      <c r="J7" s="17" t="str">
        <f t="shared" si="2"/>
        <v>Student 3 Course 5</v>
      </c>
      <c r="K7" s="17" t="str">
        <f t="shared" si="2"/>
        <v>Student 3 Course 6</v>
      </c>
      <c r="L7" s="17" t="str">
        <f t="shared" si="2"/>
        <v>Student 3 Course 7</v>
      </c>
      <c r="M7" s="17" t="str">
        <f t="shared" si="2"/>
        <v>Student 3 Course 8</v>
      </c>
      <c r="N7" s="17" t="str">
        <f t="shared" si="2"/>
        <v>Student 3 Course 9</v>
      </c>
      <c r="O7" s="17" t="str">
        <f t="shared" si="2"/>
        <v>Student 3 Course 10</v>
      </c>
      <c r="P7" s="17" t="str">
        <f t="shared" si="3"/>
        <v>Student 3 Course 11</v>
      </c>
      <c r="Q7" s="17" t="str">
        <f t="shared" si="3"/>
        <v>Student 3 Course 12</v>
      </c>
      <c r="R7" s="17" t="str">
        <f t="shared" si="3"/>
        <v>Student 3 Course 13</v>
      </c>
      <c r="S7" s="17" t="str">
        <f t="shared" si="3"/>
        <v>Student 3 Course 14</v>
      </c>
      <c r="T7" s="124" t="str">
        <f t="shared" si="3"/>
        <v>Student 3 Course 15</v>
      </c>
      <c r="U7" s="16" t="str">
        <f t="shared" si="3"/>
        <v>Student 3 Course 16</v>
      </c>
      <c r="V7" s="17" t="str">
        <f t="shared" si="3"/>
        <v>Student 3 Course 17</v>
      </c>
      <c r="W7" s="17" t="str">
        <f t="shared" si="3"/>
        <v>Student 3 Course 18</v>
      </c>
      <c r="X7" s="17" t="str">
        <f t="shared" si="3"/>
        <v>Student 3 Course 19</v>
      </c>
      <c r="Y7" s="17" t="str">
        <f t="shared" si="3"/>
        <v>Student 3 Course 20</v>
      </c>
      <c r="Z7" s="17" t="str">
        <f t="shared" si="4"/>
        <v>Student 3 Course 21</v>
      </c>
      <c r="AA7" s="17" t="str">
        <f t="shared" si="4"/>
        <v>Student 3 Course 22</v>
      </c>
      <c r="AB7" s="17" t="str">
        <f t="shared" si="4"/>
        <v>Student 3 Course 23</v>
      </c>
      <c r="AC7" s="17" t="str">
        <f t="shared" si="4"/>
        <v>Student 3 Course 24</v>
      </c>
      <c r="AD7" s="17" t="str">
        <f t="shared" si="4"/>
        <v>Student 3 Course 25</v>
      </c>
      <c r="AE7" s="17" t="str">
        <f t="shared" si="4"/>
        <v>Student 3 Course 26</v>
      </c>
      <c r="AF7" s="17" t="str">
        <f t="shared" si="4"/>
        <v>Student 3 Course 27</v>
      </c>
      <c r="AG7" s="17" t="str">
        <f t="shared" si="4"/>
        <v>Student 3 Course 28</v>
      </c>
      <c r="AH7" s="17" t="str">
        <f t="shared" si="4"/>
        <v>Student 3 Course 29</v>
      </c>
      <c r="AI7" s="128" t="str">
        <f t="shared" si="4"/>
        <v>Student 3 Course 30</v>
      </c>
      <c r="AJ7" s="16" t="str">
        <f t="shared" si="5"/>
        <v>Student 3 Course 31</v>
      </c>
      <c r="AK7" s="17" t="str">
        <f t="shared" si="5"/>
        <v>Student 3 Course 32</v>
      </c>
      <c r="AL7" s="17" t="str">
        <f t="shared" si="5"/>
        <v>Student 3 Course 33</v>
      </c>
      <c r="AM7" s="17" t="str">
        <f t="shared" si="5"/>
        <v>Student 3 Course 34</v>
      </c>
      <c r="AN7" s="17" t="str">
        <f t="shared" si="5"/>
        <v>Student 3 Course 35</v>
      </c>
      <c r="AO7" s="17" t="str">
        <f t="shared" si="5"/>
        <v>Student 3 Course 36</v>
      </c>
      <c r="AP7" s="17" t="str">
        <f t="shared" si="5"/>
        <v>Student 3 Course 37</v>
      </c>
      <c r="AQ7" s="17" t="str">
        <f t="shared" si="5"/>
        <v>Student 3 Course 38</v>
      </c>
      <c r="AR7" s="17" t="str">
        <f t="shared" si="5"/>
        <v>Student 3 Course 39</v>
      </c>
      <c r="AS7" s="124" t="str">
        <f t="shared" si="5"/>
        <v>Student 3 Course 40</v>
      </c>
      <c r="AT7" s="16" t="str">
        <f t="shared" si="6"/>
        <v>Student 3 Course 41</v>
      </c>
      <c r="AU7" s="17" t="str">
        <f t="shared" si="6"/>
        <v>Student 3 Course 42</v>
      </c>
      <c r="AV7" s="17" t="str">
        <f t="shared" si="6"/>
        <v>Student 3 Course 43</v>
      </c>
      <c r="AW7" s="17" t="str">
        <f t="shared" si="6"/>
        <v>Student 3 Course 44</v>
      </c>
      <c r="AX7" s="17" t="str">
        <f t="shared" si="6"/>
        <v>Student 3 Course 45</v>
      </c>
      <c r="AY7" s="17" t="str">
        <f t="shared" si="6"/>
        <v>Student 3 Course 46</v>
      </c>
      <c r="AZ7" s="17" t="str">
        <f t="shared" si="6"/>
        <v>Student 3 Course 47</v>
      </c>
      <c r="BA7" s="17" t="str">
        <f t="shared" si="6"/>
        <v>Student 3 Course 48</v>
      </c>
      <c r="BB7" s="124" t="str">
        <f t="shared" si="6"/>
        <v>Student 3 Course 49</v>
      </c>
      <c r="BC7" s="16" t="str">
        <f t="shared" si="6"/>
        <v>Student 3 Course 50</v>
      </c>
      <c r="BD7" s="17" t="str">
        <f t="shared" si="7"/>
        <v>Student 3 Course 51</v>
      </c>
      <c r="BE7" s="17" t="str">
        <f t="shared" si="7"/>
        <v>Student 3 Course 52</v>
      </c>
      <c r="BF7" s="17" t="str">
        <f t="shared" si="7"/>
        <v>Student 3 Course 53</v>
      </c>
      <c r="BG7" s="17" t="str">
        <f t="shared" si="7"/>
        <v>Student 3 Course 54</v>
      </c>
      <c r="BH7" s="17" t="str">
        <f t="shared" si="7"/>
        <v>Student 3 Course 55</v>
      </c>
      <c r="BI7" s="17" t="str">
        <f t="shared" si="7"/>
        <v>Student 3 Course 56</v>
      </c>
      <c r="BJ7" s="17" t="str">
        <f t="shared" si="7"/>
        <v>Student 3 Course 57</v>
      </c>
      <c r="BK7" s="124" t="str">
        <f t="shared" si="7"/>
        <v>Student 3 Course 58</v>
      </c>
      <c r="BL7" s="132">
        <v>97</v>
      </c>
      <c r="BM7" s="123">
        <v>64</v>
      </c>
      <c r="BN7" s="123">
        <v>65</v>
      </c>
      <c r="BO7" s="123">
        <v>90</v>
      </c>
      <c r="BP7" s="123"/>
      <c r="BQ7" s="123">
        <v>66</v>
      </c>
      <c r="BR7" s="123">
        <v>98</v>
      </c>
      <c r="BS7" s="123">
        <v>77</v>
      </c>
      <c r="BT7" s="123">
        <v>76</v>
      </c>
      <c r="BU7" s="123">
        <v>63</v>
      </c>
      <c r="BV7" s="123">
        <v>85</v>
      </c>
      <c r="BW7" s="123">
        <v>86</v>
      </c>
      <c r="BX7" s="123"/>
      <c r="BY7" s="123">
        <v>95</v>
      </c>
      <c r="BZ7" s="123"/>
    </row>
    <row r="8" spans="1:78" ht="26.25" customHeight="1" x14ac:dyDescent="0.2">
      <c r="A8" s="6"/>
      <c r="B8" s="6"/>
      <c r="C8" s="7"/>
      <c r="D8" s="7"/>
      <c r="E8" s="8"/>
      <c r="F8" s="16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24"/>
      <c r="U8" s="16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28"/>
      <c r="AJ8" s="16"/>
      <c r="AK8" s="17"/>
      <c r="AL8" s="17"/>
      <c r="AM8" s="17"/>
      <c r="AN8" s="17"/>
      <c r="AO8" s="17"/>
      <c r="AP8" s="17"/>
      <c r="AQ8" s="17"/>
      <c r="AR8" s="17"/>
      <c r="AS8" s="124"/>
      <c r="AT8" s="16"/>
      <c r="AU8" s="17"/>
      <c r="AV8" s="17"/>
      <c r="AW8" s="17"/>
      <c r="AX8" s="17"/>
      <c r="AY8" s="17"/>
      <c r="AZ8" s="17"/>
      <c r="BA8" s="17"/>
      <c r="BB8" s="124"/>
      <c r="BC8" s="16"/>
      <c r="BD8" s="17"/>
      <c r="BE8" s="17"/>
      <c r="BF8" s="17"/>
      <c r="BG8" s="17"/>
      <c r="BH8" s="17"/>
      <c r="BI8" s="17"/>
      <c r="BJ8" s="17"/>
      <c r="BK8" s="124"/>
      <c r="BL8" s="132"/>
      <c r="BM8" s="123"/>
      <c r="BN8" s="123"/>
      <c r="BO8" s="123"/>
      <c r="BP8" s="123"/>
      <c r="BQ8" s="123"/>
      <c r="BR8" s="123"/>
      <c r="BS8" s="123"/>
      <c r="BT8" s="123"/>
      <c r="BU8" s="123"/>
      <c r="BV8" s="123"/>
      <c r="BW8" s="123"/>
      <c r="BX8" s="123"/>
      <c r="BY8" s="123"/>
      <c r="BZ8" s="123"/>
    </row>
    <row r="9" spans="1:78" ht="26.25" customHeight="1" x14ac:dyDescent="0.2">
      <c r="A9" s="6"/>
      <c r="B9" s="6"/>
      <c r="C9" s="7"/>
      <c r="D9" s="7"/>
      <c r="E9" s="8"/>
      <c r="F9" s="16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24"/>
      <c r="U9" s="16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28"/>
      <c r="AJ9" s="16"/>
      <c r="AK9" s="17"/>
      <c r="AL9" s="17"/>
      <c r="AM9" s="17"/>
      <c r="AN9" s="17"/>
      <c r="AO9" s="17"/>
      <c r="AP9" s="17"/>
      <c r="AQ9" s="17"/>
      <c r="AR9" s="17"/>
      <c r="AS9" s="124"/>
      <c r="AT9" s="16"/>
      <c r="AU9" s="17"/>
      <c r="AV9" s="17"/>
      <c r="AW9" s="17"/>
      <c r="AX9" s="17"/>
      <c r="AY9" s="17"/>
      <c r="AZ9" s="17"/>
      <c r="BA9" s="17"/>
      <c r="BB9" s="124"/>
      <c r="BC9" s="16"/>
      <c r="BD9" s="17"/>
      <c r="BE9" s="17"/>
      <c r="BF9" s="17"/>
      <c r="BG9" s="17"/>
      <c r="BH9" s="17"/>
      <c r="BI9" s="17"/>
      <c r="BJ9" s="17"/>
      <c r="BK9" s="124"/>
      <c r="BL9" s="132"/>
      <c r="BM9" s="123"/>
      <c r="BN9" s="123"/>
      <c r="BO9" s="123"/>
      <c r="BP9" s="123"/>
      <c r="BQ9" s="123"/>
      <c r="BR9" s="123"/>
      <c r="BS9" s="123"/>
      <c r="BT9" s="123"/>
      <c r="BU9" s="123"/>
      <c r="BV9" s="123"/>
      <c r="BW9" s="123"/>
      <c r="BX9" s="123"/>
      <c r="BY9" s="123"/>
      <c r="BZ9" s="123"/>
    </row>
    <row r="10" spans="1:78" ht="26.25" customHeight="1" x14ac:dyDescent="0.2">
      <c r="A10" s="6"/>
      <c r="B10" s="6"/>
      <c r="C10" s="7"/>
      <c r="D10" s="7"/>
      <c r="E10" s="8"/>
      <c r="F10" s="16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24"/>
      <c r="U10" s="16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28"/>
      <c r="AJ10" s="16"/>
      <c r="AK10" s="17"/>
      <c r="AL10" s="17"/>
      <c r="AM10" s="17"/>
      <c r="AN10" s="17"/>
      <c r="AO10" s="17"/>
      <c r="AP10" s="17"/>
      <c r="AQ10" s="17"/>
      <c r="AR10" s="17"/>
      <c r="AS10" s="124"/>
      <c r="AT10" s="16"/>
      <c r="AU10" s="17"/>
      <c r="AV10" s="17"/>
      <c r="AW10" s="17"/>
      <c r="AX10" s="17"/>
      <c r="AY10" s="17"/>
      <c r="AZ10" s="17"/>
      <c r="BA10" s="17"/>
      <c r="BB10" s="124"/>
      <c r="BC10" s="16"/>
      <c r="BD10" s="17"/>
      <c r="BE10" s="17"/>
      <c r="BF10" s="17"/>
      <c r="BG10" s="17"/>
      <c r="BH10" s="17"/>
      <c r="BI10" s="17"/>
      <c r="BJ10" s="17"/>
      <c r="BK10" s="124"/>
      <c r="BL10" s="132"/>
      <c r="BM10" s="123"/>
      <c r="BN10" s="123"/>
      <c r="BO10" s="123"/>
      <c r="BP10" s="123"/>
      <c r="BQ10" s="123"/>
      <c r="BR10" s="123"/>
      <c r="BS10" s="123"/>
      <c r="BT10" s="123"/>
      <c r="BU10" s="123"/>
      <c r="BV10" s="123"/>
      <c r="BW10" s="123"/>
      <c r="BX10" s="123"/>
      <c r="BY10" s="123"/>
      <c r="BZ10" s="123"/>
    </row>
    <row r="11" spans="1:78" ht="26.25" customHeight="1" x14ac:dyDescent="0.2">
      <c r="A11" s="6"/>
      <c r="B11" s="6"/>
      <c r="C11" s="7"/>
      <c r="D11" s="7"/>
      <c r="E11" s="8"/>
      <c r="F11" s="16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24"/>
      <c r="U11" s="16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28"/>
      <c r="AJ11" s="16"/>
      <c r="AK11" s="17"/>
      <c r="AL11" s="17"/>
      <c r="AM11" s="17"/>
      <c r="AN11" s="17"/>
      <c r="AO11" s="17"/>
      <c r="AP11" s="17"/>
      <c r="AQ11" s="17"/>
      <c r="AR11" s="17"/>
      <c r="AS11" s="124"/>
      <c r="AT11" s="16"/>
      <c r="AU11" s="17"/>
      <c r="AV11" s="17"/>
      <c r="AW11" s="17"/>
      <c r="AX11" s="17"/>
      <c r="AY11" s="17"/>
      <c r="AZ11" s="17"/>
      <c r="BA11" s="17"/>
      <c r="BB11" s="124"/>
      <c r="BC11" s="16"/>
      <c r="BD11" s="17"/>
      <c r="BE11" s="17"/>
      <c r="BF11" s="17"/>
      <c r="BG11" s="17"/>
      <c r="BH11" s="17"/>
      <c r="BI11" s="17"/>
      <c r="BJ11" s="17"/>
      <c r="BK11" s="124"/>
      <c r="BL11" s="132"/>
      <c r="BM11" s="123"/>
      <c r="BN11" s="123"/>
      <c r="BO11" s="123"/>
      <c r="BP11" s="123"/>
      <c r="BQ11" s="123"/>
      <c r="BR11" s="123"/>
      <c r="BS11" s="123"/>
      <c r="BT11" s="123"/>
      <c r="BU11" s="123"/>
      <c r="BV11" s="123"/>
      <c r="BW11" s="123"/>
      <c r="BX11" s="123"/>
      <c r="BY11" s="123"/>
      <c r="BZ11" s="123"/>
    </row>
    <row r="12" spans="1:78" ht="26.25" customHeight="1" x14ac:dyDescent="0.2">
      <c r="A12" s="6"/>
      <c r="B12" s="6"/>
      <c r="C12" s="7"/>
      <c r="D12" s="7"/>
      <c r="E12" s="8"/>
      <c r="F12" s="16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24"/>
      <c r="U12" s="16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28"/>
      <c r="AJ12" s="16"/>
      <c r="AK12" s="17"/>
      <c r="AL12" s="17"/>
      <c r="AM12" s="17"/>
      <c r="AN12" s="17"/>
      <c r="AO12" s="17"/>
      <c r="AP12" s="17"/>
      <c r="AQ12" s="17"/>
      <c r="AR12" s="17"/>
      <c r="AS12" s="124"/>
      <c r="AT12" s="16"/>
      <c r="AU12" s="17"/>
      <c r="AV12" s="17"/>
      <c r="AW12" s="17"/>
      <c r="AX12" s="17"/>
      <c r="AY12" s="17"/>
      <c r="AZ12" s="17"/>
      <c r="BA12" s="17"/>
      <c r="BB12" s="124"/>
      <c r="BC12" s="16"/>
      <c r="BD12" s="17"/>
      <c r="BE12" s="17"/>
      <c r="BF12" s="17"/>
      <c r="BG12" s="17"/>
      <c r="BH12" s="17"/>
      <c r="BI12" s="17"/>
      <c r="BJ12" s="17"/>
      <c r="BK12" s="124"/>
      <c r="BL12" s="132"/>
      <c r="BM12" s="123"/>
      <c r="BN12" s="123"/>
      <c r="BO12" s="123"/>
      <c r="BP12" s="123"/>
      <c r="BQ12" s="123"/>
      <c r="BR12" s="123"/>
      <c r="BS12" s="123"/>
      <c r="BT12" s="123"/>
      <c r="BU12" s="123"/>
      <c r="BV12" s="123"/>
      <c r="BW12" s="123"/>
      <c r="BX12" s="123"/>
      <c r="BY12" s="123"/>
      <c r="BZ12" s="123"/>
    </row>
    <row r="13" spans="1:78" ht="26.25" customHeight="1" x14ac:dyDescent="0.2">
      <c r="A13" s="6"/>
      <c r="B13" s="6"/>
      <c r="C13" s="7"/>
      <c r="D13" s="7"/>
      <c r="E13" s="8"/>
      <c r="F13" s="16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24"/>
      <c r="U13" s="16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28"/>
      <c r="AJ13" s="16"/>
      <c r="AK13" s="17"/>
      <c r="AL13" s="17"/>
      <c r="AM13" s="17"/>
      <c r="AN13" s="17"/>
      <c r="AO13" s="17"/>
      <c r="AP13" s="17"/>
      <c r="AQ13" s="17"/>
      <c r="AR13" s="17"/>
      <c r="AS13" s="124"/>
      <c r="AT13" s="16"/>
      <c r="AU13" s="17"/>
      <c r="AV13" s="17"/>
      <c r="AW13" s="17"/>
      <c r="AX13" s="17"/>
      <c r="AY13" s="17"/>
      <c r="AZ13" s="17"/>
      <c r="BA13" s="17"/>
      <c r="BB13" s="124"/>
      <c r="BC13" s="16"/>
      <c r="BD13" s="17"/>
      <c r="BE13" s="17"/>
      <c r="BF13" s="17"/>
      <c r="BG13" s="17"/>
      <c r="BH13" s="17"/>
      <c r="BI13" s="17"/>
      <c r="BJ13" s="17"/>
      <c r="BK13" s="124"/>
      <c r="BL13" s="132"/>
      <c r="BM13" s="123"/>
      <c r="BN13" s="123"/>
      <c r="BO13" s="123"/>
      <c r="BP13" s="123"/>
      <c r="BQ13" s="123"/>
      <c r="BR13" s="123"/>
      <c r="BS13" s="123"/>
      <c r="BT13" s="123"/>
      <c r="BU13" s="123"/>
      <c r="BV13" s="123"/>
      <c r="BW13" s="123"/>
      <c r="BX13" s="123"/>
      <c r="BY13" s="123"/>
      <c r="BZ13" s="123"/>
    </row>
    <row r="14" spans="1:78" ht="26.25" customHeight="1" x14ac:dyDescent="0.2">
      <c r="A14" s="6"/>
      <c r="B14" s="6"/>
      <c r="C14" s="7"/>
      <c r="D14" s="7"/>
      <c r="E14" s="8"/>
      <c r="F14" s="16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24"/>
      <c r="U14" s="16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28"/>
      <c r="AJ14" s="16"/>
      <c r="AK14" s="17"/>
      <c r="AL14" s="17"/>
      <c r="AM14" s="17"/>
      <c r="AN14" s="17"/>
      <c r="AO14" s="17"/>
      <c r="AP14" s="17"/>
      <c r="AQ14" s="17"/>
      <c r="AR14" s="17"/>
      <c r="AS14" s="124"/>
      <c r="AT14" s="16"/>
      <c r="AU14" s="17"/>
      <c r="AV14" s="17"/>
      <c r="AW14" s="17"/>
      <c r="AX14" s="17"/>
      <c r="AY14" s="17"/>
      <c r="AZ14" s="17"/>
      <c r="BA14" s="17"/>
      <c r="BB14" s="124"/>
      <c r="BC14" s="16"/>
      <c r="BD14" s="17"/>
      <c r="BE14" s="17"/>
      <c r="BF14" s="17"/>
      <c r="BG14" s="17"/>
      <c r="BH14" s="17"/>
      <c r="BI14" s="17"/>
      <c r="BJ14" s="17"/>
      <c r="BK14" s="124"/>
      <c r="BL14" s="132"/>
      <c r="BM14" s="123"/>
      <c r="BN14" s="123"/>
      <c r="BO14" s="123"/>
      <c r="BP14" s="123"/>
      <c r="BQ14" s="123"/>
      <c r="BR14" s="123"/>
      <c r="BS14" s="123"/>
      <c r="BT14" s="123"/>
      <c r="BU14" s="123"/>
      <c r="BV14" s="123"/>
      <c r="BW14" s="123"/>
      <c r="BX14" s="123"/>
      <c r="BY14" s="123"/>
      <c r="BZ14" s="123"/>
    </row>
    <row r="15" spans="1:78" ht="26.25" customHeight="1" x14ac:dyDescent="0.2">
      <c r="A15" s="6"/>
      <c r="B15" s="6"/>
      <c r="C15" s="7"/>
      <c r="D15" s="7"/>
      <c r="E15" s="8"/>
      <c r="F15" s="16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24"/>
      <c r="U15" s="16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28"/>
      <c r="AJ15" s="16"/>
      <c r="AK15" s="17"/>
      <c r="AL15" s="17"/>
      <c r="AM15" s="17"/>
      <c r="AN15" s="17"/>
      <c r="AO15" s="17"/>
      <c r="AP15" s="17"/>
      <c r="AQ15" s="17"/>
      <c r="AR15" s="17"/>
      <c r="AS15" s="124"/>
      <c r="AT15" s="16"/>
      <c r="AU15" s="17"/>
      <c r="AV15" s="17"/>
      <c r="AW15" s="17"/>
      <c r="AX15" s="17"/>
      <c r="AY15" s="17"/>
      <c r="AZ15" s="17"/>
      <c r="BA15" s="17"/>
      <c r="BB15" s="124"/>
      <c r="BC15" s="16"/>
      <c r="BD15" s="17"/>
      <c r="BE15" s="17"/>
      <c r="BF15" s="17"/>
      <c r="BG15" s="17"/>
      <c r="BH15" s="17"/>
      <c r="BI15" s="17"/>
      <c r="BJ15" s="17"/>
      <c r="BK15" s="124"/>
      <c r="BL15" s="132"/>
      <c r="BM15" s="123"/>
      <c r="BN15" s="123"/>
      <c r="BO15" s="123"/>
      <c r="BP15" s="123"/>
      <c r="BQ15" s="123"/>
      <c r="BR15" s="123"/>
      <c r="BS15" s="123"/>
      <c r="BT15" s="123"/>
      <c r="BU15" s="123"/>
      <c r="BV15" s="123"/>
      <c r="BW15" s="123"/>
      <c r="BX15" s="123"/>
      <c r="BY15" s="123"/>
      <c r="BZ15" s="123"/>
    </row>
    <row r="16" spans="1:78" ht="26.25" customHeight="1" x14ac:dyDescent="0.2">
      <c r="A16" s="6"/>
      <c r="B16" s="6"/>
      <c r="C16" s="7"/>
      <c r="D16" s="7"/>
      <c r="E16" s="8"/>
      <c r="F16" s="16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24"/>
      <c r="U16" s="16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28"/>
      <c r="AJ16" s="16"/>
      <c r="AK16" s="17"/>
      <c r="AL16" s="17"/>
      <c r="AM16" s="17"/>
      <c r="AN16" s="17"/>
      <c r="AO16" s="17"/>
      <c r="AP16" s="17"/>
      <c r="AQ16" s="17"/>
      <c r="AR16" s="17"/>
      <c r="AS16" s="124"/>
      <c r="AT16" s="16"/>
      <c r="AU16" s="17"/>
      <c r="AV16" s="17"/>
      <c r="AW16" s="17"/>
      <c r="AX16" s="17"/>
      <c r="AY16" s="17"/>
      <c r="AZ16" s="17"/>
      <c r="BA16" s="17"/>
      <c r="BB16" s="124"/>
      <c r="BC16" s="16"/>
      <c r="BD16" s="17"/>
      <c r="BE16" s="17"/>
      <c r="BF16" s="17"/>
      <c r="BG16" s="17"/>
      <c r="BH16" s="17"/>
      <c r="BI16" s="17"/>
      <c r="BJ16" s="17"/>
      <c r="BK16" s="124"/>
      <c r="BL16" s="132"/>
      <c r="BM16" s="123"/>
      <c r="BN16" s="123"/>
      <c r="BO16" s="123"/>
      <c r="BP16" s="123"/>
      <c r="BQ16" s="123"/>
      <c r="BR16" s="123"/>
      <c r="BS16" s="123"/>
      <c r="BT16" s="123"/>
      <c r="BU16" s="123"/>
      <c r="BV16" s="123"/>
      <c r="BW16" s="123"/>
      <c r="BX16" s="123"/>
      <c r="BY16" s="123"/>
      <c r="BZ16" s="123"/>
    </row>
    <row r="17" spans="1:78" ht="26.25" customHeight="1" x14ac:dyDescent="0.2">
      <c r="A17" s="6"/>
      <c r="B17" s="6"/>
      <c r="C17" s="7"/>
      <c r="D17" s="7"/>
      <c r="E17" s="8"/>
      <c r="F17" s="16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24"/>
      <c r="U17" s="16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28"/>
      <c r="AJ17" s="16"/>
      <c r="AK17" s="17"/>
      <c r="AL17" s="17"/>
      <c r="AM17" s="17"/>
      <c r="AN17" s="17"/>
      <c r="AO17" s="17"/>
      <c r="AP17" s="17"/>
      <c r="AQ17" s="17"/>
      <c r="AR17" s="17"/>
      <c r="AS17" s="124"/>
      <c r="AT17" s="16"/>
      <c r="AU17" s="17"/>
      <c r="AV17" s="17"/>
      <c r="AW17" s="17"/>
      <c r="AX17" s="17"/>
      <c r="AY17" s="17"/>
      <c r="AZ17" s="17"/>
      <c r="BA17" s="17"/>
      <c r="BB17" s="124"/>
      <c r="BC17" s="16"/>
      <c r="BD17" s="17"/>
      <c r="BE17" s="17"/>
      <c r="BF17" s="17"/>
      <c r="BG17" s="17"/>
      <c r="BH17" s="17"/>
      <c r="BI17" s="17"/>
      <c r="BJ17" s="17"/>
      <c r="BK17" s="124"/>
      <c r="BL17" s="132"/>
      <c r="BM17" s="123"/>
      <c r="BN17" s="123"/>
      <c r="BO17" s="123"/>
      <c r="BP17" s="123"/>
      <c r="BQ17" s="123"/>
      <c r="BR17" s="123"/>
      <c r="BS17" s="123"/>
      <c r="BT17" s="123"/>
      <c r="BU17" s="123"/>
      <c r="BV17" s="123"/>
      <c r="BW17" s="123"/>
      <c r="BX17" s="123"/>
      <c r="BY17" s="123"/>
      <c r="BZ17" s="123"/>
    </row>
    <row r="18" spans="1:78" ht="26.25" customHeight="1" x14ac:dyDescent="0.2">
      <c r="A18" s="6"/>
      <c r="B18" s="6"/>
      <c r="C18" s="7"/>
      <c r="D18" s="7"/>
      <c r="E18" s="8"/>
      <c r="F18" s="16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24"/>
      <c r="U18" s="16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28"/>
      <c r="AJ18" s="16"/>
      <c r="AK18" s="17"/>
      <c r="AL18" s="17"/>
      <c r="AM18" s="17"/>
      <c r="AN18" s="17"/>
      <c r="AO18" s="17"/>
      <c r="AP18" s="17"/>
      <c r="AQ18" s="17"/>
      <c r="AR18" s="17"/>
      <c r="AS18" s="124"/>
      <c r="AT18" s="16"/>
      <c r="AU18" s="17"/>
      <c r="AV18" s="17"/>
      <c r="AW18" s="17"/>
      <c r="AX18" s="17"/>
      <c r="AY18" s="17"/>
      <c r="AZ18" s="17"/>
      <c r="BA18" s="17"/>
      <c r="BB18" s="124"/>
      <c r="BC18" s="16"/>
      <c r="BD18" s="17"/>
      <c r="BE18" s="17"/>
      <c r="BF18" s="17"/>
      <c r="BG18" s="17"/>
      <c r="BH18" s="17"/>
      <c r="BI18" s="17"/>
      <c r="BJ18" s="17"/>
      <c r="BK18" s="124"/>
      <c r="BL18" s="132"/>
      <c r="BM18" s="123"/>
      <c r="BN18" s="123"/>
      <c r="BO18" s="123"/>
      <c r="BP18" s="123"/>
      <c r="BQ18" s="123"/>
      <c r="BR18" s="123"/>
      <c r="BS18" s="123"/>
      <c r="BT18" s="123"/>
      <c r="BU18" s="123"/>
      <c r="BV18" s="123"/>
      <c r="BW18" s="123"/>
      <c r="BX18" s="123"/>
      <c r="BY18" s="123"/>
      <c r="BZ18" s="123"/>
    </row>
    <row r="19" spans="1:78" ht="26.25" customHeight="1" x14ac:dyDescent="0.2">
      <c r="A19" s="6"/>
      <c r="B19" s="6"/>
      <c r="C19" s="7"/>
      <c r="D19" s="7"/>
      <c r="E19" s="8"/>
      <c r="F19" s="16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24"/>
      <c r="U19" s="16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28"/>
      <c r="AJ19" s="16"/>
      <c r="AK19" s="17"/>
      <c r="AL19" s="17"/>
      <c r="AM19" s="17"/>
      <c r="AN19" s="17"/>
      <c r="AO19" s="17"/>
      <c r="AP19" s="17"/>
      <c r="AQ19" s="17"/>
      <c r="AR19" s="17"/>
      <c r="AS19" s="124"/>
      <c r="AT19" s="16"/>
      <c r="AU19" s="17"/>
      <c r="AV19" s="17"/>
      <c r="AW19" s="17"/>
      <c r="AX19" s="17"/>
      <c r="AY19" s="17"/>
      <c r="AZ19" s="17"/>
      <c r="BA19" s="17"/>
      <c r="BB19" s="124"/>
      <c r="BC19" s="16"/>
      <c r="BD19" s="17"/>
      <c r="BE19" s="17"/>
      <c r="BF19" s="17"/>
      <c r="BG19" s="17"/>
      <c r="BH19" s="17"/>
      <c r="BI19" s="17"/>
      <c r="BJ19" s="17"/>
      <c r="BK19" s="124"/>
      <c r="BL19" s="132"/>
      <c r="BM19" s="123"/>
      <c r="BN19" s="123"/>
      <c r="BO19" s="123"/>
      <c r="BP19" s="123"/>
      <c r="BQ19" s="123"/>
      <c r="BR19" s="123"/>
      <c r="BS19" s="123"/>
      <c r="BT19" s="123"/>
      <c r="BU19" s="123"/>
      <c r="BV19" s="123"/>
      <c r="BW19" s="123"/>
      <c r="BX19" s="123"/>
      <c r="BY19" s="123"/>
      <c r="BZ19" s="123"/>
    </row>
    <row r="20" spans="1:78" ht="26.25" customHeight="1" x14ac:dyDescent="0.2">
      <c r="A20" s="6"/>
      <c r="B20" s="6"/>
      <c r="C20" s="7"/>
      <c r="D20" s="7"/>
      <c r="E20" s="8"/>
      <c r="F20" s="16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24"/>
      <c r="U20" s="16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28"/>
      <c r="AJ20" s="16"/>
      <c r="AK20" s="17"/>
      <c r="AL20" s="17"/>
      <c r="AM20" s="17"/>
      <c r="AN20" s="17"/>
      <c r="AO20" s="17"/>
      <c r="AP20" s="17"/>
      <c r="AQ20" s="17"/>
      <c r="AR20" s="17"/>
      <c r="AS20" s="124"/>
      <c r="AT20" s="16"/>
      <c r="AU20" s="17"/>
      <c r="AV20" s="17"/>
      <c r="AW20" s="17"/>
      <c r="AX20" s="17"/>
      <c r="AY20" s="17"/>
      <c r="AZ20" s="17"/>
      <c r="BA20" s="17"/>
      <c r="BB20" s="124"/>
      <c r="BC20" s="16"/>
      <c r="BD20" s="17"/>
      <c r="BE20" s="17"/>
      <c r="BF20" s="17"/>
      <c r="BG20" s="17"/>
      <c r="BH20" s="17"/>
      <c r="BI20" s="17"/>
      <c r="BJ20" s="17"/>
      <c r="BK20" s="124"/>
      <c r="BL20" s="132"/>
      <c r="BM20" s="123"/>
      <c r="BN20" s="123"/>
      <c r="BO20" s="123"/>
      <c r="BP20" s="123"/>
      <c r="BQ20" s="123"/>
      <c r="BR20" s="123"/>
      <c r="BS20" s="123"/>
      <c r="BT20" s="123"/>
      <c r="BU20" s="123"/>
      <c r="BV20" s="123"/>
      <c r="BW20" s="123"/>
      <c r="BX20" s="123"/>
      <c r="BY20" s="123"/>
      <c r="BZ20" s="123"/>
    </row>
    <row r="21" spans="1:78" ht="26.25" customHeight="1" x14ac:dyDescent="0.2">
      <c r="A21" s="6"/>
      <c r="B21" s="6"/>
      <c r="C21" s="7"/>
      <c r="D21" s="7"/>
      <c r="E21" s="8"/>
      <c r="F21" s="16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24"/>
      <c r="U21" s="16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28"/>
      <c r="AJ21" s="16"/>
      <c r="AK21" s="17"/>
      <c r="AL21" s="17"/>
      <c r="AM21" s="17"/>
      <c r="AN21" s="17"/>
      <c r="AO21" s="17"/>
      <c r="AP21" s="17"/>
      <c r="AQ21" s="17"/>
      <c r="AR21" s="17"/>
      <c r="AS21" s="124"/>
      <c r="AT21" s="16"/>
      <c r="AU21" s="17"/>
      <c r="AV21" s="17"/>
      <c r="AW21" s="17"/>
      <c r="AX21" s="17"/>
      <c r="AY21" s="17"/>
      <c r="AZ21" s="17"/>
      <c r="BA21" s="17"/>
      <c r="BB21" s="124"/>
      <c r="BC21" s="16"/>
      <c r="BD21" s="17"/>
      <c r="BE21" s="17"/>
      <c r="BF21" s="17"/>
      <c r="BG21" s="17"/>
      <c r="BH21" s="17"/>
      <c r="BI21" s="17"/>
      <c r="BJ21" s="17"/>
      <c r="BK21" s="124"/>
      <c r="BL21" s="132"/>
      <c r="BM21" s="123"/>
      <c r="BN21" s="123"/>
      <c r="BO21" s="123"/>
      <c r="BP21" s="123"/>
      <c r="BQ21" s="123"/>
      <c r="BR21" s="123"/>
      <c r="BS21" s="123"/>
      <c r="BT21" s="123"/>
      <c r="BU21" s="123"/>
      <c r="BV21" s="123"/>
      <c r="BW21" s="123"/>
      <c r="BX21" s="123"/>
      <c r="BY21" s="123"/>
      <c r="BZ21" s="123"/>
    </row>
    <row r="22" spans="1:78" ht="26.25" customHeight="1" x14ac:dyDescent="0.2">
      <c r="A22" s="6"/>
      <c r="B22" s="6"/>
      <c r="C22" s="7"/>
      <c r="D22" s="7"/>
      <c r="E22" s="8"/>
      <c r="F22" s="16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24"/>
      <c r="U22" s="16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28"/>
      <c r="AJ22" s="16"/>
      <c r="AK22" s="17"/>
      <c r="AL22" s="17"/>
      <c r="AM22" s="17"/>
      <c r="AN22" s="17"/>
      <c r="AO22" s="17"/>
      <c r="AP22" s="17"/>
      <c r="AQ22" s="17"/>
      <c r="AR22" s="17"/>
      <c r="AS22" s="124"/>
      <c r="AT22" s="16"/>
      <c r="AU22" s="17"/>
      <c r="AV22" s="17"/>
      <c r="AW22" s="17"/>
      <c r="AX22" s="17"/>
      <c r="AY22" s="17"/>
      <c r="AZ22" s="17"/>
      <c r="BA22" s="17"/>
      <c r="BB22" s="124"/>
      <c r="BC22" s="16"/>
      <c r="BD22" s="17"/>
      <c r="BE22" s="17"/>
      <c r="BF22" s="17"/>
      <c r="BG22" s="17"/>
      <c r="BH22" s="17"/>
      <c r="BI22" s="17"/>
      <c r="BJ22" s="17"/>
      <c r="BK22" s="124"/>
      <c r="BL22" s="132"/>
      <c r="BM22" s="123"/>
      <c r="BN22" s="123"/>
      <c r="BO22" s="123"/>
      <c r="BP22" s="123"/>
      <c r="BQ22" s="123"/>
      <c r="BR22" s="123"/>
      <c r="BS22" s="123"/>
      <c r="BT22" s="123"/>
      <c r="BU22" s="123"/>
      <c r="BV22" s="123"/>
      <c r="BW22" s="123"/>
      <c r="BX22" s="123"/>
      <c r="BY22" s="123"/>
      <c r="BZ22" s="123"/>
    </row>
    <row r="23" spans="1:78" ht="26.25" customHeight="1" x14ac:dyDescent="0.2">
      <c r="A23" s="6"/>
      <c r="B23" s="6"/>
      <c r="C23" s="7"/>
      <c r="D23" s="7"/>
      <c r="E23" s="8"/>
      <c r="F23" s="16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24"/>
      <c r="U23" s="16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28"/>
      <c r="AJ23" s="16"/>
      <c r="AK23" s="17"/>
      <c r="AL23" s="17"/>
      <c r="AM23" s="17"/>
      <c r="AN23" s="17"/>
      <c r="AO23" s="17"/>
      <c r="AP23" s="17"/>
      <c r="AQ23" s="17"/>
      <c r="AR23" s="17"/>
      <c r="AS23" s="124"/>
      <c r="AT23" s="16"/>
      <c r="AU23" s="17"/>
      <c r="AV23" s="17"/>
      <c r="AW23" s="17"/>
      <c r="AX23" s="17"/>
      <c r="AY23" s="17"/>
      <c r="AZ23" s="17"/>
      <c r="BA23" s="17"/>
      <c r="BB23" s="124"/>
      <c r="BC23" s="16"/>
      <c r="BD23" s="17"/>
      <c r="BE23" s="17"/>
      <c r="BF23" s="17"/>
      <c r="BG23" s="17"/>
      <c r="BH23" s="17"/>
      <c r="BI23" s="17"/>
      <c r="BJ23" s="17"/>
      <c r="BK23" s="124"/>
      <c r="BL23" s="132"/>
      <c r="BM23" s="123"/>
      <c r="BN23" s="123"/>
      <c r="BO23" s="123"/>
      <c r="BP23" s="123"/>
      <c r="BQ23" s="123"/>
      <c r="BR23" s="123"/>
      <c r="BS23" s="123"/>
      <c r="BT23" s="123"/>
      <c r="BU23" s="123"/>
      <c r="BV23" s="123"/>
      <c r="BW23" s="123"/>
      <c r="BX23" s="123"/>
      <c r="BY23" s="123"/>
      <c r="BZ23" s="123"/>
    </row>
    <row r="24" spans="1:78" ht="26.25" customHeight="1" x14ac:dyDescent="0.2">
      <c r="A24" s="6"/>
      <c r="B24" s="6"/>
      <c r="C24" s="7"/>
      <c r="D24" s="7"/>
      <c r="E24" s="8"/>
      <c r="F24" s="16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24"/>
      <c r="U24" s="16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28"/>
      <c r="AJ24" s="16"/>
      <c r="AK24" s="17"/>
      <c r="AL24" s="17"/>
      <c r="AM24" s="17"/>
      <c r="AN24" s="17"/>
      <c r="AO24" s="17"/>
      <c r="AP24" s="17"/>
      <c r="AQ24" s="17"/>
      <c r="AR24" s="17"/>
      <c r="AS24" s="124"/>
      <c r="AT24" s="16"/>
      <c r="AU24" s="17"/>
      <c r="AV24" s="17"/>
      <c r="AW24" s="17"/>
      <c r="AX24" s="17"/>
      <c r="AY24" s="17"/>
      <c r="AZ24" s="17"/>
      <c r="BA24" s="17"/>
      <c r="BB24" s="124"/>
      <c r="BC24" s="16"/>
      <c r="BD24" s="17"/>
      <c r="BE24" s="17"/>
      <c r="BF24" s="17"/>
      <c r="BG24" s="17"/>
      <c r="BH24" s="17"/>
      <c r="BI24" s="17"/>
      <c r="BJ24" s="17"/>
      <c r="BK24" s="124"/>
      <c r="BL24" s="132"/>
      <c r="BM24" s="123"/>
      <c r="BN24" s="123"/>
      <c r="BO24" s="123"/>
      <c r="BP24" s="123"/>
      <c r="BQ24" s="123"/>
      <c r="BR24" s="123"/>
      <c r="BS24" s="123"/>
      <c r="BT24" s="123"/>
      <c r="BU24" s="123"/>
      <c r="BV24" s="123"/>
      <c r="BW24" s="123"/>
      <c r="BX24" s="123"/>
      <c r="BY24" s="123"/>
      <c r="BZ24" s="123"/>
    </row>
    <row r="25" spans="1:78" ht="26.25" customHeight="1" x14ac:dyDescent="0.2">
      <c r="A25" s="6"/>
      <c r="B25" s="6"/>
      <c r="C25" s="7"/>
      <c r="D25" s="7"/>
      <c r="E25" s="8"/>
      <c r="F25" s="16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24"/>
      <c r="U25" s="16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28"/>
      <c r="AJ25" s="16"/>
      <c r="AK25" s="17"/>
      <c r="AL25" s="17"/>
      <c r="AM25" s="17"/>
      <c r="AN25" s="17"/>
      <c r="AO25" s="17"/>
      <c r="AP25" s="17"/>
      <c r="AQ25" s="17"/>
      <c r="AR25" s="17"/>
      <c r="AS25" s="124"/>
      <c r="AT25" s="16"/>
      <c r="AU25" s="17"/>
      <c r="AV25" s="17"/>
      <c r="AW25" s="17"/>
      <c r="AX25" s="17"/>
      <c r="AY25" s="17"/>
      <c r="AZ25" s="17"/>
      <c r="BA25" s="17"/>
      <c r="BB25" s="124"/>
      <c r="BC25" s="16"/>
      <c r="BD25" s="17"/>
      <c r="BE25" s="17"/>
      <c r="BF25" s="17"/>
      <c r="BG25" s="17"/>
      <c r="BH25" s="17"/>
      <c r="BI25" s="17"/>
      <c r="BJ25" s="17"/>
      <c r="BK25" s="124"/>
      <c r="BL25" s="132"/>
      <c r="BM25" s="123"/>
      <c r="BN25" s="123"/>
      <c r="BO25" s="123"/>
      <c r="BP25" s="123"/>
      <c r="BQ25" s="123"/>
      <c r="BR25" s="123"/>
      <c r="BS25" s="123"/>
      <c r="BT25" s="123"/>
      <c r="BU25" s="123"/>
      <c r="BV25" s="123"/>
      <c r="BW25" s="123"/>
      <c r="BX25" s="123"/>
      <c r="BY25" s="123"/>
      <c r="BZ25" s="123"/>
    </row>
    <row r="26" spans="1:78" ht="26.25" customHeight="1" x14ac:dyDescent="0.2">
      <c r="A26" s="6"/>
      <c r="B26" s="6"/>
      <c r="C26" s="7"/>
      <c r="D26" s="7"/>
      <c r="E26" s="8"/>
      <c r="F26" s="16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24"/>
      <c r="U26" s="16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28"/>
      <c r="AJ26" s="16"/>
      <c r="AK26" s="17"/>
      <c r="AL26" s="17"/>
      <c r="AM26" s="17"/>
      <c r="AN26" s="17"/>
      <c r="AO26" s="17"/>
      <c r="AP26" s="17"/>
      <c r="AQ26" s="17"/>
      <c r="AR26" s="17"/>
      <c r="AS26" s="124"/>
      <c r="AT26" s="16"/>
      <c r="AU26" s="17"/>
      <c r="AV26" s="17"/>
      <c r="AW26" s="17"/>
      <c r="AX26" s="17"/>
      <c r="AY26" s="17"/>
      <c r="AZ26" s="17"/>
      <c r="BA26" s="17"/>
      <c r="BB26" s="124"/>
      <c r="BC26" s="16"/>
      <c r="BD26" s="17"/>
      <c r="BE26" s="17"/>
      <c r="BF26" s="17"/>
      <c r="BG26" s="17"/>
      <c r="BH26" s="17"/>
      <c r="BI26" s="17"/>
      <c r="BJ26" s="17"/>
      <c r="BK26" s="124"/>
      <c r="BL26" s="132"/>
      <c r="BM26" s="123"/>
      <c r="BN26" s="123"/>
      <c r="BO26" s="123"/>
      <c r="BP26" s="123"/>
      <c r="BQ26" s="123"/>
      <c r="BR26" s="123"/>
      <c r="BS26" s="123"/>
      <c r="BT26" s="123"/>
      <c r="BU26" s="123"/>
      <c r="BV26" s="123"/>
      <c r="BW26" s="123"/>
      <c r="BX26" s="123"/>
      <c r="BY26" s="123"/>
      <c r="BZ26" s="123"/>
    </row>
    <row r="27" spans="1:78" ht="26.25" customHeight="1" x14ac:dyDescent="0.2">
      <c r="A27" s="6"/>
      <c r="B27" s="6"/>
      <c r="C27" s="7"/>
      <c r="D27" s="7"/>
      <c r="E27" s="8"/>
      <c r="F27" s="16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24"/>
      <c r="U27" s="16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28"/>
      <c r="AJ27" s="16"/>
      <c r="AK27" s="17"/>
      <c r="AL27" s="17"/>
      <c r="AM27" s="17"/>
      <c r="AN27" s="17"/>
      <c r="AO27" s="17"/>
      <c r="AP27" s="17"/>
      <c r="AQ27" s="17"/>
      <c r="AR27" s="17"/>
      <c r="AS27" s="124"/>
      <c r="AT27" s="16"/>
      <c r="AU27" s="17"/>
      <c r="AV27" s="17"/>
      <c r="AW27" s="17"/>
      <c r="AX27" s="17"/>
      <c r="AY27" s="17"/>
      <c r="AZ27" s="17"/>
      <c r="BA27" s="17"/>
      <c r="BB27" s="124"/>
      <c r="BC27" s="16"/>
      <c r="BD27" s="17"/>
      <c r="BE27" s="17"/>
      <c r="BF27" s="17"/>
      <c r="BG27" s="17"/>
      <c r="BH27" s="17"/>
      <c r="BI27" s="17"/>
      <c r="BJ27" s="17"/>
      <c r="BK27" s="124"/>
      <c r="BL27" s="132"/>
      <c r="BM27" s="123"/>
      <c r="BN27" s="123"/>
      <c r="BO27" s="123"/>
      <c r="BP27" s="123"/>
      <c r="BQ27" s="123"/>
      <c r="BR27" s="123"/>
      <c r="BS27" s="123"/>
      <c r="BT27" s="123"/>
      <c r="BU27" s="123"/>
      <c r="BV27" s="123"/>
      <c r="BW27" s="123"/>
      <c r="BX27" s="123"/>
      <c r="BY27" s="123"/>
      <c r="BZ27" s="123"/>
    </row>
    <row r="28" spans="1:78" ht="26.25" customHeight="1" x14ac:dyDescent="0.2">
      <c r="A28" s="6"/>
      <c r="B28" s="6"/>
      <c r="C28" s="7"/>
      <c r="D28" s="7"/>
      <c r="E28" s="8"/>
      <c r="F28" s="16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24"/>
      <c r="U28" s="16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28"/>
      <c r="AJ28" s="16"/>
      <c r="AK28" s="17"/>
      <c r="AL28" s="17"/>
      <c r="AM28" s="17"/>
      <c r="AN28" s="17"/>
      <c r="AO28" s="17"/>
      <c r="AP28" s="17"/>
      <c r="AQ28" s="17"/>
      <c r="AR28" s="17"/>
      <c r="AS28" s="124"/>
      <c r="AT28" s="16"/>
      <c r="AU28" s="17"/>
      <c r="AV28" s="17"/>
      <c r="AW28" s="17"/>
      <c r="AX28" s="17"/>
      <c r="AY28" s="17"/>
      <c r="AZ28" s="17"/>
      <c r="BA28" s="17"/>
      <c r="BB28" s="124"/>
      <c r="BC28" s="16"/>
      <c r="BD28" s="17"/>
      <c r="BE28" s="17"/>
      <c r="BF28" s="17"/>
      <c r="BG28" s="17"/>
      <c r="BH28" s="17"/>
      <c r="BI28" s="17"/>
      <c r="BJ28" s="17"/>
      <c r="BK28" s="124"/>
      <c r="BL28" s="132"/>
      <c r="BM28" s="123"/>
      <c r="BN28" s="123"/>
      <c r="BO28" s="123"/>
      <c r="BP28" s="123"/>
      <c r="BQ28" s="123"/>
      <c r="BR28" s="123"/>
      <c r="BS28" s="123"/>
      <c r="BT28" s="123"/>
      <c r="BU28" s="123"/>
      <c r="BV28" s="123"/>
      <c r="BW28" s="123"/>
      <c r="BX28" s="123"/>
      <c r="BY28" s="123"/>
      <c r="BZ28" s="123"/>
    </row>
    <row r="29" spans="1:78" ht="26.25" customHeight="1" x14ac:dyDescent="0.2">
      <c r="A29" s="6"/>
      <c r="B29" s="6"/>
      <c r="C29" s="7"/>
      <c r="D29" s="7"/>
      <c r="E29" s="8"/>
      <c r="F29" s="16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24"/>
      <c r="U29" s="16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28"/>
      <c r="AJ29" s="16"/>
      <c r="AK29" s="17"/>
      <c r="AL29" s="17"/>
      <c r="AM29" s="17"/>
      <c r="AN29" s="17"/>
      <c r="AO29" s="17"/>
      <c r="AP29" s="17"/>
      <c r="AQ29" s="17"/>
      <c r="AR29" s="17"/>
      <c r="AS29" s="124"/>
      <c r="AT29" s="16"/>
      <c r="AU29" s="17"/>
      <c r="AV29" s="17"/>
      <c r="AW29" s="17"/>
      <c r="AX29" s="17"/>
      <c r="AY29" s="17"/>
      <c r="AZ29" s="17"/>
      <c r="BA29" s="17"/>
      <c r="BB29" s="124"/>
      <c r="BC29" s="16"/>
      <c r="BD29" s="17"/>
      <c r="BE29" s="17"/>
      <c r="BF29" s="17"/>
      <c r="BG29" s="17"/>
      <c r="BH29" s="17"/>
      <c r="BI29" s="17"/>
      <c r="BJ29" s="17"/>
      <c r="BK29" s="124"/>
      <c r="BL29" s="132"/>
      <c r="BM29" s="123"/>
      <c r="BN29" s="123"/>
      <c r="BO29" s="123"/>
      <c r="BP29" s="123"/>
      <c r="BQ29" s="123"/>
      <c r="BR29" s="123"/>
      <c r="BS29" s="123"/>
      <c r="BT29" s="123"/>
      <c r="BU29" s="123"/>
      <c r="BV29" s="123"/>
      <c r="BW29" s="123"/>
      <c r="BX29" s="123"/>
      <c r="BY29" s="123"/>
      <c r="BZ29" s="123"/>
    </row>
    <row r="30" spans="1:78" ht="26.25" customHeight="1" x14ac:dyDescent="0.2">
      <c r="A30" s="6"/>
      <c r="B30" s="6"/>
      <c r="C30" s="7"/>
      <c r="D30" s="7"/>
      <c r="E30" s="8"/>
      <c r="F30" s="16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24"/>
      <c r="U30" s="16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28"/>
      <c r="AJ30" s="16"/>
      <c r="AK30" s="17"/>
      <c r="AL30" s="17"/>
      <c r="AM30" s="17"/>
      <c r="AN30" s="17"/>
      <c r="AO30" s="17"/>
      <c r="AP30" s="17"/>
      <c r="AQ30" s="17"/>
      <c r="AR30" s="17"/>
      <c r="AS30" s="124"/>
      <c r="AT30" s="16"/>
      <c r="AU30" s="17"/>
      <c r="AV30" s="17"/>
      <c r="AW30" s="17"/>
      <c r="AX30" s="17"/>
      <c r="AY30" s="17"/>
      <c r="AZ30" s="17"/>
      <c r="BA30" s="17"/>
      <c r="BB30" s="124"/>
      <c r="BC30" s="16"/>
      <c r="BD30" s="17"/>
      <c r="BE30" s="17"/>
      <c r="BF30" s="17"/>
      <c r="BG30" s="17"/>
      <c r="BH30" s="17"/>
      <c r="BI30" s="17"/>
      <c r="BJ30" s="17"/>
      <c r="BK30" s="124"/>
      <c r="BL30" s="132"/>
      <c r="BM30" s="123"/>
      <c r="BN30" s="123"/>
      <c r="BO30" s="123"/>
      <c r="BP30" s="123"/>
      <c r="BQ30" s="123"/>
      <c r="BR30" s="123"/>
      <c r="BS30" s="123"/>
      <c r="BT30" s="123"/>
      <c r="BU30" s="123"/>
      <c r="BV30" s="123"/>
      <c r="BW30" s="123"/>
      <c r="BX30" s="123"/>
      <c r="BY30" s="123"/>
      <c r="BZ30" s="123"/>
    </row>
    <row r="31" spans="1:78" ht="26.25" customHeight="1" x14ac:dyDescent="0.2">
      <c r="A31" s="6"/>
      <c r="B31" s="6"/>
      <c r="C31" s="7"/>
      <c r="D31" s="7"/>
      <c r="E31" s="8"/>
      <c r="F31" s="16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24"/>
      <c r="U31" s="16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28"/>
      <c r="AJ31" s="16"/>
      <c r="AK31" s="17"/>
      <c r="AL31" s="17"/>
      <c r="AM31" s="17"/>
      <c r="AN31" s="17"/>
      <c r="AO31" s="17"/>
      <c r="AP31" s="17"/>
      <c r="AQ31" s="17"/>
      <c r="AR31" s="17"/>
      <c r="AS31" s="124"/>
      <c r="AT31" s="16"/>
      <c r="AU31" s="17"/>
      <c r="AV31" s="17"/>
      <c r="AW31" s="17"/>
      <c r="AX31" s="17"/>
      <c r="AY31" s="17"/>
      <c r="AZ31" s="17"/>
      <c r="BA31" s="17"/>
      <c r="BB31" s="124"/>
      <c r="BC31" s="16"/>
      <c r="BD31" s="17"/>
      <c r="BE31" s="17"/>
      <c r="BF31" s="17"/>
      <c r="BG31" s="17"/>
      <c r="BH31" s="17"/>
      <c r="BI31" s="17"/>
      <c r="BJ31" s="17"/>
      <c r="BK31" s="124"/>
      <c r="BL31" s="132"/>
      <c r="BM31" s="123"/>
      <c r="BN31" s="123"/>
      <c r="BO31" s="123"/>
      <c r="BP31" s="123"/>
      <c r="BQ31" s="123"/>
      <c r="BR31" s="123"/>
      <c r="BS31" s="123"/>
      <c r="BT31" s="123"/>
      <c r="BU31" s="123"/>
      <c r="BV31" s="123"/>
      <c r="BW31" s="123"/>
      <c r="BX31" s="123"/>
      <c r="BY31" s="123"/>
      <c r="BZ31" s="123"/>
    </row>
    <row r="32" spans="1:78" ht="26.25" customHeight="1" x14ac:dyDescent="0.2">
      <c r="A32" s="6"/>
      <c r="B32" s="6"/>
      <c r="C32" s="7"/>
      <c r="D32" s="7"/>
      <c r="E32" s="8"/>
      <c r="F32" s="16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24"/>
      <c r="U32" s="16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28"/>
      <c r="AJ32" s="16"/>
      <c r="AK32" s="17"/>
      <c r="AL32" s="17"/>
      <c r="AM32" s="17"/>
      <c r="AN32" s="17"/>
      <c r="AO32" s="17"/>
      <c r="AP32" s="17"/>
      <c r="AQ32" s="17"/>
      <c r="AR32" s="17"/>
      <c r="AS32" s="124"/>
      <c r="AT32" s="16"/>
      <c r="AU32" s="17"/>
      <c r="AV32" s="17"/>
      <c r="AW32" s="17"/>
      <c r="AX32" s="17"/>
      <c r="AY32" s="17"/>
      <c r="AZ32" s="17"/>
      <c r="BA32" s="17"/>
      <c r="BB32" s="124"/>
      <c r="BC32" s="16"/>
      <c r="BD32" s="17"/>
      <c r="BE32" s="17"/>
      <c r="BF32" s="17"/>
      <c r="BG32" s="17"/>
      <c r="BH32" s="17"/>
      <c r="BI32" s="17"/>
      <c r="BJ32" s="17"/>
      <c r="BK32" s="124"/>
      <c r="BL32" s="132"/>
      <c r="BM32" s="123"/>
      <c r="BN32" s="123"/>
      <c r="BO32" s="123"/>
      <c r="BP32" s="123"/>
      <c r="BQ32" s="123"/>
      <c r="BR32" s="123"/>
      <c r="BS32" s="123"/>
      <c r="BT32" s="123"/>
      <c r="BU32" s="123"/>
      <c r="BV32" s="123"/>
      <c r="BW32" s="123"/>
      <c r="BX32" s="123"/>
      <c r="BY32" s="123"/>
      <c r="BZ32" s="123"/>
    </row>
    <row r="33" spans="1:78" ht="26.25" customHeight="1" x14ac:dyDescent="0.2">
      <c r="A33" s="6"/>
      <c r="B33" s="6"/>
      <c r="C33" s="7"/>
      <c r="D33" s="7"/>
      <c r="E33" s="8"/>
      <c r="F33" s="16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24"/>
      <c r="U33" s="16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28"/>
      <c r="AJ33" s="16"/>
      <c r="AK33" s="17"/>
      <c r="AL33" s="17"/>
      <c r="AM33" s="17"/>
      <c r="AN33" s="17"/>
      <c r="AO33" s="17"/>
      <c r="AP33" s="17"/>
      <c r="AQ33" s="17"/>
      <c r="AR33" s="17"/>
      <c r="AS33" s="124"/>
      <c r="AT33" s="16"/>
      <c r="AU33" s="17"/>
      <c r="AV33" s="17"/>
      <c r="AW33" s="17"/>
      <c r="AX33" s="17"/>
      <c r="AY33" s="17"/>
      <c r="AZ33" s="17"/>
      <c r="BA33" s="17"/>
      <c r="BB33" s="124"/>
      <c r="BC33" s="16"/>
      <c r="BD33" s="17"/>
      <c r="BE33" s="17"/>
      <c r="BF33" s="17"/>
      <c r="BG33" s="17"/>
      <c r="BH33" s="17"/>
      <c r="BI33" s="17"/>
      <c r="BJ33" s="17"/>
      <c r="BK33" s="124"/>
      <c r="BL33" s="132"/>
      <c r="BM33" s="123"/>
      <c r="BN33" s="123"/>
      <c r="BO33" s="123"/>
      <c r="BP33" s="123"/>
      <c r="BQ33" s="123"/>
      <c r="BR33" s="123"/>
      <c r="BS33" s="123"/>
      <c r="BT33" s="123"/>
      <c r="BU33" s="123"/>
      <c r="BV33" s="123"/>
      <c r="BW33" s="123"/>
      <c r="BX33" s="123"/>
      <c r="BY33" s="123"/>
      <c r="BZ33" s="123"/>
    </row>
    <row r="34" spans="1:78" ht="26.25" customHeight="1" x14ac:dyDescent="0.2">
      <c r="A34" s="6"/>
      <c r="B34" s="6"/>
      <c r="C34" s="7"/>
      <c r="D34" s="7"/>
      <c r="E34" s="8"/>
      <c r="F34" s="16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24"/>
      <c r="U34" s="16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28"/>
      <c r="AJ34" s="16"/>
      <c r="AK34" s="17"/>
      <c r="AL34" s="17"/>
      <c r="AM34" s="17"/>
      <c r="AN34" s="17"/>
      <c r="AO34" s="17"/>
      <c r="AP34" s="17"/>
      <c r="AQ34" s="17"/>
      <c r="AR34" s="17"/>
      <c r="AS34" s="124"/>
      <c r="AT34" s="16"/>
      <c r="AU34" s="17"/>
      <c r="AV34" s="17"/>
      <c r="AW34" s="17"/>
      <c r="AX34" s="17"/>
      <c r="AY34" s="17"/>
      <c r="AZ34" s="17"/>
      <c r="BA34" s="17"/>
      <c r="BB34" s="124"/>
      <c r="BC34" s="16"/>
      <c r="BD34" s="17"/>
      <c r="BE34" s="17"/>
      <c r="BF34" s="17"/>
      <c r="BG34" s="17"/>
      <c r="BH34" s="17"/>
      <c r="BI34" s="17"/>
      <c r="BJ34" s="17"/>
      <c r="BK34" s="124"/>
      <c r="BL34" s="132"/>
      <c r="BM34" s="123"/>
      <c r="BN34" s="123"/>
      <c r="BO34" s="123"/>
      <c r="BP34" s="123"/>
      <c r="BQ34" s="123"/>
      <c r="BR34" s="123"/>
      <c r="BS34" s="123"/>
      <c r="BT34" s="123"/>
      <c r="BU34" s="123"/>
      <c r="BV34" s="123"/>
      <c r="BW34" s="123"/>
      <c r="BX34" s="123"/>
      <c r="BY34" s="123"/>
      <c r="BZ34" s="123"/>
    </row>
    <row r="35" spans="1:78" ht="26.25" customHeight="1" x14ac:dyDescent="0.2">
      <c r="A35" s="6"/>
      <c r="B35" s="6"/>
      <c r="C35" s="7"/>
      <c r="D35" s="7"/>
      <c r="E35" s="8"/>
      <c r="F35" s="16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24"/>
      <c r="U35" s="16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28"/>
      <c r="AJ35" s="16"/>
      <c r="AK35" s="17"/>
      <c r="AL35" s="17"/>
      <c r="AM35" s="17"/>
      <c r="AN35" s="17"/>
      <c r="AO35" s="17"/>
      <c r="AP35" s="17"/>
      <c r="AQ35" s="17"/>
      <c r="AR35" s="17"/>
      <c r="AS35" s="124"/>
      <c r="AT35" s="16"/>
      <c r="AU35" s="17"/>
      <c r="AV35" s="17"/>
      <c r="AW35" s="17"/>
      <c r="AX35" s="17"/>
      <c r="AY35" s="17"/>
      <c r="AZ35" s="17"/>
      <c r="BA35" s="17"/>
      <c r="BB35" s="124"/>
      <c r="BC35" s="16"/>
      <c r="BD35" s="17"/>
      <c r="BE35" s="17"/>
      <c r="BF35" s="17"/>
      <c r="BG35" s="17"/>
      <c r="BH35" s="17"/>
      <c r="BI35" s="17"/>
      <c r="BJ35" s="17"/>
      <c r="BK35" s="124"/>
      <c r="BL35" s="132"/>
      <c r="BM35" s="123"/>
      <c r="BN35" s="123"/>
      <c r="BO35" s="123"/>
      <c r="BP35" s="123"/>
      <c r="BQ35" s="123"/>
      <c r="BR35" s="123"/>
      <c r="BS35" s="123"/>
      <c r="BT35" s="123"/>
      <c r="BU35" s="123"/>
      <c r="BV35" s="123"/>
      <c r="BW35" s="123"/>
      <c r="BX35" s="123"/>
      <c r="BY35" s="123"/>
      <c r="BZ35" s="123"/>
    </row>
    <row r="36" spans="1:78" ht="26.25" customHeight="1" x14ac:dyDescent="0.2">
      <c r="A36" s="6"/>
      <c r="B36" s="6"/>
      <c r="C36" s="7"/>
      <c r="D36" s="7"/>
      <c r="E36" s="8"/>
      <c r="F36" s="16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24"/>
      <c r="U36" s="16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28"/>
      <c r="AJ36" s="16"/>
      <c r="AK36" s="17"/>
      <c r="AL36" s="17"/>
      <c r="AM36" s="17"/>
      <c r="AN36" s="17"/>
      <c r="AO36" s="17"/>
      <c r="AP36" s="17"/>
      <c r="AQ36" s="17"/>
      <c r="AR36" s="17"/>
      <c r="AS36" s="124"/>
      <c r="AT36" s="16"/>
      <c r="AU36" s="17"/>
      <c r="AV36" s="17"/>
      <c r="AW36" s="17"/>
      <c r="AX36" s="17"/>
      <c r="AY36" s="17"/>
      <c r="AZ36" s="17"/>
      <c r="BA36" s="17"/>
      <c r="BB36" s="124"/>
      <c r="BC36" s="16"/>
      <c r="BD36" s="17"/>
      <c r="BE36" s="17"/>
      <c r="BF36" s="17"/>
      <c r="BG36" s="17"/>
      <c r="BH36" s="17"/>
      <c r="BI36" s="17"/>
      <c r="BJ36" s="17"/>
      <c r="BK36" s="124"/>
      <c r="BL36" s="132"/>
      <c r="BM36" s="123"/>
      <c r="BN36" s="123"/>
      <c r="BO36" s="123"/>
      <c r="BP36" s="123"/>
      <c r="BQ36" s="123"/>
      <c r="BR36" s="123"/>
      <c r="BS36" s="123"/>
      <c r="BT36" s="123"/>
      <c r="BU36" s="123"/>
      <c r="BV36" s="123"/>
      <c r="BW36" s="123"/>
      <c r="BX36" s="123"/>
      <c r="BY36" s="123"/>
      <c r="BZ36" s="123"/>
    </row>
    <row r="37" spans="1:78" ht="26.25" customHeight="1" x14ac:dyDescent="0.2">
      <c r="A37" s="6"/>
      <c r="B37" s="6"/>
      <c r="C37" s="7"/>
      <c r="D37" s="7"/>
      <c r="E37" s="8"/>
      <c r="F37" s="16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24"/>
      <c r="U37" s="16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28"/>
      <c r="AJ37" s="16"/>
      <c r="AK37" s="17"/>
      <c r="AL37" s="17"/>
      <c r="AM37" s="17"/>
      <c r="AN37" s="17"/>
      <c r="AO37" s="17"/>
      <c r="AP37" s="17"/>
      <c r="AQ37" s="17"/>
      <c r="AR37" s="17"/>
      <c r="AS37" s="124"/>
      <c r="AT37" s="16"/>
      <c r="AU37" s="17"/>
      <c r="AV37" s="17"/>
      <c r="AW37" s="17"/>
      <c r="AX37" s="17"/>
      <c r="AY37" s="17"/>
      <c r="AZ37" s="17"/>
      <c r="BA37" s="17"/>
      <c r="BB37" s="124"/>
      <c r="BC37" s="16"/>
      <c r="BD37" s="17"/>
      <c r="BE37" s="17"/>
      <c r="BF37" s="17"/>
      <c r="BG37" s="17"/>
      <c r="BH37" s="17"/>
      <c r="BI37" s="17"/>
      <c r="BJ37" s="17"/>
      <c r="BK37" s="124"/>
      <c r="BL37" s="132"/>
      <c r="BM37" s="123"/>
      <c r="BN37" s="123"/>
      <c r="BO37" s="123"/>
      <c r="BP37" s="123"/>
      <c r="BQ37" s="123"/>
      <c r="BR37" s="123"/>
      <c r="BS37" s="123"/>
      <c r="BT37" s="123"/>
      <c r="BU37" s="123"/>
      <c r="BV37" s="123"/>
      <c r="BW37" s="123"/>
      <c r="BX37" s="123"/>
      <c r="BY37" s="123"/>
      <c r="BZ37" s="123"/>
    </row>
    <row r="38" spans="1:78" ht="26.25" customHeight="1" x14ac:dyDescent="0.2">
      <c r="A38" s="6"/>
      <c r="B38" s="6"/>
      <c r="C38" s="7"/>
      <c r="D38" s="7"/>
      <c r="E38" s="8"/>
      <c r="F38" s="16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24"/>
      <c r="U38" s="16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28"/>
      <c r="AJ38" s="16"/>
      <c r="AK38" s="17"/>
      <c r="AL38" s="17"/>
      <c r="AM38" s="17"/>
      <c r="AN38" s="17"/>
      <c r="AO38" s="17"/>
      <c r="AP38" s="17"/>
      <c r="AQ38" s="17"/>
      <c r="AR38" s="17"/>
      <c r="AS38" s="124"/>
      <c r="AT38" s="16"/>
      <c r="AU38" s="17"/>
      <c r="AV38" s="17"/>
      <c r="AW38" s="17"/>
      <c r="AX38" s="17"/>
      <c r="AY38" s="17"/>
      <c r="AZ38" s="17"/>
      <c r="BA38" s="17"/>
      <c r="BB38" s="124"/>
      <c r="BC38" s="16"/>
      <c r="BD38" s="17"/>
      <c r="BE38" s="17"/>
      <c r="BF38" s="17"/>
      <c r="BG38" s="17"/>
      <c r="BH38" s="17"/>
      <c r="BI38" s="17"/>
      <c r="BJ38" s="17"/>
      <c r="BK38" s="124"/>
      <c r="BL38" s="132"/>
      <c r="BM38" s="123"/>
      <c r="BN38" s="123"/>
      <c r="BO38" s="123"/>
      <c r="BP38" s="123"/>
      <c r="BQ38" s="123"/>
      <c r="BR38" s="123"/>
      <c r="BS38" s="123"/>
      <c r="BT38" s="123"/>
      <c r="BU38" s="123"/>
      <c r="BV38" s="123"/>
      <c r="BW38" s="123"/>
      <c r="BX38" s="123"/>
      <c r="BY38" s="123"/>
      <c r="BZ38" s="123"/>
    </row>
    <row r="39" spans="1:78" ht="26.25" customHeight="1" x14ac:dyDescent="0.2">
      <c r="A39" s="6"/>
      <c r="B39" s="6"/>
      <c r="C39" s="7"/>
      <c r="D39" s="7"/>
      <c r="E39" s="8"/>
      <c r="F39" s="16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24"/>
      <c r="U39" s="16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28"/>
      <c r="AJ39" s="16"/>
      <c r="AK39" s="17"/>
      <c r="AL39" s="17"/>
      <c r="AM39" s="17"/>
      <c r="AN39" s="17"/>
      <c r="AO39" s="17"/>
      <c r="AP39" s="17"/>
      <c r="AQ39" s="17"/>
      <c r="AR39" s="17"/>
      <c r="AS39" s="124"/>
      <c r="AT39" s="16"/>
      <c r="AU39" s="17"/>
      <c r="AV39" s="17"/>
      <c r="AW39" s="17"/>
      <c r="AX39" s="17"/>
      <c r="AY39" s="17"/>
      <c r="AZ39" s="17"/>
      <c r="BA39" s="17"/>
      <c r="BB39" s="124"/>
      <c r="BC39" s="16"/>
      <c r="BD39" s="17"/>
      <c r="BE39" s="17"/>
      <c r="BF39" s="17"/>
      <c r="BG39" s="17"/>
      <c r="BH39" s="17"/>
      <c r="BI39" s="17"/>
      <c r="BJ39" s="17"/>
      <c r="BK39" s="124"/>
      <c r="BL39" s="132"/>
      <c r="BM39" s="123"/>
      <c r="BN39" s="123"/>
      <c r="BO39" s="123"/>
      <c r="BP39" s="123"/>
      <c r="BQ39" s="123"/>
      <c r="BR39" s="123"/>
      <c r="BS39" s="123"/>
      <c r="BT39" s="123"/>
      <c r="BU39" s="123"/>
      <c r="BV39" s="123"/>
      <c r="BW39" s="123"/>
      <c r="BX39" s="123"/>
      <c r="BY39" s="123"/>
      <c r="BZ39" s="123"/>
    </row>
    <row r="40" spans="1:78" ht="26.25" customHeight="1" x14ac:dyDescent="0.2">
      <c r="A40" s="6"/>
      <c r="B40" s="6"/>
      <c r="C40" s="7"/>
      <c r="D40" s="7"/>
      <c r="E40" s="8"/>
      <c r="F40" s="16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24"/>
      <c r="U40" s="16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28"/>
      <c r="AJ40" s="16"/>
      <c r="AK40" s="17"/>
      <c r="AL40" s="17"/>
      <c r="AM40" s="17"/>
      <c r="AN40" s="17"/>
      <c r="AO40" s="17"/>
      <c r="AP40" s="17"/>
      <c r="AQ40" s="17"/>
      <c r="AR40" s="17"/>
      <c r="AS40" s="124"/>
      <c r="AT40" s="16"/>
      <c r="AU40" s="17"/>
      <c r="AV40" s="17"/>
      <c r="AW40" s="17"/>
      <c r="AX40" s="17"/>
      <c r="AY40" s="17"/>
      <c r="AZ40" s="17"/>
      <c r="BA40" s="17"/>
      <c r="BB40" s="124"/>
      <c r="BC40" s="16"/>
      <c r="BD40" s="17"/>
      <c r="BE40" s="17"/>
      <c r="BF40" s="17"/>
      <c r="BG40" s="17"/>
      <c r="BH40" s="17"/>
      <c r="BI40" s="17"/>
      <c r="BJ40" s="17"/>
      <c r="BK40" s="124"/>
      <c r="BL40" s="132"/>
      <c r="BM40" s="123"/>
      <c r="BN40" s="123"/>
      <c r="BO40" s="123"/>
      <c r="BP40" s="123"/>
      <c r="BQ40" s="123"/>
      <c r="BR40" s="123"/>
      <c r="BS40" s="123"/>
      <c r="BT40" s="123"/>
      <c r="BU40" s="123"/>
      <c r="BV40" s="123"/>
      <c r="BW40" s="123"/>
      <c r="BX40" s="123"/>
      <c r="BY40" s="123"/>
      <c r="BZ40" s="123"/>
    </row>
    <row r="41" spans="1:78" ht="26.25" customHeight="1" x14ac:dyDescent="0.2">
      <c r="A41" s="6"/>
      <c r="B41" s="6"/>
      <c r="C41" s="7"/>
      <c r="D41" s="7"/>
      <c r="E41" s="8"/>
      <c r="F41" s="16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24"/>
      <c r="U41" s="16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28"/>
      <c r="AJ41" s="16"/>
      <c r="AK41" s="17"/>
      <c r="AL41" s="17"/>
      <c r="AM41" s="17"/>
      <c r="AN41" s="17"/>
      <c r="AO41" s="17"/>
      <c r="AP41" s="17"/>
      <c r="AQ41" s="17"/>
      <c r="AR41" s="17"/>
      <c r="AS41" s="124"/>
      <c r="AT41" s="16"/>
      <c r="AU41" s="17"/>
      <c r="AV41" s="17"/>
      <c r="AW41" s="17"/>
      <c r="AX41" s="17"/>
      <c r="AY41" s="17"/>
      <c r="AZ41" s="17"/>
      <c r="BA41" s="17"/>
      <c r="BB41" s="124"/>
      <c r="BC41" s="16"/>
      <c r="BD41" s="17"/>
      <c r="BE41" s="17"/>
      <c r="BF41" s="17"/>
      <c r="BG41" s="17"/>
      <c r="BH41" s="17"/>
      <c r="BI41" s="17"/>
      <c r="BJ41" s="17"/>
      <c r="BK41" s="124"/>
      <c r="BL41" s="132"/>
      <c r="BM41" s="123"/>
      <c r="BN41" s="123"/>
      <c r="BO41" s="123"/>
      <c r="BP41" s="123"/>
      <c r="BQ41" s="123"/>
      <c r="BR41" s="123"/>
      <c r="BS41" s="123"/>
      <c r="BT41" s="123"/>
      <c r="BU41" s="123"/>
      <c r="BV41" s="123"/>
      <c r="BW41" s="123"/>
      <c r="BX41" s="123"/>
      <c r="BY41" s="123"/>
      <c r="BZ41" s="123"/>
    </row>
    <row r="42" spans="1:78" ht="26.25" customHeight="1" x14ac:dyDescent="0.2">
      <c r="A42" s="6"/>
      <c r="B42" s="6"/>
      <c r="C42" s="7"/>
      <c r="D42" s="7"/>
      <c r="E42" s="8"/>
      <c r="F42" s="16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24"/>
      <c r="U42" s="16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28"/>
      <c r="AJ42" s="16"/>
      <c r="AK42" s="17"/>
      <c r="AL42" s="17"/>
      <c r="AM42" s="17"/>
      <c r="AN42" s="17"/>
      <c r="AO42" s="17"/>
      <c r="AP42" s="17"/>
      <c r="AQ42" s="17"/>
      <c r="AR42" s="17"/>
      <c r="AS42" s="124"/>
      <c r="AT42" s="16"/>
      <c r="AU42" s="17"/>
      <c r="AV42" s="17"/>
      <c r="AW42" s="17"/>
      <c r="AX42" s="17"/>
      <c r="AY42" s="17"/>
      <c r="AZ42" s="17"/>
      <c r="BA42" s="17"/>
      <c r="BB42" s="124"/>
      <c r="BC42" s="16"/>
      <c r="BD42" s="17"/>
      <c r="BE42" s="17"/>
      <c r="BF42" s="17"/>
      <c r="BG42" s="17"/>
      <c r="BH42" s="17"/>
      <c r="BI42" s="17"/>
      <c r="BJ42" s="17"/>
      <c r="BK42" s="124"/>
      <c r="BL42" s="132"/>
      <c r="BM42" s="123"/>
      <c r="BN42" s="123"/>
      <c r="BO42" s="123"/>
      <c r="BP42" s="123"/>
      <c r="BQ42" s="123"/>
      <c r="BR42" s="123"/>
      <c r="BS42" s="123"/>
      <c r="BT42" s="123"/>
      <c r="BU42" s="123"/>
      <c r="BV42" s="123"/>
      <c r="BW42" s="123"/>
      <c r="BX42" s="123"/>
      <c r="BY42" s="123"/>
      <c r="BZ42" s="123"/>
    </row>
    <row r="43" spans="1:78" ht="26.25" customHeight="1" x14ac:dyDescent="0.2">
      <c r="A43" s="6"/>
      <c r="B43" s="6"/>
      <c r="C43" s="7"/>
      <c r="D43" s="7"/>
      <c r="E43" s="8"/>
      <c r="F43" s="16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24"/>
      <c r="U43" s="16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28"/>
      <c r="AJ43" s="16"/>
      <c r="AK43" s="17"/>
      <c r="AL43" s="17"/>
      <c r="AM43" s="17"/>
      <c r="AN43" s="17"/>
      <c r="AO43" s="17"/>
      <c r="AP43" s="17"/>
      <c r="AQ43" s="17"/>
      <c r="AR43" s="17"/>
      <c r="AS43" s="124"/>
      <c r="AT43" s="16"/>
      <c r="AU43" s="17"/>
      <c r="AV43" s="17"/>
      <c r="AW43" s="17"/>
      <c r="AX43" s="17"/>
      <c r="AY43" s="17"/>
      <c r="AZ43" s="17"/>
      <c r="BA43" s="17"/>
      <c r="BB43" s="124"/>
      <c r="BC43" s="16"/>
      <c r="BD43" s="17"/>
      <c r="BE43" s="17"/>
      <c r="BF43" s="17"/>
      <c r="BG43" s="17"/>
      <c r="BH43" s="17"/>
      <c r="BI43" s="17"/>
      <c r="BJ43" s="17"/>
      <c r="BK43" s="124"/>
      <c r="BL43" s="132"/>
      <c r="BM43" s="123"/>
      <c r="BN43" s="123"/>
      <c r="BO43" s="123"/>
      <c r="BP43" s="123"/>
      <c r="BQ43" s="123"/>
      <c r="BR43" s="123"/>
      <c r="BS43" s="123"/>
      <c r="BT43" s="123"/>
      <c r="BU43" s="123"/>
      <c r="BV43" s="123"/>
      <c r="BW43" s="123"/>
      <c r="BX43" s="123"/>
      <c r="BY43" s="123"/>
      <c r="BZ43" s="123"/>
    </row>
    <row r="44" spans="1:78" ht="26.25" customHeight="1" x14ac:dyDescent="0.2">
      <c r="A44" s="6"/>
      <c r="B44" s="6"/>
      <c r="C44" s="7"/>
      <c r="D44" s="7"/>
      <c r="E44" s="8"/>
      <c r="F44" s="16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24"/>
      <c r="U44" s="16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28"/>
      <c r="AJ44" s="16"/>
      <c r="AK44" s="17"/>
      <c r="AL44" s="17"/>
      <c r="AM44" s="17"/>
      <c r="AN44" s="17"/>
      <c r="AO44" s="17"/>
      <c r="AP44" s="17"/>
      <c r="AQ44" s="17"/>
      <c r="AR44" s="17"/>
      <c r="AS44" s="124"/>
      <c r="AT44" s="16"/>
      <c r="AU44" s="17"/>
      <c r="AV44" s="17"/>
      <c r="AW44" s="17"/>
      <c r="AX44" s="17"/>
      <c r="AY44" s="17"/>
      <c r="AZ44" s="17"/>
      <c r="BA44" s="17"/>
      <c r="BB44" s="124"/>
      <c r="BC44" s="16"/>
      <c r="BD44" s="17"/>
      <c r="BE44" s="17"/>
      <c r="BF44" s="17"/>
      <c r="BG44" s="17"/>
      <c r="BH44" s="17"/>
      <c r="BI44" s="17"/>
      <c r="BJ44" s="17"/>
      <c r="BK44" s="124"/>
      <c r="BL44" s="132"/>
      <c r="BM44" s="123"/>
      <c r="BN44" s="123"/>
      <c r="BO44" s="123"/>
      <c r="BP44" s="123"/>
      <c r="BQ44" s="123"/>
      <c r="BR44" s="123"/>
      <c r="BS44" s="123"/>
      <c r="BT44" s="123"/>
      <c r="BU44" s="123"/>
      <c r="BV44" s="123"/>
      <c r="BW44" s="123"/>
      <c r="BX44" s="123"/>
      <c r="BY44" s="123"/>
      <c r="BZ44" s="123"/>
    </row>
    <row r="45" spans="1:78" ht="26.25" customHeight="1" x14ac:dyDescent="0.2">
      <c r="A45" s="6"/>
      <c r="B45" s="6"/>
      <c r="C45" s="7"/>
      <c r="D45" s="7"/>
      <c r="E45" s="8"/>
      <c r="F45" s="16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24"/>
      <c r="U45" s="16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28"/>
      <c r="AJ45" s="16"/>
      <c r="AK45" s="17"/>
      <c r="AL45" s="17"/>
      <c r="AM45" s="17"/>
      <c r="AN45" s="17"/>
      <c r="AO45" s="17"/>
      <c r="AP45" s="17"/>
      <c r="AQ45" s="17"/>
      <c r="AR45" s="17"/>
      <c r="AS45" s="124"/>
      <c r="AT45" s="16"/>
      <c r="AU45" s="17"/>
      <c r="AV45" s="17"/>
      <c r="AW45" s="17"/>
      <c r="AX45" s="17"/>
      <c r="AY45" s="17"/>
      <c r="AZ45" s="17"/>
      <c r="BA45" s="17"/>
      <c r="BB45" s="124"/>
      <c r="BC45" s="16"/>
      <c r="BD45" s="17"/>
      <c r="BE45" s="17"/>
      <c r="BF45" s="17"/>
      <c r="BG45" s="17"/>
      <c r="BH45" s="17"/>
      <c r="BI45" s="17"/>
      <c r="BJ45" s="17"/>
      <c r="BK45" s="124"/>
      <c r="BL45" s="132"/>
      <c r="BM45" s="123"/>
      <c r="BN45" s="123"/>
      <c r="BO45" s="123"/>
      <c r="BP45" s="123"/>
      <c r="BQ45" s="123"/>
      <c r="BR45" s="123"/>
      <c r="BS45" s="123"/>
      <c r="BT45" s="123"/>
      <c r="BU45" s="123"/>
      <c r="BV45" s="123"/>
      <c r="BW45" s="123"/>
      <c r="BX45" s="123"/>
      <c r="BY45" s="123"/>
      <c r="BZ45" s="123"/>
    </row>
    <row r="46" spans="1:78" ht="26.25" customHeight="1" x14ac:dyDescent="0.2">
      <c r="A46" s="6"/>
      <c r="B46" s="6"/>
      <c r="C46" s="7"/>
      <c r="D46" s="7"/>
      <c r="E46" s="8"/>
      <c r="F46" s="16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24"/>
      <c r="U46" s="16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28"/>
      <c r="AJ46" s="16"/>
      <c r="AK46" s="17"/>
      <c r="AL46" s="17"/>
      <c r="AM46" s="17"/>
      <c r="AN46" s="17"/>
      <c r="AO46" s="17"/>
      <c r="AP46" s="17"/>
      <c r="AQ46" s="17"/>
      <c r="AR46" s="17"/>
      <c r="AS46" s="124"/>
      <c r="AT46" s="16"/>
      <c r="AU46" s="17"/>
      <c r="AV46" s="17"/>
      <c r="AW46" s="17"/>
      <c r="AX46" s="17"/>
      <c r="AY46" s="17"/>
      <c r="AZ46" s="17"/>
      <c r="BA46" s="17"/>
      <c r="BB46" s="124"/>
      <c r="BC46" s="16"/>
      <c r="BD46" s="17"/>
      <c r="BE46" s="17"/>
      <c r="BF46" s="17"/>
      <c r="BG46" s="17"/>
      <c r="BH46" s="17"/>
      <c r="BI46" s="17"/>
      <c r="BJ46" s="17"/>
      <c r="BK46" s="124"/>
      <c r="BL46" s="132"/>
      <c r="BM46" s="123"/>
      <c r="BN46" s="123"/>
      <c r="BO46" s="123"/>
      <c r="BP46" s="123"/>
      <c r="BQ46" s="123"/>
      <c r="BR46" s="123"/>
      <c r="BS46" s="123"/>
      <c r="BT46" s="123"/>
      <c r="BU46" s="123"/>
      <c r="BV46" s="123"/>
      <c r="BW46" s="123"/>
      <c r="BX46" s="123"/>
      <c r="BY46" s="123"/>
      <c r="BZ46" s="123"/>
    </row>
    <row r="47" spans="1:78" ht="26.25" customHeight="1" x14ac:dyDescent="0.2">
      <c r="A47" s="6"/>
      <c r="B47" s="6"/>
      <c r="C47" s="7"/>
      <c r="D47" s="7"/>
      <c r="E47" s="8"/>
      <c r="F47" s="16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24"/>
      <c r="U47" s="16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28"/>
      <c r="AJ47" s="16"/>
      <c r="AK47" s="17"/>
      <c r="AL47" s="17"/>
      <c r="AM47" s="17"/>
      <c r="AN47" s="17"/>
      <c r="AO47" s="17"/>
      <c r="AP47" s="17"/>
      <c r="AQ47" s="17"/>
      <c r="AR47" s="17"/>
      <c r="AS47" s="124"/>
      <c r="AT47" s="16"/>
      <c r="AU47" s="17"/>
      <c r="AV47" s="17"/>
      <c r="AW47" s="17"/>
      <c r="AX47" s="17"/>
      <c r="AY47" s="17"/>
      <c r="AZ47" s="17"/>
      <c r="BA47" s="17"/>
      <c r="BB47" s="124"/>
      <c r="BC47" s="16"/>
      <c r="BD47" s="17"/>
      <c r="BE47" s="17"/>
      <c r="BF47" s="17"/>
      <c r="BG47" s="17"/>
      <c r="BH47" s="17"/>
      <c r="BI47" s="17"/>
      <c r="BJ47" s="17"/>
      <c r="BK47" s="124"/>
      <c r="BL47" s="132"/>
      <c r="BM47" s="123"/>
      <c r="BN47" s="123"/>
      <c r="BO47" s="123"/>
      <c r="BP47" s="123"/>
      <c r="BQ47" s="123"/>
      <c r="BR47" s="123"/>
      <c r="BS47" s="123"/>
      <c r="BT47" s="123"/>
      <c r="BU47" s="123"/>
      <c r="BV47" s="123"/>
      <c r="BW47" s="123"/>
      <c r="BX47" s="123"/>
      <c r="BY47" s="123"/>
      <c r="BZ47" s="123"/>
    </row>
    <row r="48" spans="1:78" ht="26.25" customHeight="1" x14ac:dyDescent="0.2">
      <c r="A48" s="6"/>
      <c r="B48" s="6"/>
      <c r="C48" s="7"/>
      <c r="D48" s="7"/>
      <c r="E48" s="8"/>
      <c r="F48" s="16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24"/>
      <c r="U48" s="16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28"/>
      <c r="AJ48" s="16"/>
      <c r="AK48" s="17"/>
      <c r="AL48" s="17"/>
      <c r="AM48" s="17"/>
      <c r="AN48" s="17"/>
      <c r="AO48" s="17"/>
      <c r="AP48" s="17"/>
      <c r="AQ48" s="17"/>
      <c r="AR48" s="17"/>
      <c r="AS48" s="124"/>
      <c r="AT48" s="16"/>
      <c r="AU48" s="17"/>
      <c r="AV48" s="17"/>
      <c r="AW48" s="17"/>
      <c r="AX48" s="17"/>
      <c r="AY48" s="17"/>
      <c r="AZ48" s="17"/>
      <c r="BA48" s="17"/>
      <c r="BB48" s="124"/>
      <c r="BC48" s="16"/>
      <c r="BD48" s="17"/>
      <c r="BE48" s="17"/>
      <c r="BF48" s="17"/>
      <c r="BG48" s="17"/>
      <c r="BH48" s="17"/>
      <c r="BI48" s="17"/>
      <c r="BJ48" s="17"/>
      <c r="BK48" s="124"/>
      <c r="BL48" s="132"/>
      <c r="BM48" s="123"/>
      <c r="BN48" s="123"/>
      <c r="BO48" s="123"/>
      <c r="BP48" s="123"/>
      <c r="BQ48" s="123"/>
      <c r="BR48" s="123"/>
      <c r="BS48" s="123"/>
      <c r="BT48" s="123"/>
      <c r="BU48" s="123"/>
      <c r="BV48" s="123"/>
      <c r="BW48" s="123"/>
      <c r="BX48" s="123"/>
      <c r="BY48" s="123"/>
      <c r="BZ48" s="123"/>
    </row>
    <row r="49" spans="1:78" ht="26.25" customHeight="1" x14ac:dyDescent="0.2">
      <c r="A49" s="6"/>
      <c r="B49" s="6"/>
      <c r="C49" s="7"/>
      <c r="D49" s="7"/>
      <c r="E49" s="8"/>
      <c r="F49" s="16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24"/>
      <c r="U49" s="16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28"/>
      <c r="AJ49" s="16"/>
      <c r="AK49" s="17"/>
      <c r="AL49" s="17"/>
      <c r="AM49" s="17"/>
      <c r="AN49" s="17"/>
      <c r="AO49" s="17"/>
      <c r="AP49" s="17"/>
      <c r="AQ49" s="17"/>
      <c r="AR49" s="17"/>
      <c r="AS49" s="124"/>
      <c r="AT49" s="16"/>
      <c r="AU49" s="17"/>
      <c r="AV49" s="17"/>
      <c r="AW49" s="17"/>
      <c r="AX49" s="17"/>
      <c r="AY49" s="17"/>
      <c r="AZ49" s="17"/>
      <c r="BA49" s="17"/>
      <c r="BB49" s="124"/>
      <c r="BC49" s="16"/>
      <c r="BD49" s="17"/>
      <c r="BE49" s="17"/>
      <c r="BF49" s="17"/>
      <c r="BG49" s="17"/>
      <c r="BH49" s="17"/>
      <c r="BI49" s="17"/>
      <c r="BJ49" s="17"/>
      <c r="BK49" s="124"/>
      <c r="BL49" s="132"/>
      <c r="BM49" s="123"/>
      <c r="BN49" s="123"/>
      <c r="BO49" s="123"/>
      <c r="BP49" s="123"/>
      <c r="BQ49" s="123"/>
      <c r="BR49" s="123"/>
      <c r="BS49" s="123"/>
      <c r="BT49" s="123"/>
      <c r="BU49" s="123"/>
      <c r="BV49" s="123"/>
      <c r="BW49" s="123"/>
      <c r="BX49" s="123"/>
      <c r="BY49" s="123"/>
      <c r="BZ49" s="123"/>
    </row>
    <row r="50" spans="1:78" ht="26.25" customHeight="1" x14ac:dyDescent="0.2">
      <c r="A50" s="6"/>
      <c r="B50" s="6"/>
      <c r="C50" s="7"/>
      <c r="D50" s="7"/>
      <c r="E50" s="8"/>
      <c r="F50" s="16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24"/>
      <c r="U50" s="16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28"/>
      <c r="AJ50" s="16"/>
      <c r="AK50" s="17"/>
      <c r="AL50" s="17"/>
      <c r="AM50" s="17"/>
      <c r="AN50" s="17"/>
      <c r="AO50" s="17"/>
      <c r="AP50" s="17"/>
      <c r="AQ50" s="17"/>
      <c r="AR50" s="17"/>
      <c r="AS50" s="124"/>
      <c r="AT50" s="16"/>
      <c r="AU50" s="17"/>
      <c r="AV50" s="17"/>
      <c r="AW50" s="17"/>
      <c r="AX50" s="17"/>
      <c r="AY50" s="17"/>
      <c r="AZ50" s="17"/>
      <c r="BA50" s="17"/>
      <c r="BB50" s="124"/>
      <c r="BC50" s="16"/>
      <c r="BD50" s="17"/>
      <c r="BE50" s="17"/>
      <c r="BF50" s="17"/>
      <c r="BG50" s="17"/>
      <c r="BH50" s="17"/>
      <c r="BI50" s="17"/>
      <c r="BJ50" s="17"/>
      <c r="BK50" s="124"/>
      <c r="BL50" s="132"/>
      <c r="BM50" s="123"/>
      <c r="BN50" s="123"/>
      <c r="BO50" s="123"/>
      <c r="BP50" s="123"/>
      <c r="BQ50" s="123"/>
      <c r="BR50" s="123"/>
      <c r="BS50" s="123"/>
      <c r="BT50" s="123"/>
      <c r="BU50" s="123"/>
      <c r="BV50" s="123"/>
      <c r="BW50" s="123"/>
      <c r="BX50" s="123"/>
      <c r="BY50" s="123"/>
      <c r="BZ50" s="123"/>
    </row>
    <row r="51" spans="1:78" ht="26.25" customHeight="1" x14ac:dyDescent="0.2">
      <c r="A51" s="6"/>
      <c r="B51" s="6"/>
      <c r="C51" s="7"/>
      <c r="D51" s="7"/>
      <c r="E51" s="8"/>
      <c r="F51" s="16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24"/>
      <c r="U51" s="16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28"/>
      <c r="AJ51" s="16"/>
      <c r="AK51" s="17"/>
      <c r="AL51" s="17"/>
      <c r="AM51" s="17"/>
      <c r="AN51" s="17"/>
      <c r="AO51" s="17"/>
      <c r="AP51" s="17"/>
      <c r="AQ51" s="17"/>
      <c r="AR51" s="17"/>
      <c r="AS51" s="124"/>
      <c r="AT51" s="16"/>
      <c r="AU51" s="17"/>
      <c r="AV51" s="17"/>
      <c r="AW51" s="17"/>
      <c r="AX51" s="17"/>
      <c r="AY51" s="17"/>
      <c r="AZ51" s="17"/>
      <c r="BA51" s="17"/>
      <c r="BB51" s="124"/>
      <c r="BC51" s="16"/>
      <c r="BD51" s="17"/>
      <c r="BE51" s="17"/>
      <c r="BF51" s="17"/>
      <c r="BG51" s="17"/>
      <c r="BH51" s="17"/>
      <c r="BI51" s="17"/>
      <c r="BJ51" s="17"/>
      <c r="BK51" s="124"/>
      <c r="BL51" s="132"/>
      <c r="BM51" s="123"/>
      <c r="BN51" s="123"/>
      <c r="BO51" s="123"/>
      <c r="BP51" s="123"/>
      <c r="BQ51" s="123"/>
      <c r="BR51" s="123"/>
      <c r="BS51" s="123"/>
      <c r="BT51" s="123"/>
      <c r="BU51" s="123"/>
      <c r="BV51" s="123"/>
      <c r="BW51" s="123"/>
      <c r="BX51" s="123"/>
      <c r="BY51" s="123"/>
      <c r="BZ51" s="123"/>
    </row>
    <row r="52" spans="1:78" ht="26.25" customHeight="1" x14ac:dyDescent="0.2">
      <c r="A52" s="6"/>
      <c r="B52" s="6"/>
      <c r="C52" s="7"/>
      <c r="D52" s="7"/>
      <c r="E52" s="8"/>
      <c r="F52" s="16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24"/>
      <c r="U52" s="16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28"/>
      <c r="AJ52" s="16"/>
      <c r="AK52" s="17"/>
      <c r="AL52" s="17"/>
      <c r="AM52" s="17"/>
      <c r="AN52" s="17"/>
      <c r="AO52" s="17"/>
      <c r="AP52" s="17"/>
      <c r="AQ52" s="17"/>
      <c r="AR52" s="17"/>
      <c r="AS52" s="124"/>
      <c r="AT52" s="16"/>
      <c r="AU52" s="17"/>
      <c r="AV52" s="17"/>
      <c r="AW52" s="17"/>
      <c r="AX52" s="17"/>
      <c r="AY52" s="17"/>
      <c r="AZ52" s="17"/>
      <c r="BA52" s="17"/>
      <c r="BB52" s="124"/>
      <c r="BC52" s="16"/>
      <c r="BD52" s="17"/>
      <c r="BE52" s="17"/>
      <c r="BF52" s="17"/>
      <c r="BG52" s="17"/>
      <c r="BH52" s="17"/>
      <c r="BI52" s="17"/>
      <c r="BJ52" s="17"/>
      <c r="BK52" s="124"/>
      <c r="BL52" s="132"/>
      <c r="BM52" s="123"/>
      <c r="BN52" s="123"/>
      <c r="BO52" s="123"/>
      <c r="BP52" s="123"/>
      <c r="BQ52" s="123"/>
      <c r="BR52" s="123"/>
      <c r="BS52" s="123"/>
      <c r="BT52" s="123"/>
      <c r="BU52" s="123"/>
      <c r="BV52" s="123"/>
      <c r="BW52" s="123"/>
      <c r="BX52" s="123"/>
      <c r="BY52" s="123"/>
      <c r="BZ52" s="123"/>
    </row>
    <row r="53" spans="1:78" ht="26.25" customHeight="1" x14ac:dyDescent="0.2">
      <c r="A53" s="6"/>
      <c r="B53" s="6"/>
      <c r="C53" s="7"/>
      <c r="D53" s="7"/>
      <c r="E53" s="8"/>
      <c r="F53" s="16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24"/>
      <c r="U53" s="16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28"/>
      <c r="AJ53" s="16"/>
      <c r="AK53" s="17"/>
      <c r="AL53" s="17"/>
      <c r="AM53" s="17"/>
      <c r="AN53" s="17"/>
      <c r="AO53" s="17"/>
      <c r="AP53" s="17"/>
      <c r="AQ53" s="17"/>
      <c r="AR53" s="17"/>
      <c r="AS53" s="124"/>
      <c r="AT53" s="16"/>
      <c r="AU53" s="17"/>
      <c r="AV53" s="17"/>
      <c r="AW53" s="17"/>
      <c r="AX53" s="17"/>
      <c r="AY53" s="17"/>
      <c r="AZ53" s="17"/>
      <c r="BA53" s="17"/>
      <c r="BB53" s="124"/>
      <c r="BC53" s="16"/>
      <c r="BD53" s="17"/>
      <c r="BE53" s="17"/>
      <c r="BF53" s="17"/>
      <c r="BG53" s="17"/>
      <c r="BH53" s="17"/>
      <c r="BI53" s="17"/>
      <c r="BJ53" s="17"/>
      <c r="BK53" s="124"/>
      <c r="BL53" s="132"/>
      <c r="BM53" s="123"/>
      <c r="BN53" s="123"/>
      <c r="BO53" s="123"/>
      <c r="BP53" s="123"/>
      <c r="BQ53" s="123"/>
      <c r="BR53" s="123"/>
      <c r="BS53" s="123"/>
      <c r="BT53" s="123"/>
      <c r="BU53" s="123"/>
      <c r="BV53" s="123"/>
      <c r="BW53" s="123"/>
      <c r="BX53" s="123"/>
      <c r="BY53" s="123"/>
      <c r="BZ53" s="123"/>
    </row>
    <row r="54" spans="1:78" ht="26.25" customHeight="1" x14ac:dyDescent="0.2">
      <c r="A54" s="6"/>
      <c r="B54" s="6"/>
      <c r="C54" s="7"/>
      <c r="D54" s="7"/>
      <c r="E54" s="8"/>
      <c r="F54" s="16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24"/>
      <c r="U54" s="16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28"/>
      <c r="AJ54" s="16"/>
      <c r="AK54" s="17"/>
      <c r="AL54" s="17"/>
      <c r="AM54" s="17"/>
      <c r="AN54" s="17"/>
      <c r="AO54" s="17"/>
      <c r="AP54" s="17"/>
      <c r="AQ54" s="17"/>
      <c r="AR54" s="17"/>
      <c r="AS54" s="124"/>
      <c r="AT54" s="16"/>
      <c r="AU54" s="17"/>
      <c r="AV54" s="17"/>
      <c r="AW54" s="17"/>
      <c r="AX54" s="17"/>
      <c r="AY54" s="17"/>
      <c r="AZ54" s="17"/>
      <c r="BA54" s="17"/>
      <c r="BB54" s="124"/>
      <c r="BC54" s="16"/>
      <c r="BD54" s="17"/>
      <c r="BE54" s="17"/>
      <c r="BF54" s="17"/>
      <c r="BG54" s="17"/>
      <c r="BH54" s="17"/>
      <c r="BI54" s="17"/>
      <c r="BJ54" s="17"/>
      <c r="BK54" s="124"/>
      <c r="BL54" s="132"/>
      <c r="BM54" s="123"/>
      <c r="BN54" s="123"/>
      <c r="BO54" s="123"/>
      <c r="BP54" s="123"/>
      <c r="BQ54" s="123"/>
      <c r="BR54" s="123"/>
      <c r="BS54" s="123"/>
      <c r="BT54" s="123"/>
      <c r="BU54" s="123"/>
      <c r="BV54" s="123"/>
      <c r="BW54" s="123"/>
      <c r="BX54" s="123"/>
      <c r="BY54" s="123"/>
      <c r="BZ54" s="123"/>
    </row>
    <row r="55" spans="1:78" ht="26.25" customHeight="1" x14ac:dyDescent="0.2">
      <c r="A55" s="6"/>
      <c r="B55" s="6"/>
      <c r="C55" s="7"/>
      <c r="D55" s="7"/>
      <c r="E55" s="8"/>
      <c r="F55" s="16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24"/>
      <c r="U55" s="16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28"/>
      <c r="AJ55" s="16"/>
      <c r="AK55" s="17"/>
      <c r="AL55" s="17"/>
      <c r="AM55" s="17"/>
      <c r="AN55" s="17"/>
      <c r="AO55" s="17"/>
      <c r="AP55" s="17"/>
      <c r="AQ55" s="17"/>
      <c r="AR55" s="17"/>
      <c r="AS55" s="124"/>
      <c r="AT55" s="16"/>
      <c r="AU55" s="17"/>
      <c r="AV55" s="17"/>
      <c r="AW55" s="17"/>
      <c r="AX55" s="17"/>
      <c r="AY55" s="17"/>
      <c r="AZ55" s="17"/>
      <c r="BA55" s="17"/>
      <c r="BB55" s="124"/>
      <c r="BC55" s="16"/>
      <c r="BD55" s="17"/>
      <c r="BE55" s="17"/>
      <c r="BF55" s="17"/>
      <c r="BG55" s="17"/>
      <c r="BH55" s="17"/>
      <c r="BI55" s="17"/>
      <c r="BJ55" s="17"/>
      <c r="BK55" s="124"/>
      <c r="BL55" s="132"/>
      <c r="BM55" s="123"/>
      <c r="BN55" s="123"/>
      <c r="BO55" s="123"/>
      <c r="BP55" s="123"/>
      <c r="BQ55" s="123"/>
      <c r="BR55" s="123"/>
      <c r="BS55" s="123"/>
      <c r="BT55" s="123"/>
      <c r="BU55" s="123"/>
      <c r="BV55" s="123"/>
      <c r="BW55" s="123"/>
      <c r="BX55" s="123"/>
      <c r="BY55" s="123"/>
      <c r="BZ55" s="123"/>
    </row>
    <row r="56" spans="1:78" ht="26.25" customHeight="1" x14ac:dyDescent="0.2">
      <c r="A56" s="6"/>
      <c r="B56" s="6"/>
      <c r="C56" s="7"/>
      <c r="D56" s="7"/>
      <c r="E56" s="8"/>
      <c r="F56" s="16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24"/>
      <c r="U56" s="16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28"/>
      <c r="AJ56" s="16"/>
      <c r="AK56" s="17"/>
      <c r="AL56" s="17"/>
      <c r="AM56" s="17"/>
      <c r="AN56" s="17"/>
      <c r="AO56" s="17"/>
      <c r="AP56" s="17"/>
      <c r="AQ56" s="17"/>
      <c r="AR56" s="17"/>
      <c r="AS56" s="124"/>
      <c r="AT56" s="16"/>
      <c r="AU56" s="17"/>
      <c r="AV56" s="17"/>
      <c r="AW56" s="17"/>
      <c r="AX56" s="17"/>
      <c r="AY56" s="17"/>
      <c r="AZ56" s="17"/>
      <c r="BA56" s="17"/>
      <c r="BB56" s="124"/>
      <c r="BC56" s="16"/>
      <c r="BD56" s="17"/>
      <c r="BE56" s="17"/>
      <c r="BF56" s="17"/>
      <c r="BG56" s="17"/>
      <c r="BH56" s="17"/>
      <c r="BI56" s="17"/>
      <c r="BJ56" s="17"/>
      <c r="BK56" s="124"/>
      <c r="BL56" s="132"/>
      <c r="BM56" s="123"/>
      <c r="BN56" s="123"/>
      <c r="BO56" s="123"/>
      <c r="BP56" s="123"/>
      <c r="BQ56" s="123"/>
      <c r="BR56" s="123"/>
      <c r="BS56" s="123"/>
      <c r="BT56" s="123"/>
      <c r="BU56" s="123"/>
      <c r="BV56" s="123"/>
      <c r="BW56" s="123"/>
      <c r="BX56" s="123"/>
      <c r="BY56" s="123"/>
      <c r="BZ56" s="123"/>
    </row>
    <row r="57" spans="1:78" ht="26.25" customHeight="1" x14ac:dyDescent="0.2">
      <c r="A57" s="6"/>
      <c r="B57" s="6"/>
      <c r="C57" s="7"/>
      <c r="D57" s="7"/>
      <c r="E57" s="8"/>
      <c r="F57" s="16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24"/>
      <c r="U57" s="16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28"/>
      <c r="AJ57" s="16"/>
      <c r="AK57" s="17"/>
      <c r="AL57" s="17"/>
      <c r="AM57" s="17"/>
      <c r="AN57" s="17"/>
      <c r="AO57" s="17"/>
      <c r="AP57" s="17"/>
      <c r="AQ57" s="17"/>
      <c r="AR57" s="17"/>
      <c r="AS57" s="124"/>
      <c r="AT57" s="16"/>
      <c r="AU57" s="17"/>
      <c r="AV57" s="17"/>
      <c r="AW57" s="17"/>
      <c r="AX57" s="17"/>
      <c r="AY57" s="17"/>
      <c r="AZ57" s="17"/>
      <c r="BA57" s="17"/>
      <c r="BB57" s="124"/>
      <c r="BC57" s="16"/>
      <c r="BD57" s="17"/>
      <c r="BE57" s="17"/>
      <c r="BF57" s="17"/>
      <c r="BG57" s="17"/>
      <c r="BH57" s="17"/>
      <c r="BI57" s="17"/>
      <c r="BJ57" s="17"/>
      <c r="BK57" s="124"/>
      <c r="BL57" s="132"/>
      <c r="BM57" s="123"/>
      <c r="BN57" s="123"/>
      <c r="BO57" s="123"/>
      <c r="BP57" s="123"/>
      <c r="BQ57" s="123"/>
      <c r="BR57" s="123"/>
      <c r="BS57" s="123"/>
      <c r="BT57" s="123"/>
      <c r="BU57" s="123"/>
      <c r="BV57" s="123"/>
      <c r="BW57" s="123"/>
      <c r="BX57" s="123"/>
      <c r="BY57" s="123"/>
      <c r="BZ57" s="123"/>
    </row>
    <row r="58" spans="1:78" ht="26.25" customHeight="1" x14ac:dyDescent="0.2">
      <c r="A58" s="6"/>
      <c r="B58" s="6"/>
      <c r="C58" s="7"/>
      <c r="D58" s="7"/>
      <c r="E58" s="8"/>
      <c r="F58" s="16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24"/>
      <c r="U58" s="16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28"/>
      <c r="AJ58" s="16"/>
      <c r="AK58" s="17"/>
      <c r="AL58" s="17"/>
      <c r="AM58" s="17"/>
      <c r="AN58" s="17"/>
      <c r="AO58" s="17"/>
      <c r="AP58" s="17"/>
      <c r="AQ58" s="17"/>
      <c r="AR58" s="17"/>
      <c r="AS58" s="124"/>
      <c r="AT58" s="16"/>
      <c r="AU58" s="17"/>
      <c r="AV58" s="17"/>
      <c r="AW58" s="17"/>
      <c r="AX58" s="17"/>
      <c r="AY58" s="17"/>
      <c r="AZ58" s="17"/>
      <c r="BA58" s="17"/>
      <c r="BB58" s="124"/>
      <c r="BC58" s="16"/>
      <c r="BD58" s="17"/>
      <c r="BE58" s="17"/>
      <c r="BF58" s="17"/>
      <c r="BG58" s="17"/>
      <c r="BH58" s="17"/>
      <c r="BI58" s="17"/>
      <c r="BJ58" s="17"/>
      <c r="BK58" s="124"/>
      <c r="BL58" s="132"/>
      <c r="BM58" s="123"/>
      <c r="BN58" s="123"/>
      <c r="BO58" s="123"/>
      <c r="BP58" s="123"/>
      <c r="BQ58" s="123"/>
      <c r="BR58" s="123"/>
      <c r="BS58" s="123"/>
      <c r="BT58" s="123"/>
      <c r="BU58" s="123"/>
      <c r="BV58" s="123"/>
      <c r="BW58" s="123"/>
      <c r="BX58" s="123"/>
      <c r="BY58" s="123"/>
      <c r="BZ58" s="123"/>
    </row>
    <row r="59" spans="1:78" ht="26.25" customHeight="1" x14ac:dyDescent="0.2">
      <c r="A59" s="6"/>
      <c r="B59" s="6"/>
      <c r="C59" s="7"/>
      <c r="D59" s="7"/>
      <c r="E59" s="8"/>
      <c r="F59" s="16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24"/>
      <c r="U59" s="16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28"/>
      <c r="AJ59" s="16"/>
      <c r="AK59" s="17"/>
      <c r="AL59" s="17"/>
      <c r="AM59" s="17"/>
      <c r="AN59" s="17"/>
      <c r="AO59" s="17"/>
      <c r="AP59" s="17"/>
      <c r="AQ59" s="17"/>
      <c r="AR59" s="17"/>
      <c r="AS59" s="124"/>
      <c r="AT59" s="16"/>
      <c r="AU59" s="17"/>
      <c r="AV59" s="17"/>
      <c r="AW59" s="17"/>
      <c r="AX59" s="17"/>
      <c r="AY59" s="17"/>
      <c r="AZ59" s="17"/>
      <c r="BA59" s="17"/>
      <c r="BB59" s="124"/>
      <c r="BC59" s="16"/>
      <c r="BD59" s="17"/>
      <c r="BE59" s="17"/>
      <c r="BF59" s="17"/>
      <c r="BG59" s="17"/>
      <c r="BH59" s="17"/>
      <c r="BI59" s="17"/>
      <c r="BJ59" s="17"/>
      <c r="BK59" s="124"/>
      <c r="BL59" s="132"/>
      <c r="BM59" s="123"/>
      <c r="BN59" s="123"/>
      <c r="BO59" s="123"/>
      <c r="BP59" s="123"/>
      <c r="BQ59" s="123"/>
      <c r="BR59" s="123"/>
      <c r="BS59" s="123"/>
      <c r="BT59" s="123"/>
      <c r="BU59" s="123"/>
      <c r="BV59" s="123"/>
      <c r="BW59" s="123"/>
      <c r="BX59" s="123"/>
      <c r="BY59" s="123"/>
      <c r="BZ59" s="123"/>
    </row>
    <row r="60" spans="1:78" ht="26.25" customHeight="1" x14ac:dyDescent="0.2">
      <c r="A60" s="6"/>
      <c r="B60" s="6"/>
      <c r="C60" s="7"/>
      <c r="D60" s="7"/>
      <c r="E60" s="8"/>
      <c r="F60" s="16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24"/>
      <c r="U60" s="16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28"/>
      <c r="AJ60" s="16"/>
      <c r="AK60" s="17"/>
      <c r="AL60" s="17"/>
      <c r="AM60" s="17"/>
      <c r="AN60" s="17"/>
      <c r="AO60" s="17"/>
      <c r="AP60" s="17"/>
      <c r="AQ60" s="17"/>
      <c r="AR60" s="17"/>
      <c r="AS60" s="124"/>
      <c r="AT60" s="16"/>
      <c r="AU60" s="17"/>
      <c r="AV60" s="17"/>
      <c r="AW60" s="17"/>
      <c r="AX60" s="17"/>
      <c r="AY60" s="17"/>
      <c r="AZ60" s="17"/>
      <c r="BA60" s="17"/>
      <c r="BB60" s="124"/>
      <c r="BC60" s="16"/>
      <c r="BD60" s="17"/>
      <c r="BE60" s="17"/>
      <c r="BF60" s="17"/>
      <c r="BG60" s="17"/>
      <c r="BH60" s="17"/>
      <c r="BI60" s="17"/>
      <c r="BJ60" s="17"/>
      <c r="BK60" s="124"/>
      <c r="BL60" s="132"/>
      <c r="BM60" s="123"/>
      <c r="BN60" s="123"/>
      <c r="BO60" s="123"/>
      <c r="BP60" s="123"/>
      <c r="BQ60" s="123"/>
      <c r="BR60" s="123"/>
      <c r="BS60" s="123"/>
      <c r="BT60" s="123"/>
      <c r="BU60" s="123"/>
      <c r="BV60" s="123"/>
      <c r="BW60" s="123"/>
      <c r="BX60" s="123"/>
      <c r="BY60" s="123"/>
      <c r="BZ60" s="123"/>
    </row>
    <row r="61" spans="1:78" ht="26.25" customHeight="1" x14ac:dyDescent="0.2">
      <c r="A61" s="6"/>
      <c r="B61" s="6"/>
      <c r="C61" s="7"/>
      <c r="D61" s="7"/>
      <c r="E61" s="8"/>
      <c r="F61" s="16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24"/>
      <c r="U61" s="16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28"/>
      <c r="AJ61" s="16"/>
      <c r="AK61" s="17"/>
      <c r="AL61" s="17"/>
      <c r="AM61" s="17"/>
      <c r="AN61" s="17"/>
      <c r="AO61" s="17"/>
      <c r="AP61" s="17"/>
      <c r="AQ61" s="17"/>
      <c r="AR61" s="17"/>
      <c r="AS61" s="124"/>
      <c r="AT61" s="16"/>
      <c r="AU61" s="17"/>
      <c r="AV61" s="17"/>
      <c r="AW61" s="17"/>
      <c r="AX61" s="17"/>
      <c r="AY61" s="17"/>
      <c r="AZ61" s="17"/>
      <c r="BA61" s="17"/>
      <c r="BB61" s="124"/>
      <c r="BC61" s="16"/>
      <c r="BD61" s="17"/>
      <c r="BE61" s="17"/>
      <c r="BF61" s="17"/>
      <c r="BG61" s="17"/>
      <c r="BH61" s="17"/>
      <c r="BI61" s="17"/>
      <c r="BJ61" s="17"/>
      <c r="BK61" s="124"/>
      <c r="BL61" s="132"/>
      <c r="BM61" s="123"/>
      <c r="BN61" s="123"/>
      <c r="BO61" s="123"/>
      <c r="BP61" s="123"/>
      <c r="BQ61" s="123"/>
      <c r="BR61" s="123"/>
      <c r="BS61" s="123"/>
      <c r="BT61" s="123"/>
      <c r="BU61" s="123"/>
      <c r="BV61" s="123"/>
      <c r="BW61" s="123"/>
      <c r="BX61" s="123"/>
      <c r="BY61" s="123"/>
      <c r="BZ61" s="123"/>
    </row>
    <row r="62" spans="1:78" ht="26.25" customHeight="1" x14ac:dyDescent="0.2">
      <c r="A62" s="6"/>
      <c r="B62" s="6"/>
      <c r="C62" s="7"/>
      <c r="D62" s="7"/>
      <c r="E62" s="8"/>
      <c r="F62" s="16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24"/>
      <c r="U62" s="16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28"/>
      <c r="AJ62" s="16"/>
      <c r="AK62" s="17"/>
      <c r="AL62" s="17"/>
      <c r="AM62" s="17"/>
      <c r="AN62" s="17"/>
      <c r="AO62" s="17"/>
      <c r="AP62" s="17"/>
      <c r="AQ62" s="17"/>
      <c r="AR62" s="17"/>
      <c r="AS62" s="124"/>
      <c r="AT62" s="16"/>
      <c r="AU62" s="17"/>
      <c r="AV62" s="17"/>
      <c r="AW62" s="17"/>
      <c r="AX62" s="17"/>
      <c r="AY62" s="17"/>
      <c r="AZ62" s="17"/>
      <c r="BA62" s="17"/>
      <c r="BB62" s="124"/>
      <c r="BC62" s="16"/>
      <c r="BD62" s="17"/>
      <c r="BE62" s="17"/>
      <c r="BF62" s="17"/>
      <c r="BG62" s="17"/>
      <c r="BH62" s="17"/>
      <c r="BI62" s="17"/>
      <c r="BJ62" s="17"/>
      <c r="BK62" s="124"/>
      <c r="BL62" s="132"/>
      <c r="BM62" s="123"/>
      <c r="BN62" s="123"/>
      <c r="BO62" s="123"/>
      <c r="BP62" s="123"/>
      <c r="BQ62" s="123"/>
      <c r="BR62" s="123"/>
      <c r="BS62" s="123"/>
      <c r="BT62" s="123"/>
      <c r="BU62" s="123"/>
      <c r="BV62" s="123"/>
      <c r="BW62" s="123"/>
      <c r="BX62" s="123"/>
      <c r="BY62" s="123"/>
      <c r="BZ62" s="123"/>
    </row>
    <row r="63" spans="1:78" ht="26.25" customHeight="1" x14ac:dyDescent="0.2">
      <c r="A63" s="6"/>
      <c r="B63" s="6"/>
      <c r="C63" s="7"/>
      <c r="D63" s="7"/>
      <c r="E63" s="8"/>
      <c r="F63" s="16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24"/>
      <c r="U63" s="16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28"/>
      <c r="AJ63" s="16"/>
      <c r="AK63" s="17"/>
      <c r="AL63" s="17"/>
      <c r="AM63" s="17"/>
      <c r="AN63" s="17"/>
      <c r="AO63" s="17"/>
      <c r="AP63" s="17"/>
      <c r="AQ63" s="17"/>
      <c r="AR63" s="17"/>
      <c r="AS63" s="124"/>
      <c r="AT63" s="16"/>
      <c r="AU63" s="17"/>
      <c r="AV63" s="17"/>
      <c r="AW63" s="17"/>
      <c r="AX63" s="17"/>
      <c r="AY63" s="17"/>
      <c r="AZ63" s="17"/>
      <c r="BA63" s="17"/>
      <c r="BB63" s="124"/>
      <c r="BC63" s="16"/>
      <c r="BD63" s="17"/>
      <c r="BE63" s="17"/>
      <c r="BF63" s="17"/>
      <c r="BG63" s="17"/>
      <c r="BH63" s="17"/>
      <c r="BI63" s="17"/>
      <c r="BJ63" s="17"/>
      <c r="BK63" s="124"/>
      <c r="BL63" s="132"/>
      <c r="BM63" s="123"/>
      <c r="BN63" s="123"/>
      <c r="BO63" s="123"/>
      <c r="BP63" s="123"/>
      <c r="BQ63" s="123"/>
      <c r="BR63" s="123"/>
      <c r="BS63" s="123"/>
      <c r="BT63" s="123"/>
      <c r="BU63" s="123"/>
      <c r="BV63" s="123"/>
      <c r="BW63" s="123"/>
      <c r="BX63" s="123"/>
      <c r="BY63" s="123"/>
      <c r="BZ63" s="123"/>
    </row>
    <row r="64" spans="1:78" ht="26.25" customHeight="1" x14ac:dyDescent="0.2">
      <c r="A64" s="6"/>
      <c r="B64" s="6"/>
      <c r="C64" s="7"/>
      <c r="D64" s="7"/>
      <c r="E64" s="8"/>
      <c r="F64" s="16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24"/>
      <c r="U64" s="16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28"/>
      <c r="AJ64" s="16"/>
      <c r="AK64" s="17"/>
      <c r="AL64" s="17"/>
      <c r="AM64" s="17"/>
      <c r="AN64" s="17"/>
      <c r="AO64" s="17"/>
      <c r="AP64" s="17"/>
      <c r="AQ64" s="17"/>
      <c r="AR64" s="17"/>
      <c r="AS64" s="124"/>
      <c r="AT64" s="16"/>
      <c r="AU64" s="17"/>
      <c r="AV64" s="17"/>
      <c r="AW64" s="17"/>
      <c r="AX64" s="17"/>
      <c r="AY64" s="17"/>
      <c r="AZ64" s="17"/>
      <c r="BA64" s="17"/>
      <c r="BB64" s="124"/>
      <c r="BC64" s="16"/>
      <c r="BD64" s="17"/>
      <c r="BE64" s="17"/>
      <c r="BF64" s="17"/>
      <c r="BG64" s="17"/>
      <c r="BH64" s="17"/>
      <c r="BI64" s="17"/>
      <c r="BJ64" s="17"/>
      <c r="BK64" s="124"/>
      <c r="BL64" s="132"/>
      <c r="BM64" s="123"/>
      <c r="BN64" s="123"/>
      <c r="BO64" s="123"/>
      <c r="BP64" s="123"/>
      <c r="BQ64" s="123"/>
      <c r="BR64" s="123"/>
      <c r="BS64" s="123"/>
      <c r="BT64" s="123"/>
      <c r="BU64" s="123"/>
      <c r="BV64" s="123"/>
      <c r="BW64" s="123"/>
      <c r="BX64" s="123"/>
      <c r="BY64" s="123"/>
      <c r="BZ64" s="123"/>
    </row>
    <row r="65" spans="1:78" ht="26.25" customHeight="1" x14ac:dyDescent="0.2">
      <c r="A65" s="6"/>
      <c r="B65" s="6"/>
      <c r="C65" s="7"/>
      <c r="D65" s="7"/>
      <c r="E65" s="8"/>
      <c r="F65" s="16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24"/>
      <c r="U65" s="16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28"/>
      <c r="AJ65" s="16"/>
      <c r="AK65" s="17"/>
      <c r="AL65" s="17"/>
      <c r="AM65" s="17"/>
      <c r="AN65" s="17"/>
      <c r="AO65" s="17"/>
      <c r="AP65" s="17"/>
      <c r="AQ65" s="17"/>
      <c r="AR65" s="17"/>
      <c r="AS65" s="124"/>
      <c r="AT65" s="16"/>
      <c r="AU65" s="17"/>
      <c r="AV65" s="17"/>
      <c r="AW65" s="17"/>
      <c r="AX65" s="17"/>
      <c r="AY65" s="17"/>
      <c r="AZ65" s="17"/>
      <c r="BA65" s="17"/>
      <c r="BB65" s="124"/>
      <c r="BC65" s="16"/>
      <c r="BD65" s="17"/>
      <c r="BE65" s="17"/>
      <c r="BF65" s="17"/>
      <c r="BG65" s="17"/>
      <c r="BH65" s="17"/>
      <c r="BI65" s="17"/>
      <c r="BJ65" s="17"/>
      <c r="BK65" s="124"/>
      <c r="BL65" s="132"/>
      <c r="BM65" s="123"/>
      <c r="BN65" s="123"/>
      <c r="BO65" s="123"/>
      <c r="BP65" s="123"/>
      <c r="BQ65" s="123"/>
      <c r="BR65" s="123"/>
      <c r="BS65" s="123"/>
      <c r="BT65" s="123"/>
      <c r="BU65" s="123"/>
      <c r="BV65" s="123"/>
      <c r="BW65" s="123"/>
      <c r="BX65" s="123"/>
      <c r="BY65" s="123"/>
      <c r="BZ65" s="123"/>
    </row>
    <row r="66" spans="1:78" ht="26.25" customHeight="1" x14ac:dyDescent="0.2">
      <c r="A66" s="6"/>
      <c r="B66" s="6"/>
      <c r="C66" s="7"/>
      <c r="D66" s="7"/>
      <c r="E66" s="8"/>
      <c r="F66" s="16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24"/>
      <c r="U66" s="16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28"/>
      <c r="AJ66" s="16"/>
      <c r="AK66" s="17"/>
      <c r="AL66" s="17"/>
      <c r="AM66" s="17"/>
      <c r="AN66" s="17"/>
      <c r="AO66" s="17"/>
      <c r="AP66" s="17"/>
      <c r="AQ66" s="17"/>
      <c r="AR66" s="17"/>
      <c r="AS66" s="124"/>
      <c r="AT66" s="16"/>
      <c r="AU66" s="17"/>
      <c r="AV66" s="17"/>
      <c r="AW66" s="17"/>
      <c r="AX66" s="17"/>
      <c r="AY66" s="17"/>
      <c r="AZ66" s="17"/>
      <c r="BA66" s="17"/>
      <c r="BB66" s="124"/>
      <c r="BC66" s="16"/>
      <c r="BD66" s="17"/>
      <c r="BE66" s="17"/>
      <c r="BF66" s="17"/>
      <c r="BG66" s="17"/>
      <c r="BH66" s="17"/>
      <c r="BI66" s="17"/>
      <c r="BJ66" s="17"/>
      <c r="BK66" s="124"/>
      <c r="BL66" s="132"/>
      <c r="BM66" s="123"/>
      <c r="BN66" s="123"/>
      <c r="BO66" s="123"/>
      <c r="BP66" s="123"/>
      <c r="BQ66" s="123"/>
      <c r="BR66" s="123"/>
      <c r="BS66" s="123"/>
      <c r="BT66" s="123"/>
      <c r="BU66" s="123"/>
      <c r="BV66" s="123"/>
      <c r="BW66" s="123"/>
      <c r="BX66" s="123"/>
      <c r="BY66" s="123"/>
      <c r="BZ66" s="123"/>
    </row>
    <row r="67" spans="1:78" ht="26.25" customHeight="1" x14ac:dyDescent="0.2">
      <c r="A67" s="6"/>
      <c r="B67" s="6"/>
      <c r="C67" s="7"/>
      <c r="D67" s="7"/>
      <c r="E67" s="8"/>
      <c r="F67" s="16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24"/>
      <c r="U67" s="16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28"/>
      <c r="AJ67" s="16"/>
      <c r="AK67" s="17"/>
      <c r="AL67" s="17"/>
      <c r="AM67" s="17"/>
      <c r="AN67" s="17"/>
      <c r="AO67" s="17"/>
      <c r="AP67" s="17"/>
      <c r="AQ67" s="17"/>
      <c r="AR67" s="17"/>
      <c r="AS67" s="124"/>
      <c r="AT67" s="16"/>
      <c r="AU67" s="17"/>
      <c r="AV67" s="17"/>
      <c r="AW67" s="17"/>
      <c r="AX67" s="17"/>
      <c r="AY67" s="17"/>
      <c r="AZ67" s="17"/>
      <c r="BA67" s="17"/>
      <c r="BB67" s="124"/>
      <c r="BC67" s="16"/>
      <c r="BD67" s="17"/>
      <c r="BE67" s="17"/>
      <c r="BF67" s="17"/>
      <c r="BG67" s="17"/>
      <c r="BH67" s="17"/>
      <c r="BI67" s="17"/>
      <c r="BJ67" s="17"/>
      <c r="BK67" s="124"/>
      <c r="BL67" s="132"/>
      <c r="BM67" s="123"/>
      <c r="BN67" s="123"/>
      <c r="BO67" s="123"/>
      <c r="BP67" s="123"/>
      <c r="BQ67" s="123"/>
      <c r="BR67" s="123"/>
      <c r="BS67" s="123"/>
      <c r="BT67" s="123"/>
      <c r="BU67" s="123"/>
      <c r="BV67" s="123"/>
      <c r="BW67" s="123"/>
      <c r="BX67" s="123"/>
      <c r="BY67" s="123"/>
      <c r="BZ67" s="123"/>
    </row>
    <row r="68" spans="1:78" ht="26.25" customHeight="1" x14ac:dyDescent="0.2">
      <c r="A68" s="6"/>
      <c r="B68" s="6"/>
      <c r="C68" s="7"/>
      <c r="D68" s="7"/>
      <c r="E68" s="8"/>
      <c r="F68" s="16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24"/>
      <c r="U68" s="16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28"/>
      <c r="AJ68" s="16"/>
      <c r="AK68" s="17"/>
      <c r="AL68" s="17"/>
      <c r="AM68" s="17"/>
      <c r="AN68" s="17"/>
      <c r="AO68" s="17"/>
      <c r="AP68" s="17"/>
      <c r="AQ68" s="17"/>
      <c r="AR68" s="17"/>
      <c r="AS68" s="124"/>
      <c r="AT68" s="16"/>
      <c r="AU68" s="17"/>
      <c r="AV68" s="17"/>
      <c r="AW68" s="17"/>
      <c r="AX68" s="17"/>
      <c r="AY68" s="17"/>
      <c r="AZ68" s="17"/>
      <c r="BA68" s="17"/>
      <c r="BB68" s="124"/>
      <c r="BC68" s="16"/>
      <c r="BD68" s="17"/>
      <c r="BE68" s="17"/>
      <c r="BF68" s="17"/>
      <c r="BG68" s="17"/>
      <c r="BH68" s="17"/>
      <c r="BI68" s="17"/>
      <c r="BJ68" s="17"/>
      <c r="BK68" s="124"/>
      <c r="BL68" s="132"/>
      <c r="BM68" s="123"/>
      <c r="BN68" s="123"/>
      <c r="BO68" s="123"/>
      <c r="BP68" s="123"/>
      <c r="BQ68" s="123"/>
      <c r="BR68" s="123"/>
      <c r="BS68" s="123"/>
      <c r="BT68" s="123"/>
      <c r="BU68" s="123"/>
      <c r="BV68" s="123"/>
      <c r="BW68" s="123"/>
      <c r="BX68" s="123"/>
      <c r="BY68" s="123"/>
      <c r="BZ68" s="123"/>
    </row>
    <row r="69" spans="1:78" ht="26.25" customHeight="1" x14ac:dyDescent="0.2">
      <c r="A69" s="6"/>
      <c r="B69" s="6"/>
      <c r="C69" s="7"/>
      <c r="D69" s="7"/>
      <c r="E69" s="8"/>
      <c r="F69" s="16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24"/>
      <c r="U69" s="16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28"/>
      <c r="AJ69" s="16"/>
      <c r="AK69" s="17"/>
      <c r="AL69" s="17"/>
      <c r="AM69" s="17"/>
      <c r="AN69" s="17"/>
      <c r="AO69" s="17"/>
      <c r="AP69" s="17"/>
      <c r="AQ69" s="17"/>
      <c r="AR69" s="17"/>
      <c r="AS69" s="124"/>
      <c r="AT69" s="16"/>
      <c r="AU69" s="17"/>
      <c r="AV69" s="17"/>
      <c r="AW69" s="17"/>
      <c r="AX69" s="17"/>
      <c r="AY69" s="17"/>
      <c r="AZ69" s="17"/>
      <c r="BA69" s="17"/>
      <c r="BB69" s="124"/>
      <c r="BC69" s="16"/>
      <c r="BD69" s="17"/>
      <c r="BE69" s="17"/>
      <c r="BF69" s="17"/>
      <c r="BG69" s="17"/>
      <c r="BH69" s="17"/>
      <c r="BI69" s="17"/>
      <c r="BJ69" s="17"/>
      <c r="BK69" s="124"/>
      <c r="BL69" s="132"/>
      <c r="BM69" s="123"/>
      <c r="BN69" s="123"/>
      <c r="BO69" s="123"/>
      <c r="BP69" s="123"/>
      <c r="BQ69" s="123"/>
      <c r="BR69" s="123"/>
      <c r="BS69" s="123"/>
      <c r="BT69" s="123"/>
      <c r="BU69" s="123"/>
      <c r="BV69" s="123"/>
      <c r="BW69" s="123"/>
      <c r="BX69" s="123"/>
      <c r="BY69" s="123"/>
      <c r="BZ69" s="123"/>
    </row>
    <row r="70" spans="1:78" ht="26.25" customHeight="1" x14ac:dyDescent="0.2">
      <c r="A70" s="6"/>
      <c r="B70" s="6"/>
      <c r="C70" s="7"/>
      <c r="D70" s="7"/>
      <c r="E70" s="8"/>
      <c r="F70" s="16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24"/>
      <c r="U70" s="16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28"/>
      <c r="AJ70" s="16"/>
      <c r="AK70" s="17"/>
      <c r="AL70" s="17"/>
      <c r="AM70" s="17"/>
      <c r="AN70" s="17"/>
      <c r="AO70" s="17"/>
      <c r="AP70" s="17"/>
      <c r="AQ70" s="17"/>
      <c r="AR70" s="17"/>
      <c r="AS70" s="124"/>
      <c r="AT70" s="16"/>
      <c r="AU70" s="17"/>
      <c r="AV70" s="17"/>
      <c r="AW70" s="17"/>
      <c r="AX70" s="17"/>
      <c r="AY70" s="17"/>
      <c r="AZ70" s="17"/>
      <c r="BA70" s="17"/>
      <c r="BB70" s="124"/>
      <c r="BC70" s="16"/>
      <c r="BD70" s="17"/>
      <c r="BE70" s="17"/>
      <c r="BF70" s="17"/>
      <c r="BG70" s="17"/>
      <c r="BH70" s="17"/>
      <c r="BI70" s="17"/>
      <c r="BJ70" s="17"/>
      <c r="BK70" s="124"/>
      <c r="BL70" s="132"/>
      <c r="BM70" s="123"/>
      <c r="BN70" s="123"/>
      <c r="BO70" s="123"/>
      <c r="BP70" s="123"/>
      <c r="BQ70" s="123"/>
      <c r="BR70" s="123"/>
      <c r="BS70" s="123"/>
      <c r="BT70" s="123"/>
      <c r="BU70" s="123"/>
      <c r="BV70" s="123"/>
      <c r="BW70" s="123"/>
      <c r="BX70" s="123"/>
      <c r="BY70" s="123"/>
      <c r="BZ70" s="123"/>
    </row>
    <row r="71" spans="1:78" ht="26.25" customHeight="1" x14ac:dyDescent="0.2">
      <c r="A71" s="6"/>
      <c r="B71" s="6"/>
      <c r="C71" s="7"/>
      <c r="D71" s="7"/>
      <c r="E71" s="8"/>
      <c r="F71" s="16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24"/>
      <c r="U71" s="16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28"/>
      <c r="AJ71" s="16"/>
      <c r="AK71" s="17"/>
      <c r="AL71" s="17"/>
      <c r="AM71" s="17"/>
      <c r="AN71" s="17"/>
      <c r="AO71" s="17"/>
      <c r="AP71" s="17"/>
      <c r="AQ71" s="17"/>
      <c r="AR71" s="17"/>
      <c r="AS71" s="124"/>
      <c r="AT71" s="16"/>
      <c r="AU71" s="17"/>
      <c r="AV71" s="17"/>
      <c r="AW71" s="17"/>
      <c r="AX71" s="17"/>
      <c r="AY71" s="17"/>
      <c r="AZ71" s="17"/>
      <c r="BA71" s="17"/>
      <c r="BB71" s="124"/>
      <c r="BC71" s="16"/>
      <c r="BD71" s="17"/>
      <c r="BE71" s="17"/>
      <c r="BF71" s="17"/>
      <c r="BG71" s="17"/>
      <c r="BH71" s="17"/>
      <c r="BI71" s="17"/>
      <c r="BJ71" s="17"/>
      <c r="BK71" s="124"/>
      <c r="BL71" s="132"/>
      <c r="BM71" s="123"/>
      <c r="BN71" s="123"/>
      <c r="BO71" s="123"/>
      <c r="BP71" s="123"/>
      <c r="BQ71" s="123"/>
      <c r="BR71" s="123"/>
      <c r="BS71" s="123"/>
      <c r="BT71" s="123"/>
      <c r="BU71" s="123"/>
      <c r="BV71" s="123"/>
      <c r="BW71" s="123"/>
      <c r="BX71" s="123"/>
      <c r="BY71" s="123"/>
      <c r="BZ71" s="123"/>
    </row>
    <row r="72" spans="1:78" ht="26.25" customHeight="1" x14ac:dyDescent="0.2">
      <c r="A72" s="6"/>
      <c r="B72" s="6"/>
      <c r="C72" s="7"/>
      <c r="D72" s="7"/>
      <c r="E72" s="8"/>
      <c r="F72" s="16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24"/>
      <c r="U72" s="16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28"/>
      <c r="AJ72" s="16"/>
      <c r="AK72" s="17"/>
      <c r="AL72" s="17"/>
      <c r="AM72" s="17"/>
      <c r="AN72" s="17"/>
      <c r="AO72" s="17"/>
      <c r="AP72" s="17"/>
      <c r="AQ72" s="17"/>
      <c r="AR72" s="17"/>
      <c r="AS72" s="124"/>
      <c r="AT72" s="16"/>
      <c r="AU72" s="17"/>
      <c r="AV72" s="17"/>
      <c r="AW72" s="17"/>
      <c r="AX72" s="17"/>
      <c r="AY72" s="17"/>
      <c r="AZ72" s="17"/>
      <c r="BA72" s="17"/>
      <c r="BB72" s="124"/>
      <c r="BC72" s="16"/>
      <c r="BD72" s="17"/>
      <c r="BE72" s="17"/>
      <c r="BF72" s="17"/>
      <c r="BG72" s="17"/>
      <c r="BH72" s="17"/>
      <c r="BI72" s="17"/>
      <c r="BJ72" s="17"/>
      <c r="BK72" s="124"/>
      <c r="BL72" s="132"/>
      <c r="BM72" s="123"/>
      <c r="BN72" s="123"/>
      <c r="BO72" s="123"/>
      <c r="BP72" s="123"/>
      <c r="BQ72" s="123"/>
      <c r="BR72" s="123"/>
      <c r="BS72" s="123"/>
      <c r="BT72" s="123"/>
      <c r="BU72" s="123"/>
      <c r="BV72" s="123"/>
      <c r="BW72" s="123"/>
      <c r="BX72" s="123"/>
      <c r="BY72" s="123"/>
      <c r="BZ72" s="123"/>
    </row>
    <row r="73" spans="1:78" ht="26.25" customHeight="1" x14ac:dyDescent="0.2">
      <c r="A73" s="6"/>
      <c r="B73" s="6"/>
      <c r="C73" s="7"/>
      <c r="D73" s="7"/>
      <c r="E73" s="8"/>
      <c r="F73" s="16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24"/>
      <c r="U73" s="16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28"/>
      <c r="AJ73" s="16"/>
      <c r="AK73" s="17"/>
      <c r="AL73" s="17"/>
      <c r="AM73" s="17"/>
      <c r="AN73" s="17"/>
      <c r="AO73" s="17"/>
      <c r="AP73" s="17"/>
      <c r="AQ73" s="17"/>
      <c r="AR73" s="17"/>
      <c r="AS73" s="124"/>
      <c r="AT73" s="16"/>
      <c r="AU73" s="17"/>
      <c r="AV73" s="17"/>
      <c r="AW73" s="17"/>
      <c r="AX73" s="17"/>
      <c r="AY73" s="17"/>
      <c r="AZ73" s="17"/>
      <c r="BA73" s="17"/>
      <c r="BB73" s="124"/>
      <c r="BC73" s="16"/>
      <c r="BD73" s="17"/>
      <c r="BE73" s="17"/>
      <c r="BF73" s="17"/>
      <c r="BG73" s="17"/>
      <c r="BH73" s="17"/>
      <c r="BI73" s="17"/>
      <c r="BJ73" s="17"/>
      <c r="BK73" s="124"/>
      <c r="BL73" s="132"/>
      <c r="BM73" s="123"/>
      <c r="BN73" s="123"/>
      <c r="BO73" s="123"/>
      <c r="BP73" s="123"/>
      <c r="BQ73" s="123"/>
      <c r="BR73" s="123"/>
      <c r="BS73" s="123"/>
      <c r="BT73" s="123"/>
      <c r="BU73" s="123"/>
      <c r="BV73" s="123"/>
      <c r="BW73" s="123"/>
      <c r="BX73" s="123"/>
      <c r="BY73" s="123"/>
      <c r="BZ73" s="123"/>
    </row>
    <row r="74" spans="1:78" ht="26.25" customHeight="1" thickBot="1" x14ac:dyDescent="0.25">
      <c r="A74" s="6"/>
      <c r="B74" s="6"/>
      <c r="C74" s="7"/>
      <c r="D74" s="7"/>
      <c r="E74" s="8"/>
      <c r="F74" s="125"/>
      <c r="G74" s="126"/>
      <c r="H74" s="126"/>
      <c r="I74" s="126"/>
      <c r="J74" s="126"/>
      <c r="K74" s="126"/>
      <c r="L74" s="126"/>
      <c r="M74" s="126"/>
      <c r="N74" s="126"/>
      <c r="O74" s="126"/>
      <c r="P74" s="126"/>
      <c r="Q74" s="126"/>
      <c r="R74" s="126"/>
      <c r="S74" s="126"/>
      <c r="T74" s="127"/>
      <c r="U74" s="125"/>
      <c r="V74" s="126"/>
      <c r="W74" s="126"/>
      <c r="X74" s="126"/>
      <c r="Y74" s="126"/>
      <c r="Z74" s="126"/>
      <c r="AA74" s="126"/>
      <c r="AB74" s="126"/>
      <c r="AC74" s="126"/>
      <c r="AD74" s="126"/>
      <c r="AE74" s="126"/>
      <c r="AF74" s="126"/>
      <c r="AG74" s="126"/>
      <c r="AH74" s="126"/>
      <c r="AI74" s="129"/>
      <c r="AJ74" s="125"/>
      <c r="AK74" s="126"/>
      <c r="AL74" s="126"/>
      <c r="AM74" s="126"/>
      <c r="AN74" s="126"/>
      <c r="AO74" s="126"/>
      <c r="AP74" s="126"/>
      <c r="AQ74" s="126"/>
      <c r="AR74" s="126"/>
      <c r="AS74" s="127"/>
      <c r="AT74" s="125"/>
      <c r="AU74" s="126"/>
      <c r="AV74" s="126"/>
      <c r="AW74" s="126"/>
      <c r="AX74" s="126"/>
      <c r="AY74" s="126"/>
      <c r="AZ74" s="126"/>
      <c r="BA74" s="126"/>
      <c r="BB74" s="127"/>
      <c r="BC74" s="125"/>
      <c r="BD74" s="126"/>
      <c r="BE74" s="126"/>
      <c r="BF74" s="126"/>
      <c r="BG74" s="126"/>
      <c r="BH74" s="126"/>
      <c r="BI74" s="126"/>
      <c r="BJ74" s="126"/>
      <c r="BK74" s="127"/>
      <c r="BL74" s="132"/>
      <c r="BM74" s="123"/>
      <c r="BN74" s="123"/>
      <c r="BO74" s="123"/>
      <c r="BP74" s="123"/>
      <c r="BQ74" s="123"/>
      <c r="BR74" s="123"/>
      <c r="BS74" s="123"/>
      <c r="BT74" s="123"/>
      <c r="BU74" s="123"/>
      <c r="BV74" s="123"/>
      <c r="BW74" s="123"/>
      <c r="BX74" s="123"/>
      <c r="BY74" s="123"/>
      <c r="BZ74" s="123"/>
    </row>
    <row r="75" spans="1:78" ht="26.25" customHeight="1" x14ac:dyDescent="0.2"/>
    <row r="76" spans="1:78" ht="26.25" customHeight="1" x14ac:dyDescent="0.2"/>
    <row r="77" spans="1:78" ht="26.25" customHeight="1" x14ac:dyDescent="0.2"/>
  </sheetData>
  <autoFilter ref="A4:E4"/>
  <mergeCells count="38">
    <mergeCell ref="BO2:BP2"/>
    <mergeCell ref="BW2:BZ2"/>
    <mergeCell ref="BT2:BV2"/>
    <mergeCell ref="BQ2:BS2"/>
    <mergeCell ref="BL1:BZ1"/>
    <mergeCell ref="BC1:BK1"/>
    <mergeCell ref="BC2:BK2"/>
    <mergeCell ref="BC3:BD3"/>
    <mergeCell ref="BE3:BF3"/>
    <mergeCell ref="BG3:BI3"/>
    <mergeCell ref="BJ3:BK3"/>
    <mergeCell ref="AR3:AS3"/>
    <mergeCell ref="AT2:BB2"/>
    <mergeCell ref="AT3:AU3"/>
    <mergeCell ref="AV3:AW3"/>
    <mergeCell ref="AX3:AZ3"/>
    <mergeCell ref="BA3:BB3"/>
    <mergeCell ref="AT1:BB1"/>
    <mergeCell ref="F1:T1"/>
    <mergeCell ref="U1:AI1"/>
    <mergeCell ref="AJ1:AS1"/>
    <mergeCell ref="BL2:BN2"/>
    <mergeCell ref="I3:J3"/>
    <mergeCell ref="K3:M3"/>
    <mergeCell ref="N3:P3"/>
    <mergeCell ref="Q3:T3"/>
    <mergeCell ref="U3:W3"/>
    <mergeCell ref="X3:Y3"/>
    <mergeCell ref="Z3:AB3"/>
    <mergeCell ref="AC3:AE3"/>
    <mergeCell ref="AF3:AI3"/>
    <mergeCell ref="AJ2:AS2"/>
    <mergeCell ref="AJ3:AK3"/>
    <mergeCell ref="AL3:AN3"/>
    <mergeCell ref="AO3:AQ3"/>
    <mergeCell ref="U2:AI2"/>
    <mergeCell ref="F3:H3"/>
    <mergeCell ref="F2:T2"/>
  </mergeCells>
  <pageMargins left="0.7" right="0.7" top="0.75" bottom="0.75" header="0.3" footer="0.3"/>
  <pageSetup paperSize="8" scale="64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pageSetUpPr fitToPage="1"/>
  </sheetPr>
  <dimension ref="A1:F68"/>
  <sheetViews>
    <sheetView tabSelected="1" zoomScaleNormal="100" workbookViewId="0">
      <selection activeCell="D3" sqref="D3"/>
    </sheetView>
  </sheetViews>
  <sheetFormatPr defaultRowHeight="14.25" x14ac:dyDescent="0.2"/>
  <cols>
    <col min="1" max="1" width="24.85546875" style="11" customWidth="1"/>
    <col min="2" max="2" width="11.7109375" style="11" customWidth="1"/>
    <col min="3" max="3" width="24.42578125" style="11" bestFit="1" customWidth="1"/>
    <col min="4" max="4" width="53.140625" style="15" customWidth="1"/>
    <col min="5" max="5" width="8" style="11" customWidth="1"/>
    <col min="6" max="6" width="9.140625" style="11"/>
    <col min="7" max="16384" width="9.140625" style="1"/>
  </cols>
  <sheetData>
    <row r="1" spans="1:5" ht="54" customHeight="1" x14ac:dyDescent="0.2">
      <c r="A1" s="59" t="s">
        <v>11</v>
      </c>
      <c r="B1" s="59"/>
      <c r="C1" s="59"/>
      <c r="D1" s="58" t="str">
        <f>"Student N°"&amp;VLOOKUP($A$1,Evaluation!B:C,2,FALSE)&amp;"  -  Class "&amp;VLOOKUP($A$1,Evaluation!B:D,3,FALSE)</f>
        <v>Student N°10001  -  Class A1</v>
      </c>
      <c r="E1" s="58"/>
    </row>
    <row r="2" spans="1:5" ht="22.5" customHeight="1" x14ac:dyDescent="0.2">
      <c r="A2" s="75" t="str">
        <f>Evaluation!F3</f>
        <v>MODULE 1</v>
      </c>
      <c r="B2" s="76"/>
      <c r="C2" s="76"/>
      <c r="D2" s="76"/>
      <c r="E2" s="18" t="s">
        <v>6</v>
      </c>
    </row>
    <row r="3" spans="1:5" ht="30" customHeight="1" x14ac:dyDescent="0.2">
      <c r="A3" s="110" t="str">
        <f>Evaluation!F4</f>
        <v>Course 1</v>
      </c>
      <c r="B3" s="111" t="str">
        <f>Evaluation!$F$1</f>
        <v>PART 1</v>
      </c>
      <c r="C3" s="19" t="str">
        <f>Evaluation!F$2</f>
        <v>TITLE</v>
      </c>
      <c r="D3" s="20" t="str">
        <f>VLOOKUP($A$1,Evaluation!$B:$BK,5,FALSE)</f>
        <v>Student 1 Course 1</v>
      </c>
      <c r="E3" s="112">
        <f>VLOOKUP($A$1,Evaluation!$B:$BZ,63,FALSE)</f>
        <v>71</v>
      </c>
    </row>
    <row r="4" spans="1:5" ht="30" customHeight="1" x14ac:dyDescent="0.2">
      <c r="A4" s="104">
        <f>Evaluation!B9</f>
        <v>0</v>
      </c>
      <c r="B4" s="106"/>
      <c r="C4" s="21" t="str">
        <f>Evaluation!U$2</f>
        <v>TITLE</v>
      </c>
      <c r="D4" s="22" t="str">
        <f>VLOOKUP($A$1,Evaluation!$B:$BK,20,FALSE)</f>
        <v>Student 1 Course 16</v>
      </c>
      <c r="E4" s="108"/>
    </row>
    <row r="5" spans="1:5" ht="30" customHeight="1" x14ac:dyDescent="0.2">
      <c r="A5" s="103" t="str">
        <f>Evaluation!G4</f>
        <v>Course 2</v>
      </c>
      <c r="B5" s="105" t="str">
        <f>Evaluation!F1</f>
        <v>PART 1</v>
      </c>
      <c r="C5" s="19" t="str">
        <f>Evaluation!F$2</f>
        <v>TITLE</v>
      </c>
      <c r="D5" s="23" t="str">
        <f>VLOOKUP($A$1,Evaluation!$B:$BK,6,FALSE)</f>
        <v>Student 1 Course 2</v>
      </c>
      <c r="E5" s="107">
        <f>VLOOKUP($A$1,Evaluation!$B:$BZ,64,FALSE)</f>
        <v>72</v>
      </c>
    </row>
    <row r="6" spans="1:5" ht="30" customHeight="1" x14ac:dyDescent="0.2">
      <c r="A6" s="104">
        <f>Evaluation!B12</f>
        <v>0</v>
      </c>
      <c r="B6" s="106"/>
      <c r="C6" s="21" t="str">
        <f>Evaluation!U$2</f>
        <v>TITLE</v>
      </c>
      <c r="D6" s="22" t="str">
        <f>VLOOKUP($A$1,Evaluation!$B:$BK,21,FALSE)</f>
        <v>Student 1 Course 17</v>
      </c>
      <c r="E6" s="108"/>
    </row>
    <row r="7" spans="1:5" ht="30" customHeight="1" x14ac:dyDescent="0.2">
      <c r="A7" s="103" t="str">
        <f>Evaluation!H4</f>
        <v>Course 3</v>
      </c>
      <c r="B7" s="105" t="str">
        <f>Evaluation!F1</f>
        <v>PART 1</v>
      </c>
      <c r="C7" s="19" t="str">
        <f>Evaluation!F$2</f>
        <v>TITLE</v>
      </c>
      <c r="D7" s="23" t="str">
        <f>VLOOKUP($A$1,Evaluation!$B:$BK,7,FALSE)</f>
        <v>Student 1 Course 3</v>
      </c>
      <c r="E7" s="107">
        <f>VLOOKUP($A$1,Evaluation!$B:$BZ,65,FALSE)</f>
        <v>73</v>
      </c>
    </row>
    <row r="8" spans="1:5" ht="30" customHeight="1" x14ac:dyDescent="0.2">
      <c r="A8" s="104">
        <f>Evaluation!B15</f>
        <v>0</v>
      </c>
      <c r="B8" s="106"/>
      <c r="C8" s="21" t="str">
        <f>Evaluation!U$2</f>
        <v>TITLE</v>
      </c>
      <c r="D8" s="22" t="str">
        <f>VLOOKUP($A$1,Evaluation!$B:$BK,22,FALSE)</f>
        <v>Student 1 Course 18</v>
      </c>
      <c r="E8" s="108"/>
    </row>
    <row r="9" spans="1:5" ht="15" customHeight="1" x14ac:dyDescent="0.2">
      <c r="A9" s="60"/>
      <c r="B9" s="60"/>
      <c r="C9" s="60"/>
      <c r="D9" s="60"/>
      <c r="E9" s="60"/>
    </row>
    <row r="10" spans="1:5" ht="22.5" customHeight="1" x14ac:dyDescent="0.2">
      <c r="A10" s="77" t="str">
        <f>Evaluation!I3</f>
        <v>MODULE 2</v>
      </c>
      <c r="B10" s="78"/>
      <c r="C10" s="78"/>
      <c r="D10" s="78"/>
      <c r="E10" s="24" t="s">
        <v>6</v>
      </c>
    </row>
    <row r="11" spans="1:5" ht="30" customHeight="1" x14ac:dyDescent="0.2">
      <c r="A11" s="100" t="str">
        <f>Evaluation!I4</f>
        <v>Course 4</v>
      </c>
      <c r="B11" s="97" t="str">
        <f>Evaluation!$F$1</f>
        <v>PART 1</v>
      </c>
      <c r="C11" s="14" t="str">
        <f>Evaluation!F$2</f>
        <v>TITLE</v>
      </c>
      <c r="D11" s="25" t="str">
        <f>VLOOKUP($A$1,Evaluation!$B:$BK,8,FALSE)</f>
        <v>Student 1 Course 4</v>
      </c>
      <c r="E11" s="65">
        <f>VLOOKUP($A$1,Evaluation!$B:$BZ,66,FALSE)</f>
        <v>74</v>
      </c>
    </row>
    <row r="12" spans="1:5" ht="30" customHeight="1" x14ac:dyDescent="0.2">
      <c r="A12" s="100">
        <f>Evaluation!B18</f>
        <v>0</v>
      </c>
      <c r="B12" s="97"/>
      <c r="C12" s="14" t="str">
        <f>Evaluation!U$2</f>
        <v>TITLE</v>
      </c>
      <c r="D12" s="25" t="str">
        <f>VLOOKUP($A$1,Evaluation!$B:$BK,23,FALSE)</f>
        <v>Student 1 Course 19</v>
      </c>
      <c r="E12" s="65"/>
    </row>
    <row r="13" spans="1:5" ht="30" customHeight="1" x14ac:dyDescent="0.2">
      <c r="A13" s="100">
        <f>Evaluation!B19</f>
        <v>0</v>
      </c>
      <c r="B13" s="97"/>
      <c r="C13" s="14" t="str">
        <f>Evaluation!AJ$2</f>
        <v>TITLE</v>
      </c>
      <c r="D13" s="25" t="str">
        <f>VLOOKUP($A$1,Evaluation!$B:$BK,35,FALSE)</f>
        <v>Student 1 Course 31</v>
      </c>
      <c r="E13" s="65"/>
    </row>
    <row r="14" spans="1:5" ht="30" customHeight="1" x14ac:dyDescent="0.2">
      <c r="A14" s="100">
        <f>Evaluation!B20</f>
        <v>0</v>
      </c>
      <c r="B14" s="97" t="str">
        <f>Evaluation!$AT$1</f>
        <v>PART 4</v>
      </c>
      <c r="C14" s="14" t="str">
        <f>Evaluation!AT$2</f>
        <v>TITLE</v>
      </c>
      <c r="D14" s="25" t="str">
        <f>VLOOKUP($A$1,Evaluation!$B:$BK,45,FALSE)</f>
        <v>Student 1 Course 41</v>
      </c>
      <c r="E14" s="65"/>
    </row>
    <row r="15" spans="1:5" ht="30" customHeight="1" x14ac:dyDescent="0.2">
      <c r="A15" s="101">
        <f>Evaluation!B21</f>
        <v>0</v>
      </c>
      <c r="B15" s="98"/>
      <c r="C15" s="26" t="str">
        <f>Evaluation!BC$2</f>
        <v>TITLE</v>
      </c>
      <c r="D15" s="27" t="str">
        <f>VLOOKUP($A$1,Evaluation!$B:$BK,54,FALSE)</f>
        <v>Student 1 Course 50</v>
      </c>
      <c r="E15" s="66"/>
    </row>
    <row r="16" spans="1:5" ht="30" customHeight="1" x14ac:dyDescent="0.2">
      <c r="A16" s="99" t="str">
        <f>Evaluation!J4</f>
        <v>Course 5</v>
      </c>
      <c r="B16" s="102" t="str">
        <f>Evaluation!$F$1</f>
        <v>PART 1</v>
      </c>
      <c r="C16" s="41" t="str">
        <f>Evaluation!F$2</f>
        <v>TITLE</v>
      </c>
      <c r="D16" s="42" t="str">
        <f>VLOOKUP($A$1,Evaluation!$B:$BK,9,FALSE)</f>
        <v>Student 1 Course 5</v>
      </c>
      <c r="E16" s="64">
        <f>VLOOKUP($A$1,Evaluation!$B:$BZ,67,FALSE)</f>
        <v>75</v>
      </c>
    </row>
    <row r="17" spans="1:5" ht="30" customHeight="1" x14ac:dyDescent="0.2">
      <c r="A17" s="100">
        <f>Evaluation!B24</f>
        <v>0</v>
      </c>
      <c r="B17" s="97"/>
      <c r="C17" s="14" t="str">
        <f>Evaluation!U$2</f>
        <v>TITLE</v>
      </c>
      <c r="D17" s="25" t="str">
        <f>VLOOKUP($A$1,Evaluation!$B:$BK,24,FALSE)</f>
        <v>Student 1 Course 20</v>
      </c>
      <c r="E17" s="65"/>
    </row>
    <row r="18" spans="1:5" ht="30" customHeight="1" x14ac:dyDescent="0.2">
      <c r="A18" s="100">
        <f>Evaluation!B25</f>
        <v>0</v>
      </c>
      <c r="B18" s="97"/>
      <c r="C18" s="14" t="str">
        <f>Evaluation!AJ$2</f>
        <v>TITLE</v>
      </c>
      <c r="D18" s="25" t="str">
        <f>VLOOKUP($A$1,Evaluation!$B:$BK,36,FALSE)</f>
        <v>Student 1 Course 32</v>
      </c>
      <c r="E18" s="65"/>
    </row>
    <row r="19" spans="1:5" ht="30" customHeight="1" x14ac:dyDescent="0.2">
      <c r="A19" s="100">
        <f>Evaluation!B26</f>
        <v>0</v>
      </c>
      <c r="B19" s="97" t="str">
        <f>Evaluation!$AT$1</f>
        <v>PART 4</v>
      </c>
      <c r="C19" s="14" t="str">
        <f>Evaluation!AT$2</f>
        <v>TITLE</v>
      </c>
      <c r="D19" s="25" t="str">
        <f>VLOOKUP($A$1,Evaluation!$B:$BK,46,FALSE)</f>
        <v>Student 1 Course 42</v>
      </c>
      <c r="E19" s="65"/>
    </row>
    <row r="20" spans="1:5" ht="30" customHeight="1" x14ac:dyDescent="0.2">
      <c r="A20" s="101">
        <f>Evaluation!B27</f>
        <v>0</v>
      </c>
      <c r="B20" s="98"/>
      <c r="C20" s="26" t="str">
        <f>Evaluation!BC$2</f>
        <v>TITLE</v>
      </c>
      <c r="D20" s="27" t="str">
        <f>VLOOKUP($A$1,Evaluation!$B:$BK,55,FALSE)</f>
        <v>Student 1 Course 51</v>
      </c>
      <c r="E20" s="66"/>
    </row>
    <row r="21" spans="1:5" ht="15" customHeight="1" x14ac:dyDescent="0.2">
      <c r="A21" s="60"/>
      <c r="B21" s="60"/>
      <c r="C21" s="60"/>
      <c r="D21" s="60"/>
      <c r="E21" s="60"/>
    </row>
    <row r="22" spans="1:5" ht="22.5" customHeight="1" x14ac:dyDescent="0.2">
      <c r="A22" s="79" t="str">
        <f>Evaluation!K3</f>
        <v>MODULE 3</v>
      </c>
      <c r="B22" s="80"/>
      <c r="C22" s="80"/>
      <c r="D22" s="80"/>
      <c r="E22" s="28" t="s">
        <v>6</v>
      </c>
    </row>
    <row r="23" spans="1:5" ht="30" customHeight="1" x14ac:dyDescent="0.2">
      <c r="A23" s="95" t="str">
        <f>Evaluation!K4</f>
        <v>Course 6</v>
      </c>
      <c r="B23" s="93" t="str">
        <f>Evaluation!$F$1</f>
        <v>PART 1</v>
      </c>
      <c r="C23" s="13" t="str">
        <f>Evaluation!F$2</f>
        <v>TITLE</v>
      </c>
      <c r="D23" s="29" t="str">
        <f>VLOOKUP($A$1,Evaluation!$B:$BK,10,FALSE)</f>
        <v>Student 1 Course 6</v>
      </c>
      <c r="E23" s="62">
        <f>VLOOKUP($A$1,Evaluation!$B:$BZ,68,FALSE)</f>
        <v>76</v>
      </c>
    </row>
    <row r="24" spans="1:5" ht="30" customHeight="1" x14ac:dyDescent="0.2">
      <c r="A24" s="95">
        <f>Evaluation!B30</f>
        <v>0</v>
      </c>
      <c r="B24" s="93"/>
      <c r="C24" s="13" t="str">
        <f>Evaluation!U$2</f>
        <v>TITLE</v>
      </c>
      <c r="D24" s="29" t="str">
        <f>VLOOKUP($A$1,Evaluation!$B:$BK,25,FALSE)</f>
        <v>Student 1 Course 21</v>
      </c>
      <c r="E24" s="62"/>
    </row>
    <row r="25" spans="1:5" ht="30" customHeight="1" x14ac:dyDescent="0.2">
      <c r="A25" s="96">
        <f>Evaluation!B31</f>
        <v>0</v>
      </c>
      <c r="B25" s="94"/>
      <c r="C25" s="30" t="str">
        <f>Evaluation!AJ$2</f>
        <v>TITLE</v>
      </c>
      <c r="D25" s="31" t="str">
        <f>VLOOKUP($A$1,Evaluation!$B:$BK,37,FALSE)</f>
        <v>Student 1 Course 33</v>
      </c>
      <c r="E25" s="63"/>
    </row>
    <row r="26" spans="1:5" ht="30" customHeight="1" x14ac:dyDescent="0.2">
      <c r="A26" s="95" t="str">
        <f>Evaluation!L4</f>
        <v>Course 7</v>
      </c>
      <c r="B26" s="93" t="str">
        <f>Evaluation!$F$1</f>
        <v>PART 1</v>
      </c>
      <c r="C26" s="13" t="str">
        <f>Evaluation!F$2</f>
        <v>TITLE</v>
      </c>
      <c r="D26" s="29" t="str">
        <f>VLOOKUP($A$1,Evaluation!$B:$BK,11,FALSE)</f>
        <v>Student 1 Course 7</v>
      </c>
      <c r="E26" s="62">
        <f>VLOOKUP($A$1,Evaluation!$B:$BZ,69,FALSE)</f>
        <v>77</v>
      </c>
    </row>
    <row r="27" spans="1:5" ht="30" customHeight="1" x14ac:dyDescent="0.2">
      <c r="A27" s="95">
        <f>Evaluation!B34</f>
        <v>0</v>
      </c>
      <c r="B27" s="93"/>
      <c r="C27" s="13" t="str">
        <f>Evaluation!U$2</f>
        <v>TITLE</v>
      </c>
      <c r="D27" s="29" t="str">
        <f>VLOOKUP($A$1,Evaluation!$B:$BK,26,FALSE)</f>
        <v>Student 1 Course 22</v>
      </c>
      <c r="E27" s="62"/>
    </row>
    <row r="28" spans="1:5" ht="30" customHeight="1" x14ac:dyDescent="0.2">
      <c r="A28" s="95">
        <f>Evaluation!B35</f>
        <v>0</v>
      </c>
      <c r="B28" s="93"/>
      <c r="C28" s="13" t="str">
        <f>Evaluation!AJ$2</f>
        <v>TITLE</v>
      </c>
      <c r="D28" s="29" t="str">
        <f>VLOOKUP($A$1,Evaluation!$B:$BK,38,FALSE)</f>
        <v>Student 1 Course 34</v>
      </c>
      <c r="E28" s="62"/>
    </row>
    <row r="29" spans="1:5" ht="30" customHeight="1" x14ac:dyDescent="0.2">
      <c r="A29" s="95">
        <f>Evaluation!B36</f>
        <v>0</v>
      </c>
      <c r="B29" s="93" t="str">
        <f>Evaluation!$AT$1</f>
        <v>PART 4</v>
      </c>
      <c r="C29" s="13" t="str">
        <f>Evaluation!AT$2</f>
        <v>TITLE</v>
      </c>
      <c r="D29" s="29" t="str">
        <f>VLOOKUP($A$1,Evaluation!$B:$BK,47,FALSE)</f>
        <v>Student 1 Course 43</v>
      </c>
      <c r="E29" s="62"/>
    </row>
    <row r="30" spans="1:5" ht="30" customHeight="1" x14ac:dyDescent="0.2">
      <c r="A30" s="96">
        <f>Evaluation!B37</f>
        <v>0</v>
      </c>
      <c r="B30" s="94"/>
      <c r="C30" s="30" t="str">
        <f>Evaluation!BC$2</f>
        <v>TITLE</v>
      </c>
      <c r="D30" s="31" t="str">
        <f>VLOOKUP($A$1,Evaluation!$B:$BK,56,FALSE)</f>
        <v>Student 1 Course 52</v>
      </c>
      <c r="E30" s="63"/>
    </row>
    <row r="31" spans="1:5" ht="30" customHeight="1" x14ac:dyDescent="0.2">
      <c r="A31" s="109" t="str">
        <f>Evaluation!M4</f>
        <v>Course 8</v>
      </c>
      <c r="B31" s="92" t="str">
        <f>Evaluation!$F$1</f>
        <v>PART 1</v>
      </c>
      <c r="C31" s="43" t="str">
        <f>Evaluation!F$2</f>
        <v>TITLE</v>
      </c>
      <c r="D31" s="44" t="str">
        <f>VLOOKUP($A$1,Evaluation!$B:$BK,12,FALSE)</f>
        <v>Student 1 Course 8</v>
      </c>
      <c r="E31" s="61">
        <f>VLOOKUP($A$1,Evaluation!$B:$BZ,70,FALSE)</f>
        <v>78</v>
      </c>
    </row>
    <row r="32" spans="1:5" ht="30" customHeight="1" x14ac:dyDescent="0.2">
      <c r="A32" s="95">
        <f>Evaluation!B40</f>
        <v>0</v>
      </c>
      <c r="B32" s="93"/>
      <c r="C32" s="13" t="str">
        <f>Evaluation!U$2</f>
        <v>TITLE</v>
      </c>
      <c r="D32" s="29" t="str">
        <f>VLOOKUP($A$1,Evaluation!$B:$BK,27,FALSE)</f>
        <v>Student 1 Course 23</v>
      </c>
      <c r="E32" s="62"/>
    </row>
    <row r="33" spans="1:5" ht="30" customHeight="1" x14ac:dyDescent="0.2">
      <c r="A33" s="95">
        <f>Evaluation!B41</f>
        <v>0</v>
      </c>
      <c r="B33" s="93"/>
      <c r="C33" s="13" t="str">
        <f>Evaluation!AJ$2</f>
        <v>TITLE</v>
      </c>
      <c r="D33" s="29" t="str">
        <f>VLOOKUP($A$1,Evaluation!$B:$BK,39,FALSE)</f>
        <v>Student 1 Course 35</v>
      </c>
      <c r="E33" s="62"/>
    </row>
    <row r="34" spans="1:5" ht="30" customHeight="1" x14ac:dyDescent="0.2">
      <c r="A34" s="95">
        <f>Evaluation!B42</f>
        <v>0</v>
      </c>
      <c r="B34" s="93" t="str">
        <f>Evaluation!$AT$1</f>
        <v>PART 4</v>
      </c>
      <c r="C34" s="13" t="str">
        <f>Evaluation!AT$2</f>
        <v>TITLE</v>
      </c>
      <c r="D34" s="29" t="str">
        <f>VLOOKUP($A$1,Evaluation!$B:$BK,48,FALSE)</f>
        <v>Student 1 Course 44</v>
      </c>
      <c r="E34" s="62"/>
    </row>
    <row r="35" spans="1:5" ht="30" customHeight="1" x14ac:dyDescent="0.2">
      <c r="A35" s="96">
        <f>Evaluation!B43</f>
        <v>0</v>
      </c>
      <c r="B35" s="94"/>
      <c r="C35" s="30" t="str">
        <f>Evaluation!BC$2</f>
        <v>TITLE</v>
      </c>
      <c r="D35" s="31" t="str">
        <f>VLOOKUP($A$1,Evaluation!$B:$BK,57,FALSE)</f>
        <v>Student 1 Course 53</v>
      </c>
      <c r="E35" s="63"/>
    </row>
    <row r="36" spans="1:5" ht="15" customHeight="1" x14ac:dyDescent="0.2">
      <c r="A36" s="60"/>
      <c r="B36" s="60"/>
      <c r="C36" s="60"/>
      <c r="D36" s="60"/>
      <c r="E36" s="60"/>
    </row>
    <row r="37" spans="1:5" ht="22.5" customHeight="1" x14ac:dyDescent="0.2">
      <c r="A37" s="81" t="str">
        <f>Evaluation!N3</f>
        <v>MODULE 4</v>
      </c>
      <c r="B37" s="82"/>
      <c r="C37" s="82"/>
      <c r="D37" s="82"/>
      <c r="E37" s="32" t="s">
        <v>6</v>
      </c>
    </row>
    <row r="38" spans="1:5" ht="30" customHeight="1" x14ac:dyDescent="0.2">
      <c r="A38" s="89" t="str">
        <f>Evaluation!N4</f>
        <v>Course 9</v>
      </c>
      <c r="B38" s="86" t="str">
        <f>Evaluation!$F$1</f>
        <v>PART 1</v>
      </c>
      <c r="C38" s="12" t="str">
        <f>Evaluation!F$2</f>
        <v>TITLE</v>
      </c>
      <c r="D38" s="33" t="str">
        <f>VLOOKUP($A$1,Evaluation!$B:$BK,13,FALSE)</f>
        <v>Student 1 Course 9</v>
      </c>
      <c r="E38" s="68">
        <f>VLOOKUP($A$1,Evaluation!$B:$BZ,71,FALSE)</f>
        <v>79</v>
      </c>
    </row>
    <row r="39" spans="1:5" ht="30" customHeight="1" x14ac:dyDescent="0.2">
      <c r="A39" s="89">
        <f>Evaluation!B46</f>
        <v>0</v>
      </c>
      <c r="B39" s="86"/>
      <c r="C39" s="12" t="str">
        <f>Evaluation!U$2</f>
        <v>TITLE</v>
      </c>
      <c r="D39" s="33" t="str">
        <f>VLOOKUP($A$1,Evaluation!$B:$BK,28,FALSE)</f>
        <v>Student 1 Course 24</v>
      </c>
      <c r="E39" s="68"/>
    </row>
    <row r="40" spans="1:5" ht="30" customHeight="1" x14ac:dyDescent="0.2">
      <c r="A40" s="89">
        <f>Evaluation!B47</f>
        <v>0</v>
      </c>
      <c r="B40" s="86"/>
      <c r="C40" s="12" t="str">
        <f>Evaluation!AJ$2</f>
        <v>TITLE</v>
      </c>
      <c r="D40" s="33" t="str">
        <f>VLOOKUP($A$1,Evaluation!$B:$BK,40,FALSE)</f>
        <v>Student 1 Course 36</v>
      </c>
      <c r="E40" s="68"/>
    </row>
    <row r="41" spans="1:5" ht="30" customHeight="1" x14ac:dyDescent="0.2">
      <c r="A41" s="89">
        <f>Evaluation!B48</f>
        <v>0</v>
      </c>
      <c r="B41" s="86" t="str">
        <f>Evaluation!$AT$1</f>
        <v>PART 4</v>
      </c>
      <c r="C41" s="12" t="str">
        <f>Evaluation!AT$2</f>
        <v>TITLE</v>
      </c>
      <c r="D41" s="33" t="str">
        <f>VLOOKUP($A$1,Evaluation!$B:$BK,49,FALSE)</f>
        <v>Student 1 Course 45</v>
      </c>
      <c r="E41" s="68"/>
    </row>
    <row r="42" spans="1:5" ht="30" customHeight="1" x14ac:dyDescent="0.2">
      <c r="A42" s="90">
        <f>Evaluation!B49</f>
        <v>0</v>
      </c>
      <c r="B42" s="87"/>
      <c r="C42" s="34" t="str">
        <f>Evaluation!BC$2</f>
        <v>TITLE</v>
      </c>
      <c r="D42" s="35" t="str">
        <f>VLOOKUP($A$1,Evaluation!$B:$BK,58,FALSE)</f>
        <v>Student 1 Course 54</v>
      </c>
      <c r="E42" s="69"/>
    </row>
    <row r="43" spans="1:5" ht="30" customHeight="1" x14ac:dyDescent="0.2">
      <c r="A43" s="89" t="str">
        <f>Evaluation!O4</f>
        <v>Course 10</v>
      </c>
      <c r="B43" s="86" t="str">
        <f>Evaluation!$F$1</f>
        <v>PART 1</v>
      </c>
      <c r="C43" s="12" t="str">
        <f>Evaluation!F$2</f>
        <v>TITLE</v>
      </c>
      <c r="D43" s="33" t="str">
        <f>VLOOKUP($A$1,Evaluation!$B:$BK,14,FALSE)</f>
        <v>Student 1 Course 10</v>
      </c>
      <c r="E43" s="68">
        <f>VLOOKUP($A$1,Evaluation!$B:$BZ,72,FALSE)</f>
        <v>80</v>
      </c>
    </row>
    <row r="44" spans="1:5" ht="30" customHeight="1" x14ac:dyDescent="0.2">
      <c r="A44" s="89">
        <f>Evaluation!B52</f>
        <v>0</v>
      </c>
      <c r="B44" s="86"/>
      <c r="C44" s="12" t="str">
        <f>Evaluation!U$2</f>
        <v>TITLE</v>
      </c>
      <c r="D44" s="33" t="str">
        <f>VLOOKUP($A$1,Evaluation!$B:$BK,29,FALSE)</f>
        <v>Student 1 Course 25</v>
      </c>
      <c r="E44" s="68"/>
    </row>
    <row r="45" spans="1:5" ht="30" customHeight="1" x14ac:dyDescent="0.2">
      <c r="A45" s="89">
        <f>Evaluation!B53</f>
        <v>0</v>
      </c>
      <c r="B45" s="86"/>
      <c r="C45" s="12" t="str">
        <f>Evaluation!AJ$2</f>
        <v>TITLE</v>
      </c>
      <c r="D45" s="33" t="str">
        <f>VLOOKUP($A$1,Evaluation!$B:$BK,41,FALSE)</f>
        <v>Student 1 Course 37</v>
      </c>
      <c r="E45" s="68"/>
    </row>
    <row r="46" spans="1:5" ht="30" customHeight="1" x14ac:dyDescent="0.2">
      <c r="A46" s="89">
        <f>Evaluation!B54</f>
        <v>0</v>
      </c>
      <c r="B46" s="86" t="str">
        <f>Evaluation!$AT$1</f>
        <v>PART 4</v>
      </c>
      <c r="C46" s="12" t="str">
        <f>Evaluation!AT$2</f>
        <v>TITLE</v>
      </c>
      <c r="D46" s="33" t="str">
        <f>VLOOKUP($A$1,Evaluation!$B:$BK,50,FALSE)</f>
        <v>Student 1 Course 46</v>
      </c>
      <c r="E46" s="68"/>
    </row>
    <row r="47" spans="1:5" ht="30" customHeight="1" x14ac:dyDescent="0.2">
      <c r="A47" s="90">
        <f>Evaluation!B55</f>
        <v>0</v>
      </c>
      <c r="B47" s="87"/>
      <c r="C47" s="34" t="str">
        <f>Evaluation!BC$2</f>
        <v>TITLE</v>
      </c>
      <c r="D47" s="35" t="str">
        <f>VLOOKUP($A$1,Evaluation!$B:$BK,59,FALSE)</f>
        <v>Student 1 Course 55</v>
      </c>
      <c r="E47" s="69"/>
    </row>
    <row r="48" spans="1:5" ht="30" customHeight="1" x14ac:dyDescent="0.2">
      <c r="A48" s="88" t="str">
        <f>Evaluation!P4</f>
        <v>Course 11</v>
      </c>
      <c r="B48" s="91" t="str">
        <f>Evaluation!$F$1</f>
        <v>PART 1</v>
      </c>
      <c r="C48" s="45" t="str">
        <f>Evaluation!F$2</f>
        <v>TITLE</v>
      </c>
      <c r="D48" s="46" t="str">
        <f>VLOOKUP($A$1,Evaluation!$B:$BK,15,FALSE)</f>
        <v>Student 1 Course 11</v>
      </c>
      <c r="E48" s="67">
        <f>VLOOKUP($A$1,Evaluation!$B:$BZ,73,FALSE)</f>
        <v>81</v>
      </c>
    </row>
    <row r="49" spans="1:5" ht="30" customHeight="1" x14ac:dyDescent="0.2">
      <c r="A49" s="89">
        <f>Evaluation!B58</f>
        <v>0</v>
      </c>
      <c r="B49" s="86"/>
      <c r="C49" s="12" t="str">
        <f>Evaluation!U$2</f>
        <v>TITLE</v>
      </c>
      <c r="D49" s="33" t="str">
        <f>VLOOKUP($A$1,Evaluation!$B:$BK,30,FALSE)</f>
        <v>Student 1 Course 26</v>
      </c>
      <c r="E49" s="68"/>
    </row>
    <row r="50" spans="1:5" ht="30" customHeight="1" x14ac:dyDescent="0.2">
      <c r="A50" s="89">
        <f>Evaluation!B59</f>
        <v>0</v>
      </c>
      <c r="B50" s="86"/>
      <c r="C50" s="12" t="str">
        <f>Evaluation!AJ$2</f>
        <v>TITLE</v>
      </c>
      <c r="D50" s="33" t="str">
        <f>VLOOKUP($A$1,Evaluation!$B:$BK,42,FALSE)</f>
        <v>Student 1 Course 38</v>
      </c>
      <c r="E50" s="68"/>
    </row>
    <row r="51" spans="1:5" ht="30" customHeight="1" x14ac:dyDescent="0.2">
      <c r="A51" s="89">
        <f>Evaluation!B60</f>
        <v>0</v>
      </c>
      <c r="B51" s="86" t="str">
        <f>Evaluation!$AT$1</f>
        <v>PART 4</v>
      </c>
      <c r="C51" s="12" t="str">
        <f>Evaluation!AT$2</f>
        <v>TITLE</v>
      </c>
      <c r="D51" s="33" t="str">
        <f>VLOOKUP($A$1,Evaluation!$B:$BK,51,FALSE)</f>
        <v>Student 1 Course 47</v>
      </c>
      <c r="E51" s="68"/>
    </row>
    <row r="52" spans="1:5" ht="30" customHeight="1" x14ac:dyDescent="0.2">
      <c r="A52" s="90">
        <f>Evaluation!B61</f>
        <v>0</v>
      </c>
      <c r="B52" s="87"/>
      <c r="C52" s="34" t="str">
        <f>Evaluation!BC$2</f>
        <v>TITLE</v>
      </c>
      <c r="D52" s="35" t="str">
        <f>VLOOKUP($A$1,Evaluation!$B:$BK,60,FALSE)</f>
        <v>Student 1 Course 56</v>
      </c>
      <c r="E52" s="69"/>
    </row>
    <row r="53" spans="1:5" ht="15" customHeight="1" x14ac:dyDescent="0.2">
      <c r="A53" s="60"/>
      <c r="B53" s="60"/>
      <c r="C53" s="60"/>
      <c r="D53" s="60"/>
      <c r="E53" s="60"/>
    </row>
    <row r="54" spans="1:5" ht="22.5" customHeight="1" x14ac:dyDescent="0.2">
      <c r="A54" s="83" t="str">
        <f>Evaluation!Q3</f>
        <v>MODULE 5</v>
      </c>
      <c r="B54" s="84"/>
      <c r="C54" s="84"/>
      <c r="D54" s="84"/>
      <c r="E54" s="36" t="s">
        <v>6</v>
      </c>
    </row>
    <row r="55" spans="1:5" ht="30" customHeight="1" x14ac:dyDescent="0.2">
      <c r="A55" s="85" t="str">
        <f>Evaluation!Q4</f>
        <v>Course 12</v>
      </c>
      <c r="B55" s="70" t="str">
        <f>Evaluation!$F$1</f>
        <v>PART 1</v>
      </c>
      <c r="C55" s="37" t="str">
        <f>Evaluation!F$2</f>
        <v>TITLE</v>
      </c>
      <c r="D55" s="38" t="str">
        <f>VLOOKUP($A$1,Evaluation!$B:$BK,16,FALSE)</f>
        <v>Student 1 Course 12</v>
      </c>
      <c r="E55" s="57">
        <f>VLOOKUP($A$1,Evaluation!$B:$BZ,74,FALSE)</f>
        <v>82</v>
      </c>
    </row>
    <row r="56" spans="1:5" ht="30" customHeight="1" x14ac:dyDescent="0.2">
      <c r="A56" s="85">
        <f>Evaluation!B64</f>
        <v>0</v>
      </c>
      <c r="B56" s="70"/>
      <c r="C56" s="37" t="str">
        <f>Evaluation!U$2</f>
        <v>TITLE</v>
      </c>
      <c r="D56" s="38" t="str">
        <f>VLOOKUP($A$1,Evaluation!$B:$BK,31,FALSE)</f>
        <v>Student 1 Course 27</v>
      </c>
      <c r="E56" s="57"/>
    </row>
    <row r="57" spans="1:5" ht="30" customHeight="1" x14ac:dyDescent="0.2">
      <c r="A57" s="85">
        <f>Evaluation!B65</f>
        <v>0</v>
      </c>
      <c r="B57" s="70"/>
      <c r="C57" s="37" t="str">
        <f>Evaluation!AJ$2</f>
        <v>TITLE</v>
      </c>
      <c r="D57" s="38" t="str">
        <f>VLOOKUP($A$1,Evaluation!$B:$BK,43,FALSE)</f>
        <v>Student 1 Course 39</v>
      </c>
      <c r="E57" s="57"/>
    </row>
    <row r="58" spans="1:5" ht="30" customHeight="1" x14ac:dyDescent="0.2">
      <c r="A58" s="85">
        <f>Evaluation!B66</f>
        <v>0</v>
      </c>
      <c r="B58" s="70" t="str">
        <f>Evaluation!$AT$1</f>
        <v>PART 4</v>
      </c>
      <c r="C58" s="37" t="str">
        <f>Evaluation!AT$2</f>
        <v>TITLE</v>
      </c>
      <c r="D58" s="38" t="str">
        <f>VLOOKUP($A$1,Evaluation!$B:$BK,52,FALSE)</f>
        <v>Student 1 Course 48</v>
      </c>
      <c r="E58" s="57"/>
    </row>
    <row r="59" spans="1:5" ht="30" customHeight="1" x14ac:dyDescent="0.2">
      <c r="A59" s="73">
        <f>Evaluation!B67</f>
        <v>0</v>
      </c>
      <c r="B59" s="71"/>
      <c r="C59" s="39" t="str">
        <f>Evaluation!BC$2</f>
        <v>TITLE</v>
      </c>
      <c r="D59" s="40" t="str">
        <f>VLOOKUP($A$1,Evaluation!$B:$BK,61,FALSE)</f>
        <v>Student 1 Course 57</v>
      </c>
      <c r="E59" s="56"/>
    </row>
    <row r="60" spans="1:5" ht="30" customHeight="1" x14ac:dyDescent="0.2">
      <c r="A60" s="85" t="str">
        <f>Evaluation!R4</f>
        <v>Course 13</v>
      </c>
      <c r="B60" s="70" t="str">
        <f>Evaluation!$F$1</f>
        <v>PART 1</v>
      </c>
      <c r="C60" s="37" t="str">
        <f>Evaluation!F$2</f>
        <v>TITLE</v>
      </c>
      <c r="D60" s="38" t="str">
        <f>VLOOKUP($A$1,Evaluation!$B:$BK,17,FALSE)</f>
        <v>Student 1 Course 13</v>
      </c>
      <c r="E60" s="57">
        <f>VLOOKUP($A$1,Evaluation!$B:$BZ,75,FALSE)</f>
        <v>83</v>
      </c>
    </row>
    <row r="61" spans="1:5" ht="30" customHeight="1" x14ac:dyDescent="0.2">
      <c r="A61" s="85">
        <f>Evaluation!B70</f>
        <v>0</v>
      </c>
      <c r="B61" s="70"/>
      <c r="C61" s="37" t="str">
        <f>Evaluation!U$2</f>
        <v>TITLE</v>
      </c>
      <c r="D61" s="38" t="str">
        <f>VLOOKUP($A$1,Evaluation!$B:$BK,32,FALSE)</f>
        <v>Student 1 Course 28</v>
      </c>
      <c r="E61" s="57"/>
    </row>
    <row r="62" spans="1:5" ht="30" customHeight="1" x14ac:dyDescent="0.2">
      <c r="A62" s="85">
        <f>Evaluation!B71</f>
        <v>0</v>
      </c>
      <c r="B62" s="70"/>
      <c r="C62" s="37" t="str">
        <f>Evaluation!AJ$2</f>
        <v>TITLE</v>
      </c>
      <c r="D62" s="38" t="str">
        <f>VLOOKUP($A$1,Evaluation!$B:$BK,44,FALSE)</f>
        <v>Student 1 Course 40</v>
      </c>
      <c r="E62" s="57"/>
    </row>
    <row r="63" spans="1:5" ht="30" customHeight="1" x14ac:dyDescent="0.2">
      <c r="A63" s="85">
        <f>Evaluation!B72</f>
        <v>0</v>
      </c>
      <c r="B63" s="70" t="str">
        <f>Evaluation!$AT$1</f>
        <v>PART 4</v>
      </c>
      <c r="C63" s="37" t="str">
        <f>Evaluation!AT$2</f>
        <v>TITLE</v>
      </c>
      <c r="D63" s="38" t="str">
        <f>VLOOKUP($A$1,Evaluation!$B:$BK,53,FALSE)</f>
        <v>Student 1 Course 49</v>
      </c>
      <c r="E63" s="57"/>
    </row>
    <row r="64" spans="1:5" ht="30" customHeight="1" x14ac:dyDescent="0.2">
      <c r="A64" s="73">
        <f>Evaluation!B73</f>
        <v>0</v>
      </c>
      <c r="B64" s="71"/>
      <c r="C64" s="39" t="str">
        <f>Evaluation!BC$2</f>
        <v>TITLE</v>
      </c>
      <c r="D64" s="40" t="str">
        <f>VLOOKUP($A$1,Evaluation!$B:$BK,62,FALSE)</f>
        <v>Student 1 Course 58</v>
      </c>
      <c r="E64" s="56"/>
    </row>
    <row r="65" spans="1:5" ht="30" customHeight="1" x14ac:dyDescent="0.2">
      <c r="A65" s="85" t="str">
        <f>Evaluation!S4</f>
        <v>Course 14</v>
      </c>
      <c r="B65" s="70" t="str">
        <f>Evaluation!$F$1</f>
        <v>PART 1</v>
      </c>
      <c r="C65" s="37" t="str">
        <f>Evaluation!F$2</f>
        <v>TITLE</v>
      </c>
      <c r="D65" s="38" t="str">
        <f>VLOOKUP($A$1,Evaluation!$B:$BK,18,FALSE)</f>
        <v>Student 1 Course 14</v>
      </c>
      <c r="E65" s="57">
        <f>VLOOKUP($A$1,Evaluation!$B:$BZ,76,FALSE)</f>
        <v>84</v>
      </c>
    </row>
    <row r="66" spans="1:5" ht="30" customHeight="1" x14ac:dyDescent="0.2">
      <c r="A66" s="73">
        <f>Evaluation!B76</f>
        <v>0</v>
      </c>
      <c r="B66" s="71"/>
      <c r="C66" s="39" t="str">
        <f>Evaluation!U$2</f>
        <v>TITLE</v>
      </c>
      <c r="D66" s="40" t="str">
        <f>VLOOKUP($A$1,Evaluation!$B:$BK,33,FALSE)</f>
        <v>Student 1 Course 29</v>
      </c>
      <c r="E66" s="56"/>
    </row>
    <row r="67" spans="1:5" ht="30" customHeight="1" x14ac:dyDescent="0.2">
      <c r="A67" s="72" t="str">
        <f>Evaluation!T4</f>
        <v>Course 15</v>
      </c>
      <c r="B67" s="74" t="str">
        <f>Evaluation!$F$1</f>
        <v>PART 1</v>
      </c>
      <c r="C67" s="47" t="str">
        <f>Evaluation!F$2</f>
        <v>TITLE</v>
      </c>
      <c r="D67" s="48" t="str">
        <f>VLOOKUP($A$1,Evaluation!$B:$BK,19,FALSE)</f>
        <v>Student 1 Course 15</v>
      </c>
      <c r="E67" s="55">
        <f>VLOOKUP($A$1,Evaluation!$B:$BZ,77,FALSE)</f>
        <v>85</v>
      </c>
    </row>
    <row r="68" spans="1:5" ht="30" customHeight="1" x14ac:dyDescent="0.2">
      <c r="A68" s="73">
        <f>Evaluation!B79</f>
        <v>0</v>
      </c>
      <c r="B68" s="71"/>
      <c r="C68" s="39" t="str">
        <f>Evaluation!U$2</f>
        <v>TITLE</v>
      </c>
      <c r="D68" s="40" t="str">
        <f>VLOOKUP($A$1,Evaluation!$B:$BK,34,FALSE)</f>
        <v>Student 1 Course 30</v>
      </c>
      <c r="E68" s="56"/>
    </row>
  </sheetData>
  <mergeCells count="65">
    <mergeCell ref="A3:A4"/>
    <mergeCell ref="B3:B4"/>
    <mergeCell ref="E3:E4"/>
    <mergeCell ref="A65:A66"/>
    <mergeCell ref="A53:E53"/>
    <mergeCell ref="A23:A25"/>
    <mergeCell ref="A31:A35"/>
    <mergeCell ref="A11:A15"/>
    <mergeCell ref="A5:A6"/>
    <mergeCell ref="B5:B6"/>
    <mergeCell ref="B7:B8"/>
    <mergeCell ref="E7:E8"/>
    <mergeCell ref="E5:E6"/>
    <mergeCell ref="A7:A8"/>
    <mergeCell ref="B29:B30"/>
    <mergeCell ref="B11:B13"/>
    <mergeCell ref="B14:B15"/>
    <mergeCell ref="A16:A20"/>
    <mergeCell ref="B16:B18"/>
    <mergeCell ref="B19:B20"/>
    <mergeCell ref="A38:A42"/>
    <mergeCell ref="B38:B40"/>
    <mergeCell ref="B41:B42"/>
    <mergeCell ref="A43:A47"/>
    <mergeCell ref="B43:B45"/>
    <mergeCell ref="A60:A64"/>
    <mergeCell ref="B60:B62"/>
    <mergeCell ref="B63:B64"/>
    <mergeCell ref="B46:B47"/>
    <mergeCell ref="A48:A52"/>
    <mergeCell ref="B48:B50"/>
    <mergeCell ref="B51:B52"/>
    <mergeCell ref="A55:A59"/>
    <mergeCell ref="A1:C1"/>
    <mergeCell ref="A9:E9"/>
    <mergeCell ref="A21:E21"/>
    <mergeCell ref="E31:E35"/>
    <mergeCell ref="E26:E30"/>
    <mergeCell ref="E23:E25"/>
    <mergeCell ref="E16:E20"/>
    <mergeCell ref="E11:E15"/>
    <mergeCell ref="A2:D2"/>
    <mergeCell ref="A10:D10"/>
    <mergeCell ref="A22:D22"/>
    <mergeCell ref="B31:B33"/>
    <mergeCell ref="B34:B35"/>
    <mergeCell ref="B23:B25"/>
    <mergeCell ref="A26:A30"/>
    <mergeCell ref="B26:B28"/>
    <mergeCell ref="E67:E68"/>
    <mergeCell ref="E65:E66"/>
    <mergeCell ref="E60:E64"/>
    <mergeCell ref="E55:E59"/>
    <mergeCell ref="D1:E1"/>
    <mergeCell ref="E48:E52"/>
    <mergeCell ref="E43:E47"/>
    <mergeCell ref="E38:E42"/>
    <mergeCell ref="A36:E36"/>
    <mergeCell ref="B65:B66"/>
    <mergeCell ref="A67:A68"/>
    <mergeCell ref="B67:B68"/>
    <mergeCell ref="A37:D37"/>
    <mergeCell ref="A54:D54"/>
    <mergeCell ref="B55:B57"/>
    <mergeCell ref="B58:B59"/>
  </mergeCells>
  <conditionalFormatting sqref="D3:E8">
    <cfRule type="cellIs" dxfId="4" priority="5" operator="equal">
      <formula>0</formula>
    </cfRule>
  </conditionalFormatting>
  <conditionalFormatting sqref="D11:E20">
    <cfRule type="cellIs" dxfId="3" priority="4" operator="equal">
      <formula>0</formula>
    </cfRule>
  </conditionalFormatting>
  <conditionalFormatting sqref="D23:E35">
    <cfRule type="cellIs" dxfId="2" priority="3" operator="equal">
      <formula>0</formula>
    </cfRule>
  </conditionalFormatting>
  <conditionalFormatting sqref="D38:E52">
    <cfRule type="cellIs" dxfId="1" priority="2" operator="equal">
      <formula>0</formula>
    </cfRule>
  </conditionalFormatting>
  <conditionalFormatting sqref="D55:E68">
    <cfRule type="cellIs" dxfId="0" priority="1" operator="equal">
      <formula>0</formula>
    </cfRule>
  </conditionalFormatting>
  <dataValidations count="1">
    <dataValidation type="list" allowBlank="1" showInputMessage="1" showErrorMessage="1" sqref="A1">
      <formula1>Students</formula1>
    </dataValidation>
  </dataValidations>
  <pageMargins left="0.70866141732283472" right="0.70866141732283472" top="0.74803149606299213" bottom="0.74803149606299213" header="0.31496062992125984" footer="0.31496062992125984"/>
  <pageSetup paperSize="9" scale="71" fitToHeight="0" orientation="portrait" r:id="rId1"/>
  <headerFooter>
    <oddHeader>&amp;L&amp;"Arial,Bold"&amp;18Grading Example</oddHeader>
    <oddFooter>&amp;L&amp;"Arial,Italic"Page &amp;P on &amp;N&amp;R&amp;"Arial,Italic"This grade report has been generated on &amp;D at &amp;T</oddFooter>
  </headerFooter>
  <rowBreaks count="1" manualBreakCount="1">
    <brk id="36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0" r:id="rId4" name="Button 12">
              <controlPr defaultSize="0" print="0" autoFill="0" autoPict="0" macro="[0]!WholeProcess">
                <anchor moveWithCells="1" sizeWithCells="1">
                  <from>
                    <xdr:col>5</xdr:col>
                    <xdr:colOff>47625</xdr:colOff>
                    <xdr:row>0</xdr:row>
                    <xdr:rowOff>0</xdr:rowOff>
                  </from>
                  <to>
                    <xdr:col>9</xdr:col>
                    <xdr:colOff>552450</xdr:colOff>
                    <xdr:row>0</xdr:row>
                    <xdr:rowOff>647700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Evaluation</vt:lpstr>
      <vt:lpstr>Export</vt:lpstr>
      <vt:lpstr>Export!Print_Area</vt:lpstr>
      <vt:lpstr>Export!Print_Titles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 Blanc</dc:creator>
  <cp:lastModifiedBy>Damien Vaney</cp:lastModifiedBy>
  <cp:lastPrinted>2019-06-18T08:54:58Z</cp:lastPrinted>
  <dcterms:created xsi:type="dcterms:W3CDTF">2019-04-02T10:38:11Z</dcterms:created>
  <dcterms:modified xsi:type="dcterms:W3CDTF">2019-06-18T08:57:58Z</dcterms:modified>
</cp:coreProperties>
</file>