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5140" windowHeight="10320" activeTab="7"/>
  </bookViews>
  <sheets>
    <sheet name="TABLEAU DE BORD" sheetId="5" r:id="rId1"/>
    <sheet name="SORTIE EAU " sheetId="2" r:id="rId2"/>
    <sheet name="STOCK EAU" sheetId="4" r:id="rId3"/>
    <sheet name="HISTORIQUE DES SORTIES" sheetId="1" r:id="rId4"/>
    <sheet name="LISTE TECHNICIENS" sheetId="3" r:id="rId5"/>
    <sheet name="explication" sheetId="6" r:id="rId6"/>
    <sheet name="HISTORIQUE DES SORTIES (2)" sheetId="7" r:id="rId7"/>
    <sheet name="problémes" sheetId="8" r:id="rId8"/>
  </sheets>
  <externalReferences>
    <externalReference r:id="rId9"/>
  </externalReferences>
  <definedNames>
    <definedName name="Compteurs">OFFSET('STOCK EAU'!$A$2,,,COUNTA('STOCK EAU'!$A:$A)-1)</definedName>
    <definedName name="n°pieces">OFFSET('STOCK EAU'!$I$2,,,COUNTA('STOCK EAU'!$I:$I)-1)</definedName>
    <definedName name="techniciens">OFFSET('LISTE TECHNICIENS'!$A$2,,,COUNTA('LISTE TECHNICIENS'!$A:$A)-1)</definedName>
  </definedNames>
  <calcPr calcId="145621"/>
</workbook>
</file>

<file path=xl/calcChain.xml><?xml version="1.0" encoding="utf-8"?>
<calcChain xmlns="http://schemas.openxmlformats.org/spreadsheetml/2006/main">
  <c r="X2" i="7" l="1"/>
  <c r="H14" i="2" l="1"/>
  <c r="H15" i="2"/>
  <c r="H16" i="2"/>
  <c r="H17" i="2"/>
  <c r="H18" i="2"/>
  <c r="H13" i="2"/>
  <c r="C14" i="2"/>
  <c r="C15" i="2"/>
  <c r="C16" i="2"/>
  <c r="C13" i="2"/>
  <c r="J14" i="2" l="1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13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13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3" i="4"/>
  <c r="H2" i="4"/>
  <c r="D5" i="2"/>
  <c r="D7" i="2" s="1"/>
  <c r="X2" i="1"/>
  <c r="L3" i="4" l="1"/>
  <c r="D3" i="4"/>
  <c r="F3" i="4" s="1"/>
  <c r="D5" i="4"/>
  <c r="F5" i="4" s="1"/>
  <c r="D18" i="4"/>
  <c r="F18" i="4" s="1"/>
  <c r="D10" i="4"/>
  <c r="F10" i="4" s="1"/>
  <c r="D17" i="4"/>
  <c r="F17" i="4" s="1"/>
  <c r="D9" i="4"/>
  <c r="F9" i="4" s="1"/>
  <c r="D22" i="4"/>
  <c r="F22" i="4" s="1"/>
  <c r="D14" i="4"/>
  <c r="F14" i="4" s="1"/>
  <c r="D6" i="4"/>
  <c r="F6" i="4" s="1"/>
  <c r="D21" i="4"/>
  <c r="F21" i="4" s="1"/>
  <c r="D13" i="4"/>
  <c r="F13" i="4" s="1"/>
  <c r="D2" i="4"/>
  <c r="F2" i="4" s="1"/>
  <c r="D20" i="4"/>
  <c r="F20" i="4" s="1"/>
  <c r="D16" i="4"/>
  <c r="F16" i="4" s="1"/>
  <c r="D12" i="4"/>
  <c r="F12" i="4" s="1"/>
  <c r="D8" i="4"/>
  <c r="F8" i="4" s="1"/>
  <c r="D4" i="4"/>
  <c r="F4" i="4" s="1"/>
  <c r="D23" i="4"/>
  <c r="F23" i="4" s="1"/>
  <c r="D19" i="4"/>
  <c r="F19" i="4" s="1"/>
  <c r="D15" i="4"/>
  <c r="F15" i="4" s="1"/>
  <c r="D11" i="4"/>
  <c r="F11" i="4" s="1"/>
  <c r="D7" i="4"/>
  <c r="F7" i="4" s="1"/>
  <c r="L6" i="4"/>
  <c r="L62" i="4"/>
  <c r="L126" i="4"/>
  <c r="L94" i="4"/>
  <c r="L190" i="4"/>
  <c r="L158" i="4"/>
  <c r="L30" i="4"/>
  <c r="L182" i="4"/>
  <c r="L212" i="4"/>
  <c r="P212" i="4" s="1"/>
  <c r="L150" i="4"/>
  <c r="L118" i="4"/>
  <c r="L86" i="4"/>
  <c r="L54" i="4"/>
  <c r="L22" i="4"/>
  <c r="L206" i="4"/>
  <c r="L174" i="4"/>
  <c r="L142" i="4"/>
  <c r="L110" i="4"/>
  <c r="L78" i="4"/>
  <c r="L46" i="4"/>
  <c r="L14" i="4"/>
  <c r="L198" i="4"/>
  <c r="L166" i="4"/>
  <c r="L134" i="4"/>
  <c r="L102" i="4"/>
  <c r="L70" i="4"/>
  <c r="L38" i="4"/>
  <c r="L2" i="4"/>
  <c r="N2" i="4" s="1"/>
  <c r="L204" i="4"/>
  <c r="P204" i="4" s="1"/>
  <c r="L196" i="4"/>
  <c r="P196" i="4" s="1"/>
  <c r="L180" i="4"/>
  <c r="P180" i="4" s="1"/>
  <c r="L164" i="4"/>
  <c r="P164" i="4" s="1"/>
  <c r="L148" i="4"/>
  <c r="N148" i="4" s="1"/>
  <c r="L132" i="4"/>
  <c r="P132" i="4" s="1"/>
  <c r="L116" i="4"/>
  <c r="P116" i="4" s="1"/>
  <c r="L108" i="4"/>
  <c r="P108" i="4" s="1"/>
  <c r="L92" i="4"/>
  <c r="P92" i="4" s="1"/>
  <c r="L84" i="4"/>
  <c r="P84" i="4" s="1"/>
  <c r="L76" i="4"/>
  <c r="P76" i="4" s="1"/>
  <c r="L68" i="4"/>
  <c r="P68" i="4" s="1"/>
  <c r="L60" i="4"/>
  <c r="P60" i="4" s="1"/>
  <c r="L52" i="4"/>
  <c r="P52" i="4" s="1"/>
  <c r="L44" i="4"/>
  <c r="L36" i="4"/>
  <c r="L215" i="4"/>
  <c r="L210" i="4"/>
  <c r="N210" i="4" s="1"/>
  <c r="L202" i="4"/>
  <c r="P202" i="4" s="1"/>
  <c r="L194" i="4"/>
  <c r="L186" i="4"/>
  <c r="L178" i="4"/>
  <c r="P178" i="4" s="1"/>
  <c r="L170" i="4"/>
  <c r="L162" i="4"/>
  <c r="N162" i="4" s="1"/>
  <c r="L154" i="4"/>
  <c r="L146" i="4"/>
  <c r="P146" i="4" s="1"/>
  <c r="L138" i="4"/>
  <c r="L130" i="4"/>
  <c r="N130" i="4" s="1"/>
  <c r="L122" i="4"/>
  <c r="L114" i="4"/>
  <c r="P114" i="4" s="1"/>
  <c r="L106" i="4"/>
  <c r="L98" i="4"/>
  <c r="P98" i="4" s="1"/>
  <c r="L90" i="4"/>
  <c r="L82" i="4"/>
  <c r="P82" i="4" s="1"/>
  <c r="L74" i="4"/>
  <c r="L66" i="4"/>
  <c r="N66" i="4" s="1"/>
  <c r="L58" i="4"/>
  <c r="L50" i="4"/>
  <c r="P50" i="4" s="1"/>
  <c r="L42" i="4"/>
  <c r="L34" i="4"/>
  <c r="N34" i="4" s="1"/>
  <c r="L26" i="4"/>
  <c r="L18" i="4"/>
  <c r="N18" i="4" s="1"/>
  <c r="L10" i="4"/>
  <c r="N10" i="4" s="1"/>
  <c r="L214" i="4"/>
  <c r="P214" i="4" s="1"/>
  <c r="L208" i="4"/>
  <c r="P208" i="4" s="1"/>
  <c r="L200" i="4"/>
  <c r="P200" i="4" s="1"/>
  <c r="L192" i="4"/>
  <c r="P192" i="4" s="1"/>
  <c r="L184" i="4"/>
  <c r="N184" i="4" s="1"/>
  <c r="L176" i="4"/>
  <c r="P176" i="4" s="1"/>
  <c r="L168" i="4"/>
  <c r="P168" i="4" s="1"/>
  <c r="L160" i="4"/>
  <c r="P160" i="4" s="1"/>
  <c r="L152" i="4"/>
  <c r="N152" i="4" s="1"/>
  <c r="L144" i="4"/>
  <c r="P144" i="4" s="1"/>
  <c r="L136" i="4"/>
  <c r="P136" i="4" s="1"/>
  <c r="L128" i="4"/>
  <c r="P128" i="4" s="1"/>
  <c r="L120" i="4"/>
  <c r="N120" i="4" s="1"/>
  <c r="L112" i="4"/>
  <c r="P112" i="4" s="1"/>
  <c r="L104" i="4"/>
  <c r="P104" i="4" s="1"/>
  <c r="L96" i="4"/>
  <c r="P96" i="4" s="1"/>
  <c r="L88" i="4"/>
  <c r="P88" i="4" s="1"/>
  <c r="L80" i="4"/>
  <c r="P80" i="4" s="1"/>
  <c r="L72" i="4"/>
  <c r="P72" i="4" s="1"/>
  <c r="L64" i="4"/>
  <c r="P64" i="4" s="1"/>
  <c r="L56" i="4"/>
  <c r="N56" i="4" s="1"/>
  <c r="L48" i="4"/>
  <c r="P48" i="4" s="1"/>
  <c r="L40" i="4"/>
  <c r="L32" i="4"/>
  <c r="P32" i="4" s="1"/>
  <c r="L24" i="4"/>
  <c r="L16" i="4"/>
  <c r="P16" i="4" s="1"/>
  <c r="L8" i="4"/>
  <c r="L211" i="4"/>
  <c r="L188" i="4"/>
  <c r="P188" i="4" s="1"/>
  <c r="L172" i="4"/>
  <c r="P172" i="4" s="1"/>
  <c r="L156" i="4"/>
  <c r="N156" i="4" s="1"/>
  <c r="L140" i="4"/>
  <c r="P140" i="4" s="1"/>
  <c r="L124" i="4"/>
  <c r="P124" i="4" s="1"/>
  <c r="L100" i="4"/>
  <c r="P100" i="4" s="1"/>
  <c r="L28" i="4"/>
  <c r="L20" i="4"/>
  <c r="L12" i="4"/>
  <c r="L4" i="4"/>
  <c r="L213" i="4"/>
  <c r="L209" i="4"/>
  <c r="L205" i="4"/>
  <c r="L201" i="4"/>
  <c r="L197" i="4"/>
  <c r="L193" i="4"/>
  <c r="L189" i="4"/>
  <c r="L185" i="4"/>
  <c r="L181" i="4"/>
  <c r="L177" i="4"/>
  <c r="L173" i="4"/>
  <c r="L169" i="4"/>
  <c r="L165" i="4"/>
  <c r="L161" i="4"/>
  <c r="L157" i="4"/>
  <c r="L153" i="4"/>
  <c r="L149" i="4"/>
  <c r="L145" i="4"/>
  <c r="L141" i="4"/>
  <c r="L137" i="4"/>
  <c r="L133" i="4"/>
  <c r="L129" i="4"/>
  <c r="L125" i="4"/>
  <c r="L121" i="4"/>
  <c r="L117" i="4"/>
  <c r="L113" i="4"/>
  <c r="L109" i="4"/>
  <c r="L105" i="4"/>
  <c r="L101" i="4"/>
  <c r="L97" i="4"/>
  <c r="L93" i="4"/>
  <c r="L89" i="4"/>
  <c r="L85" i="4"/>
  <c r="L81" i="4"/>
  <c r="L77" i="4"/>
  <c r="L73" i="4"/>
  <c r="L69" i="4"/>
  <c r="L65" i="4"/>
  <c r="L61" i="4"/>
  <c r="L57" i="4"/>
  <c r="L53" i="4"/>
  <c r="L49" i="4"/>
  <c r="L45" i="4"/>
  <c r="L41" i="4"/>
  <c r="L37" i="4"/>
  <c r="L33" i="4"/>
  <c r="L29" i="4"/>
  <c r="L25" i="4"/>
  <c r="L21" i="4"/>
  <c r="L17" i="4"/>
  <c r="L13" i="4"/>
  <c r="L9" i="4"/>
  <c r="L5" i="4"/>
  <c r="L207" i="4"/>
  <c r="L203" i="4"/>
  <c r="N203" i="4" s="1"/>
  <c r="L199" i="4"/>
  <c r="L195" i="4"/>
  <c r="L191" i="4"/>
  <c r="L187" i="4"/>
  <c r="L183" i="4"/>
  <c r="L179" i="4"/>
  <c r="L175" i="4"/>
  <c r="L171" i="4"/>
  <c r="L167" i="4"/>
  <c r="L163" i="4"/>
  <c r="L159" i="4"/>
  <c r="L155" i="4"/>
  <c r="L151" i="4"/>
  <c r="L147" i="4"/>
  <c r="L143" i="4"/>
  <c r="L139" i="4"/>
  <c r="L135" i="4"/>
  <c r="L131" i="4"/>
  <c r="L127" i="4"/>
  <c r="L123" i="4"/>
  <c r="L119" i="4"/>
  <c r="L115" i="4"/>
  <c r="L111" i="4"/>
  <c r="L107" i="4"/>
  <c r="L103" i="4"/>
  <c r="L99" i="4"/>
  <c r="L95" i="4"/>
  <c r="L91" i="4"/>
  <c r="L87" i="4"/>
  <c r="L83" i="4"/>
  <c r="L79" i="4"/>
  <c r="L75" i="4"/>
  <c r="L71" i="4"/>
  <c r="L67" i="4"/>
  <c r="L63" i="4"/>
  <c r="L59" i="4"/>
  <c r="L55" i="4"/>
  <c r="L51" i="4"/>
  <c r="L47" i="4"/>
  <c r="L43" i="4"/>
  <c r="L39" i="4"/>
  <c r="L35" i="4"/>
  <c r="L31" i="4"/>
  <c r="L27" i="4"/>
  <c r="L23" i="4"/>
  <c r="L19" i="4"/>
  <c r="L15" i="4"/>
  <c r="L11" i="4"/>
  <c r="L7" i="4"/>
  <c r="N146" i="4"/>
  <c r="M36" i="2"/>
  <c r="N140" i="4" l="1"/>
  <c r="N116" i="4"/>
  <c r="N200" i="4"/>
  <c r="P210" i="4"/>
  <c r="B10" i="2"/>
  <c r="N76" i="4"/>
  <c r="N180" i="4"/>
  <c r="P120" i="4"/>
  <c r="N50" i="4"/>
  <c r="N104" i="4"/>
  <c r="P18" i="4"/>
  <c r="N82" i="4"/>
  <c r="N168" i="4"/>
  <c r="P156" i="4"/>
  <c r="P162" i="4"/>
  <c r="P148" i="4"/>
  <c r="P66" i="4"/>
  <c r="N188" i="4"/>
  <c r="N124" i="4"/>
  <c r="N52" i="4"/>
  <c r="P184" i="4"/>
  <c r="P130" i="4"/>
  <c r="P2" i="4"/>
  <c r="N84" i="4"/>
  <c r="P56" i="4"/>
  <c r="N178" i="4"/>
  <c r="N114" i="4"/>
  <c r="P203" i="4"/>
  <c r="N108" i="4"/>
  <c r="N88" i="4"/>
  <c r="P152" i="4"/>
  <c r="N214" i="4"/>
  <c r="N98" i="4"/>
  <c r="N204" i="4"/>
  <c r="N92" i="4"/>
  <c r="N212" i="4"/>
  <c r="P34" i="4"/>
  <c r="N112" i="4"/>
  <c r="N80" i="4"/>
  <c r="N16" i="4"/>
  <c r="N128" i="4"/>
  <c r="N96" i="4"/>
  <c r="N32" i="4"/>
  <c r="P10" i="4"/>
  <c r="N172" i="4"/>
  <c r="N176" i="4"/>
  <c r="N144" i="4"/>
  <c r="N64" i="4"/>
  <c r="N202" i="4"/>
  <c r="N60" i="4"/>
  <c r="N192" i="4"/>
  <c r="N160" i="4"/>
  <c r="N48" i="4"/>
  <c r="N191" i="4"/>
  <c r="P191" i="4"/>
  <c r="P8" i="4"/>
  <c r="N8" i="4"/>
  <c r="P211" i="4"/>
  <c r="N211" i="4"/>
  <c r="P158" i="4"/>
  <c r="N158" i="4"/>
  <c r="P94" i="4"/>
  <c r="N94" i="4"/>
  <c r="P30" i="4"/>
  <c r="N30" i="4"/>
  <c r="P194" i="4"/>
  <c r="N194" i="4"/>
  <c r="P4" i="4"/>
  <c r="N4" i="4"/>
  <c r="N185" i="4"/>
  <c r="P185" i="4"/>
  <c r="P153" i="4"/>
  <c r="N153" i="4"/>
  <c r="N121" i="4"/>
  <c r="P121" i="4"/>
  <c r="N89" i="4"/>
  <c r="P89" i="4"/>
  <c r="N57" i="4"/>
  <c r="P57" i="4"/>
  <c r="P25" i="4"/>
  <c r="N25" i="4"/>
  <c r="P179" i="4"/>
  <c r="N179" i="4"/>
  <c r="P147" i="4"/>
  <c r="N147" i="4"/>
  <c r="N115" i="4"/>
  <c r="P115" i="4"/>
  <c r="P83" i="4"/>
  <c r="N83" i="4"/>
  <c r="P51" i="4"/>
  <c r="N51" i="4"/>
  <c r="N19" i="4"/>
  <c r="P19" i="4"/>
  <c r="P90" i="4"/>
  <c r="N90" i="4"/>
  <c r="P207" i="4"/>
  <c r="N207" i="4"/>
  <c r="P206" i="4"/>
  <c r="N206" i="4"/>
  <c r="P150" i="4"/>
  <c r="N150" i="4"/>
  <c r="P86" i="4"/>
  <c r="N86" i="4"/>
  <c r="N22" i="4"/>
  <c r="P22" i="4"/>
  <c r="N213" i="4"/>
  <c r="P213" i="4"/>
  <c r="N181" i="4"/>
  <c r="P181" i="4"/>
  <c r="N149" i="4"/>
  <c r="P149" i="4"/>
  <c r="N117" i="4"/>
  <c r="P117" i="4"/>
  <c r="P85" i="4"/>
  <c r="N85" i="4"/>
  <c r="N37" i="4"/>
  <c r="P37" i="4"/>
  <c r="P5" i="4"/>
  <c r="N5" i="4"/>
  <c r="N159" i="4"/>
  <c r="P159" i="4"/>
  <c r="P127" i="4"/>
  <c r="N127" i="4"/>
  <c r="N111" i="4"/>
  <c r="P111" i="4"/>
  <c r="N79" i="4"/>
  <c r="P79" i="4"/>
  <c r="N47" i="4"/>
  <c r="P47" i="4"/>
  <c r="N15" i="4"/>
  <c r="P15" i="4"/>
  <c r="P42" i="4"/>
  <c r="N42" i="4"/>
  <c r="P106" i="4"/>
  <c r="N106" i="4"/>
  <c r="P170" i="4"/>
  <c r="N170" i="4"/>
  <c r="P40" i="4"/>
  <c r="N40" i="4"/>
  <c r="P174" i="4"/>
  <c r="N174" i="4"/>
  <c r="P142" i="4"/>
  <c r="N142" i="4"/>
  <c r="P110" i="4"/>
  <c r="N110" i="4"/>
  <c r="P78" i="4"/>
  <c r="N78" i="4"/>
  <c r="P46" i="4"/>
  <c r="N46" i="4"/>
  <c r="N14" i="4"/>
  <c r="P14" i="4"/>
  <c r="P20" i="4"/>
  <c r="N20" i="4"/>
  <c r="P209" i="4"/>
  <c r="N209" i="4"/>
  <c r="P193" i="4"/>
  <c r="N193" i="4"/>
  <c r="P177" i="4"/>
  <c r="N177" i="4"/>
  <c r="P161" i="4"/>
  <c r="N161" i="4"/>
  <c r="P145" i="4"/>
  <c r="N145" i="4"/>
  <c r="P129" i="4"/>
  <c r="N129" i="4"/>
  <c r="P113" i="4"/>
  <c r="N113" i="4"/>
  <c r="P97" i="4"/>
  <c r="N97" i="4"/>
  <c r="P81" i="4"/>
  <c r="N81" i="4"/>
  <c r="N65" i="4"/>
  <c r="P65" i="4"/>
  <c r="P49" i="4"/>
  <c r="N49" i="4"/>
  <c r="P33" i="4"/>
  <c r="N33" i="4"/>
  <c r="N17" i="4"/>
  <c r="P17" i="4"/>
  <c r="N187" i="4"/>
  <c r="P187" i="4"/>
  <c r="N171" i="4"/>
  <c r="P171" i="4"/>
  <c r="N155" i="4"/>
  <c r="P155" i="4"/>
  <c r="N139" i="4"/>
  <c r="P139" i="4"/>
  <c r="N123" i="4"/>
  <c r="P123" i="4"/>
  <c r="P107" i="4"/>
  <c r="N107" i="4"/>
  <c r="P91" i="4"/>
  <c r="N91" i="4"/>
  <c r="P75" i="4"/>
  <c r="N75" i="4"/>
  <c r="P59" i="4"/>
  <c r="N59" i="4"/>
  <c r="P43" i="4"/>
  <c r="N43" i="4"/>
  <c r="P27" i="4"/>
  <c r="N27" i="4"/>
  <c r="N11" i="4"/>
  <c r="P11" i="4"/>
  <c r="P58" i="4"/>
  <c r="N58" i="4"/>
  <c r="P122" i="4"/>
  <c r="N122" i="4"/>
  <c r="P186" i="4"/>
  <c r="N186" i="4"/>
  <c r="P190" i="4"/>
  <c r="N190" i="4"/>
  <c r="P126" i="4"/>
  <c r="N126" i="4"/>
  <c r="P62" i="4"/>
  <c r="N62" i="4"/>
  <c r="P215" i="4"/>
  <c r="N215" i="4"/>
  <c r="P36" i="4"/>
  <c r="N36" i="4"/>
  <c r="P201" i="4"/>
  <c r="N201" i="4"/>
  <c r="P169" i="4"/>
  <c r="N169" i="4"/>
  <c r="P137" i="4"/>
  <c r="N137" i="4"/>
  <c r="N105" i="4"/>
  <c r="P105" i="4"/>
  <c r="N73" i="4"/>
  <c r="P73" i="4"/>
  <c r="P41" i="4"/>
  <c r="N41" i="4"/>
  <c r="N9" i="4"/>
  <c r="P9" i="4"/>
  <c r="N163" i="4"/>
  <c r="P163" i="4"/>
  <c r="P131" i="4"/>
  <c r="N131" i="4"/>
  <c r="N99" i="4"/>
  <c r="P99" i="4"/>
  <c r="P67" i="4"/>
  <c r="N67" i="4"/>
  <c r="N35" i="4"/>
  <c r="P35" i="4"/>
  <c r="P3" i="4"/>
  <c r="N3" i="4"/>
  <c r="P26" i="4"/>
  <c r="N26" i="4"/>
  <c r="P154" i="4"/>
  <c r="N154" i="4"/>
  <c r="P24" i="4"/>
  <c r="N24" i="4"/>
  <c r="P182" i="4"/>
  <c r="N182" i="4"/>
  <c r="P118" i="4"/>
  <c r="N118" i="4"/>
  <c r="P54" i="4"/>
  <c r="N54" i="4"/>
  <c r="P28" i="4"/>
  <c r="N28" i="4"/>
  <c r="N197" i="4"/>
  <c r="P197" i="4"/>
  <c r="N165" i="4"/>
  <c r="P165" i="4"/>
  <c r="N133" i="4"/>
  <c r="P133" i="4"/>
  <c r="P101" i="4"/>
  <c r="N101" i="4"/>
  <c r="P69" i="4"/>
  <c r="N69" i="4"/>
  <c r="P53" i="4"/>
  <c r="N53" i="4"/>
  <c r="N21" i="4"/>
  <c r="P21" i="4"/>
  <c r="P175" i="4"/>
  <c r="N175" i="4"/>
  <c r="P143" i="4"/>
  <c r="N143" i="4"/>
  <c r="N95" i="4"/>
  <c r="P95" i="4"/>
  <c r="N63" i="4"/>
  <c r="P63" i="4"/>
  <c r="N31" i="4"/>
  <c r="P31" i="4"/>
  <c r="N196" i="4"/>
  <c r="N164" i="4"/>
  <c r="N132" i="4"/>
  <c r="N100" i="4"/>
  <c r="N68" i="4"/>
  <c r="N136" i="4"/>
  <c r="N72" i="4"/>
  <c r="N208" i="4"/>
  <c r="P195" i="4"/>
  <c r="N195" i="4"/>
  <c r="P166" i="4"/>
  <c r="N166" i="4"/>
  <c r="P134" i="4"/>
  <c r="N134" i="4"/>
  <c r="P102" i="4"/>
  <c r="N102" i="4"/>
  <c r="P70" i="4"/>
  <c r="N70" i="4"/>
  <c r="P38" i="4"/>
  <c r="N38" i="4"/>
  <c r="P6" i="4"/>
  <c r="N6" i="4"/>
  <c r="P199" i="4"/>
  <c r="N199" i="4"/>
  <c r="P44" i="4"/>
  <c r="N44" i="4"/>
  <c r="P12" i="4"/>
  <c r="N12" i="4"/>
  <c r="P205" i="4"/>
  <c r="N205" i="4"/>
  <c r="N189" i="4"/>
  <c r="P189" i="4"/>
  <c r="P173" i="4"/>
  <c r="N173" i="4"/>
  <c r="P157" i="4"/>
  <c r="N157" i="4"/>
  <c r="P141" i="4"/>
  <c r="N141" i="4"/>
  <c r="N125" i="4"/>
  <c r="P125" i="4"/>
  <c r="P109" i="4"/>
  <c r="N109" i="4"/>
  <c r="N93" i="4"/>
  <c r="P93" i="4"/>
  <c r="P77" i="4"/>
  <c r="N77" i="4"/>
  <c r="N61" i="4"/>
  <c r="P61" i="4"/>
  <c r="P45" i="4"/>
  <c r="N45" i="4"/>
  <c r="P29" i="4"/>
  <c r="N29" i="4"/>
  <c r="N13" i="4"/>
  <c r="P13" i="4"/>
  <c r="P183" i="4"/>
  <c r="N183" i="4"/>
  <c r="P167" i="4"/>
  <c r="N167" i="4"/>
  <c r="P151" i="4"/>
  <c r="N151" i="4"/>
  <c r="P135" i="4"/>
  <c r="N135" i="4"/>
  <c r="P119" i="4"/>
  <c r="N119" i="4"/>
  <c r="N103" i="4"/>
  <c r="P103" i="4"/>
  <c r="N87" i="4"/>
  <c r="P87" i="4"/>
  <c r="N71" i="4"/>
  <c r="P71" i="4"/>
  <c r="P55" i="4"/>
  <c r="N55" i="4"/>
  <c r="N39" i="4"/>
  <c r="P39" i="4"/>
  <c r="N23" i="4"/>
  <c r="P23" i="4"/>
  <c r="N7" i="4"/>
  <c r="P7" i="4"/>
  <c r="P74" i="4"/>
  <c r="N74" i="4"/>
  <c r="P138" i="4"/>
  <c r="N138" i="4"/>
  <c r="P198" i="4"/>
  <c r="N198" i="4"/>
  <c r="G10" i="2" l="1"/>
</calcChain>
</file>

<file path=xl/comments1.xml><?xml version="1.0" encoding="utf-8"?>
<comments xmlns="http://schemas.openxmlformats.org/spreadsheetml/2006/main">
  <authors>
    <author>papa</author>
  </authors>
  <commentList>
    <comment ref="L1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Arial"/>
            <family val="2"/>
          </rPr>
          <t>SOMME.SI('SORTIE EAU '!$H$13:$H$50;I2;'SORTIE EAU '!$I$13:$I$50)</t>
        </r>
      </text>
    </comment>
    <comment ref="F2" authorId="0">
      <text>
        <r>
          <rPr>
            <b/>
            <sz val="12"/>
            <color indexed="10"/>
            <rFont val="Arial"/>
            <family val="2"/>
          </rPr>
          <t>=C2-D2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" authorId="0">
      <text>
        <r>
          <rPr>
            <b/>
            <sz val="12"/>
            <color indexed="10"/>
            <rFont val="Arial"/>
            <family val="2"/>
          </rPr>
          <t>SI(C2&lt;D2;"rupture de stock";"")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Arial"/>
            <family val="2"/>
          </rPr>
          <t>SI(J2&lt;K2;"rupture de stock";"")</t>
        </r>
      </text>
    </comment>
  </commentList>
</comments>
</file>

<file path=xl/sharedStrings.xml><?xml version="1.0" encoding="utf-8"?>
<sst xmlns="http://schemas.openxmlformats.org/spreadsheetml/2006/main" count="726" uniqueCount="495">
  <si>
    <t>N° sortie</t>
  </si>
  <si>
    <t>technicien</t>
  </si>
  <si>
    <t>date</t>
  </si>
  <si>
    <t>désignation</t>
  </si>
  <si>
    <t>N° d'article</t>
  </si>
  <si>
    <t>quantitée</t>
  </si>
  <si>
    <t/>
  </si>
  <si>
    <t>date:</t>
  </si>
  <si>
    <t xml:space="preserve">n° de sortie: </t>
  </si>
  <si>
    <t>semaine:</t>
  </si>
  <si>
    <t>technicien:</t>
  </si>
  <si>
    <t>Compteurs d’eau</t>
  </si>
  <si>
    <t>Pièce</t>
  </si>
  <si>
    <t xml:space="preserve">stock actuel </t>
  </si>
  <si>
    <t>MODULE SOC RF</t>
  </si>
  <si>
    <t>ACC 004</t>
  </si>
  <si>
    <t>Noms techniciens :</t>
  </si>
  <si>
    <t xml:space="preserve">désignation compteur </t>
  </si>
  <si>
    <t xml:space="preserve">N° d'article </t>
  </si>
  <si>
    <t>stock</t>
  </si>
  <si>
    <t xml:space="preserve">sorties en cour </t>
  </si>
  <si>
    <t xml:space="preserve">entrées en cour </t>
  </si>
  <si>
    <t>stock après saisies</t>
  </si>
  <si>
    <t>stock mini</t>
  </si>
  <si>
    <t xml:space="preserve">rupture </t>
  </si>
  <si>
    <t>désignation pièce</t>
  </si>
  <si>
    <t>MODYLIS EC</t>
  </si>
  <si>
    <t>ANNEAU PLOMBAGE MODULE ISTA DOMAQUA</t>
  </si>
  <si>
    <t>MODYLIS EF</t>
  </si>
  <si>
    <t>Plombage Modilys 16410</t>
  </si>
  <si>
    <t>MODULE SOC ISTA</t>
  </si>
  <si>
    <t>Etiquettes</t>
  </si>
  <si>
    <t>Vis</t>
  </si>
  <si>
    <t>aquadis + EC radio</t>
  </si>
  <si>
    <t>AQP15105WQB160ABCI  16428</t>
  </si>
  <si>
    <t>BAGUE INVIOLABILITE GRIS DN 15</t>
  </si>
  <si>
    <t>aquadis + EF radio</t>
  </si>
  <si>
    <t>AQUA 15105 RFCIA  16427</t>
  </si>
  <si>
    <t>TUBE ATTENTE PLAST. LG 105</t>
  </si>
  <si>
    <t>P50</t>
  </si>
  <si>
    <t>AQUA 20 NE  16420</t>
  </si>
  <si>
    <t>CLAPET AR DN15 AQUA+ TD8 ACTARIS NF</t>
  </si>
  <si>
    <t>domaqua M105 EC</t>
  </si>
  <si>
    <t>domaqua M105 EC 16099</t>
  </si>
  <si>
    <t>A4002246</t>
  </si>
  <si>
    <t>10 VIS + 10 PLOMBS POUR CYBLE RF ITRON</t>
  </si>
  <si>
    <t>domaqua M105 EF</t>
  </si>
  <si>
    <t>domaqua M105 EF 10098</t>
  </si>
  <si>
    <t>ACC 002</t>
  </si>
  <si>
    <t>Clapet AR long 100</t>
  </si>
  <si>
    <t>domaqua M80 EC</t>
  </si>
  <si>
    <t>domaqua M80 EC 16094</t>
  </si>
  <si>
    <t>ACC 003</t>
  </si>
  <si>
    <t>CLAPET AR DN15 - MODILYS SOCLA NF</t>
  </si>
  <si>
    <t>domaqua M80 EF</t>
  </si>
  <si>
    <t>domaqua M80 EF 16090</t>
  </si>
  <si>
    <t>Clapet AR long 80</t>
  </si>
  <si>
    <t>MARLY 2 EF RADIO ARRIVEE HAUTE</t>
  </si>
  <si>
    <t>M20C</t>
  </si>
  <si>
    <t>ACC 300</t>
  </si>
  <si>
    <t>FLEXIBLE</t>
  </si>
  <si>
    <t>MARLY 2 EF ARRIVEE HAUTE</t>
  </si>
  <si>
    <t>M20PR</t>
  </si>
  <si>
    <t>ACC 301</t>
  </si>
  <si>
    <t>FLEXIBLE COMPTEUR 20X27 F.F.500MM</t>
  </si>
  <si>
    <t>MARLY 2 EF RADIO ARRIVEE BASSE</t>
  </si>
  <si>
    <t>M21C</t>
  </si>
  <si>
    <t>BFM</t>
  </si>
  <si>
    <t>BAGUE FIXATION MODULE CORONIS SUR MARLY II</t>
  </si>
  <si>
    <t>MARLY 2 EF ARRIVEE BASSE</t>
  </si>
  <si>
    <t>M21PR</t>
  </si>
  <si>
    <t>CUI 003</t>
  </si>
  <si>
    <t>COURONNE CUIVRE 10X12 50 METRES RECUIT</t>
  </si>
  <si>
    <t>MARLY 2 EC RADIO ARRIVEE HAUTE</t>
  </si>
  <si>
    <t>M22C</t>
  </si>
  <si>
    <t>CUI 201</t>
  </si>
  <si>
    <t>DOUILLE CUIVRE DROITE 1/2-12  A EMBOITURE</t>
  </si>
  <si>
    <t>MARLY 2 EC ARRIVEE HAUTE</t>
  </si>
  <si>
    <t>M22PR</t>
  </si>
  <si>
    <t>CUI 204</t>
  </si>
  <si>
    <t>DOUILLE CUIVRE DROITE 3/4-16  A EMBOITURE</t>
  </si>
  <si>
    <t>MARLY 2 EC RADIO ARRIVEE BASSE</t>
  </si>
  <si>
    <t>M23C</t>
  </si>
  <si>
    <t>CUI 206</t>
  </si>
  <si>
    <t>DOUILLE CUIVRE DROITE 3/4-22  A EMBOITURE</t>
  </si>
  <si>
    <t>MARLY 2 EC ARRIVEE BASSE</t>
  </si>
  <si>
    <t>M23PR</t>
  </si>
  <si>
    <t>CUI 207</t>
  </si>
  <si>
    <t>DOUILLE CUIVRE DROITE 1-22  A EMBOITURE</t>
  </si>
  <si>
    <t>NARVAL EC RADIO</t>
  </si>
  <si>
    <t>NAC 15Y105RFCIA  16429</t>
  </si>
  <si>
    <t>CUI 209</t>
  </si>
  <si>
    <t>DOUILLE CUIVRE DROITE 1"-1/2 A EMBOITURE</t>
  </si>
  <si>
    <t>NARVAL EF RADIO</t>
  </si>
  <si>
    <t>NAF 15Y105RFCIA  16430</t>
  </si>
  <si>
    <t>CUI 302</t>
  </si>
  <si>
    <t>MANCHON CUIVRE PRESSION 270 DIAMETRE12</t>
  </si>
  <si>
    <t>MODULE ITRON ANYQUEST</t>
  </si>
  <si>
    <t>TRCIBNRFCIA  16491</t>
  </si>
  <si>
    <t>CUI 402</t>
  </si>
  <si>
    <t>COUDE CUIVRE PRESSION 90 DIAMETRE 12 FF</t>
  </si>
  <si>
    <t>CUI 404</t>
  </si>
  <si>
    <t>COUDE CUIVRE PRESSION 90 DIAMETRE 16 FF</t>
  </si>
  <si>
    <t>CUI 502</t>
  </si>
  <si>
    <t>TE EGAL CUIVRE PRESSION 130 DIAMETRE 12</t>
  </si>
  <si>
    <t>CUI 503</t>
  </si>
  <si>
    <t>TE EGAL CUIVRE PRESSION 130 DIAMETRE 14</t>
  </si>
  <si>
    <t>CUI 600</t>
  </si>
  <si>
    <t>CROSSE CUIVRE DIAM 14 1 ECROU TOURNANT 3/4</t>
  </si>
  <si>
    <t>CUI 601</t>
  </si>
  <si>
    <t>CROSSE CUIVRE DIAM 16 1 ECROU TOURNANT 3/4</t>
  </si>
  <si>
    <t>CUI 700</t>
  </si>
  <si>
    <t>RACCORD FOU FF 3/8 3/8 DROIT 2 ECROUS TOURNANTS</t>
  </si>
  <si>
    <t>CUI 701</t>
  </si>
  <si>
    <t>RACCORD FOU FF 3/8 1/2 DROIT 2 ECROUS TOURNANTS</t>
  </si>
  <si>
    <t>CUI 702</t>
  </si>
  <si>
    <t>RACCORD FOU FF 1/2 1/2 DROIT 2 ECROUS TOURNANTS</t>
  </si>
  <si>
    <t>CUI 703</t>
  </si>
  <si>
    <t>RACCORD FOU FF 1/2 3/4 DROIT 2 ECROUS TOURNANTS</t>
  </si>
  <si>
    <t>CUI 704</t>
  </si>
  <si>
    <t>RACCORD FOU FF 3/4 3/4 DROIT 2 ECROUS TOURNANTS</t>
  </si>
  <si>
    <t>CUI 705</t>
  </si>
  <si>
    <t>COUDE FF 1/2 1/2 2 ECROUS TOURNANTS</t>
  </si>
  <si>
    <t>CUI 706</t>
  </si>
  <si>
    <t>COUDE FF 1/2 3/4 2 ECROUS TOURNANTS</t>
  </si>
  <si>
    <t>CUI 707</t>
  </si>
  <si>
    <t>COUDE FF 3/4 3/4 2 ECROUS TOURNANTS</t>
  </si>
  <si>
    <t>CUI 800</t>
  </si>
  <si>
    <t>SUPPORT COMPTEUR 80/110 DROIT</t>
  </si>
  <si>
    <t>CUI 801</t>
  </si>
  <si>
    <t>SUPPORT COMPTEUR 110/110 DROIT</t>
  </si>
  <si>
    <t>CUI 805</t>
  </si>
  <si>
    <t xml:space="preserve">SUPPORT COMPTEUR 80/110  </t>
  </si>
  <si>
    <t>CUI 806</t>
  </si>
  <si>
    <t xml:space="preserve">SUPPORT COMPTEUR 110/110  </t>
  </si>
  <si>
    <t>CUI5 04</t>
  </si>
  <si>
    <t>TE EGAL CUIVRE PRESSION 130 DIAMETRE 16</t>
  </si>
  <si>
    <t>FLX 122</t>
  </si>
  <si>
    <t>FLEXIBLE ALIM DN8 INOX 1/2 FF LONG 500 (ACS)</t>
  </si>
  <si>
    <t>FOU 001</t>
  </si>
  <si>
    <t>Poupée de filasse de 250 gr</t>
  </si>
  <si>
    <t>FOU 002</t>
  </si>
  <si>
    <t>Distributeur de filasse (boite)</t>
  </si>
  <si>
    <t>FOU 003</t>
  </si>
  <si>
    <t>Gebatout (colmat)</t>
  </si>
  <si>
    <t>FOU 530</t>
  </si>
  <si>
    <t>ROSACE PLATE ACIER DIM25 (LE CENT)</t>
  </si>
  <si>
    <t>FOU 532</t>
  </si>
  <si>
    <t>ROSACE CONIQUE ACIER HAUTEUR 9 MM ( LE CENT)</t>
  </si>
  <si>
    <t>FOU 540</t>
  </si>
  <si>
    <t>COLLIER ISOPH SIMPLE DIM12 (LE CENT)</t>
  </si>
  <si>
    <t>FOU 541</t>
  </si>
  <si>
    <t>COLLIER ISOPH SIMPLE DIM14 (LE CENT)</t>
  </si>
  <si>
    <t>FOU 542</t>
  </si>
  <si>
    <t>COLLIER ISOPH SIMPLE DIM16 (LE CENT)</t>
  </si>
  <si>
    <t>FOU 545</t>
  </si>
  <si>
    <t>COLLIER ISOPH SIMPLE DIM22 (LE CENT)</t>
  </si>
  <si>
    <t>GAL 002</t>
  </si>
  <si>
    <t>COUDE GALVA 15/21 FF FONTE MALLEABLE 90</t>
  </si>
  <si>
    <t>GAL 003</t>
  </si>
  <si>
    <t>COUDE GALVA 20/27 FF FONTE MALLEABLE 90</t>
  </si>
  <si>
    <t>GAL 004</t>
  </si>
  <si>
    <t>COUDE GALVA 26X34 FF FONTE MALLEABLE 90</t>
  </si>
  <si>
    <t>GAL 006</t>
  </si>
  <si>
    <t>COUDE GALVA 15/21 MF FONTE MALLEABLE 92</t>
  </si>
  <si>
    <t>GAL 007</t>
  </si>
  <si>
    <t>COUDE GALVA 20/27 MF FONTE MALLEABLE 92</t>
  </si>
  <si>
    <t>GAL 008</t>
  </si>
  <si>
    <t>COUDE GALVA 26/34 MF FONTE MALLEABLE 92</t>
  </si>
  <si>
    <t>GAL 011</t>
  </si>
  <si>
    <t>COUDE GALVA 26/20 N°90 DOUBLE FEM REDUIT</t>
  </si>
  <si>
    <t>GAL 103</t>
  </si>
  <si>
    <t>TE GALVA EGAL 26/34 FONTE MALLEABLE N°130</t>
  </si>
  <si>
    <t>GAL 205</t>
  </si>
  <si>
    <t>MANCHON GALVA FEM 15/21 DROITE DROITE N°270</t>
  </si>
  <si>
    <t>GAL 206</t>
  </si>
  <si>
    <t>MANCHON GALVA FEM 20/27 DROITE DROITE N°270</t>
  </si>
  <si>
    <t>GAL 207</t>
  </si>
  <si>
    <t>MANCHON GALVA FEM 26/34 DROITE DROITE N°270</t>
  </si>
  <si>
    <t>GAL 300</t>
  </si>
  <si>
    <t>MANCHON GALVA 15/12 REDUIT MAL FEM N°246</t>
  </si>
  <si>
    <t>GAL 301</t>
  </si>
  <si>
    <t>MANCHON GALVA 20/15 REDUIT MAL FEM N°246</t>
  </si>
  <si>
    <t>GAL 308</t>
  </si>
  <si>
    <t>MANCHON GALVA 26/20 REDUIT FEM FEM N° 240</t>
  </si>
  <si>
    <t>GAL 610</t>
  </si>
  <si>
    <t xml:space="preserve">MACHON MALE VITEFER 3/8 </t>
  </si>
  <si>
    <t>GAL 611</t>
  </si>
  <si>
    <t xml:space="preserve">MACHON MALE VITEFER 1/2 </t>
  </si>
  <si>
    <t>GAL 612</t>
  </si>
  <si>
    <t xml:space="preserve">MANCHON MALE VITEFER 3/4 </t>
  </si>
  <si>
    <t>GAL 613</t>
  </si>
  <si>
    <t xml:space="preserve">MACHON MALE VITEFER 1" </t>
  </si>
  <si>
    <t>GAL 614</t>
  </si>
  <si>
    <t>MANCHON MALE VITEFER 1"1/4</t>
  </si>
  <si>
    <t>GAL 615</t>
  </si>
  <si>
    <t>MANCHON MALE VITEFER 1"1/2</t>
  </si>
  <si>
    <t>GAL 616</t>
  </si>
  <si>
    <t xml:space="preserve">MACHON MALE VITEFER 2" </t>
  </si>
  <si>
    <t>GAL 631</t>
  </si>
  <si>
    <t xml:space="preserve">MACHON FEM  VITEFER 1/2 </t>
  </si>
  <si>
    <t>GAL 632</t>
  </si>
  <si>
    <t xml:space="preserve">MANCHON FEM  VITEFER 3/4 </t>
  </si>
  <si>
    <t>GAL 634</t>
  </si>
  <si>
    <t>MANCHON FEM  VITEFER 1"1/4</t>
  </si>
  <si>
    <t>GAL 635</t>
  </si>
  <si>
    <t>MANCHON FEM  VITEFER 1"1/2</t>
  </si>
  <si>
    <t>GAL 636</t>
  </si>
  <si>
    <t xml:space="preserve">MACHON FEM  VITEFER 2" </t>
  </si>
  <si>
    <t>ISO 20F</t>
  </si>
  <si>
    <t>DETENDEUR 3/4" ISOBAR CALIBRE 20</t>
  </si>
  <si>
    <t>LAI 001</t>
  </si>
  <si>
    <t>ALLONGE MF 28MM UTILE PORTE CLAPET- CARTON 200</t>
  </si>
  <si>
    <t>LAI 002</t>
  </si>
  <si>
    <t>ALLONGE MF 62,5MM UTILE SANS PORT CLAP-CARTON100</t>
  </si>
  <si>
    <t>LAI 003</t>
  </si>
  <si>
    <t>ALLONGE MF 23MM UTILE PORTE CLAPET- CARTON 250</t>
  </si>
  <si>
    <t>LAI 004</t>
  </si>
  <si>
    <t>ALLONGE MF 20MM UTILE PORTE CLAPET-CARTON 250</t>
  </si>
  <si>
    <t>LAI 1000</t>
  </si>
  <si>
    <t xml:space="preserve">BOUCHON MALE BRUT 3/8 </t>
  </si>
  <si>
    <t>LAI 1001</t>
  </si>
  <si>
    <t xml:space="preserve">BOUCHON MALE BRUT 1/2 </t>
  </si>
  <si>
    <t>LAI 1002</t>
  </si>
  <si>
    <t>Allonge 72,5 20/27</t>
  </si>
  <si>
    <t>LAI 1003</t>
  </si>
  <si>
    <t xml:space="preserve">BOUCHON MALE BRUT 3/4 </t>
  </si>
  <si>
    <t>LAI 1004</t>
  </si>
  <si>
    <t xml:space="preserve">BOUCHON MALE BRUT 1" </t>
  </si>
  <si>
    <t>LAI 1005</t>
  </si>
  <si>
    <t xml:space="preserve">BOUCHON FEMELLE BRUT 3/8 </t>
  </si>
  <si>
    <t>LAI 1006</t>
  </si>
  <si>
    <t xml:space="preserve">BOUCHON FEMELLE BRUT 1/2 </t>
  </si>
  <si>
    <t>LAI 1008</t>
  </si>
  <si>
    <t xml:space="preserve">BOUCHON FEMELLE BRUT 3/4 </t>
  </si>
  <si>
    <t>LAI 1009</t>
  </si>
  <si>
    <t xml:space="preserve">BOUCHON FEMELLE BRUT 1" </t>
  </si>
  <si>
    <t>LAI 101</t>
  </si>
  <si>
    <t>RACCORD 2 PIECES 1/2-3/4 DOUILLE FILETEE</t>
  </si>
  <si>
    <t>LAI 102</t>
  </si>
  <si>
    <t>RACCORD 2 PIECES 3/4-1" DOUILLE FILETEE</t>
  </si>
  <si>
    <t>LAI 106</t>
  </si>
  <si>
    <t>RACCORD 2 PIECES 3/4-3/4 DOUILLE FILETEE</t>
  </si>
  <si>
    <t>LAI 1101</t>
  </si>
  <si>
    <t xml:space="preserve">ALLONGE ROBINET 1/2 LG50 </t>
  </si>
  <si>
    <t>LAI 1104</t>
  </si>
  <si>
    <t xml:space="preserve">ALLONGE ROBINET 1/2 L100 </t>
  </si>
  <si>
    <t>LAI 300</t>
  </si>
  <si>
    <t>ECROU 3/8-12 6 PANS COLLET BATTU</t>
  </si>
  <si>
    <t>LAI 301</t>
  </si>
  <si>
    <t>ECROU 1/2-10 6 PANS COLLET BATTU</t>
  </si>
  <si>
    <t>LAI 302</t>
  </si>
  <si>
    <t>ECROU 1/2-12 6 PANS COLLET BATTU</t>
  </si>
  <si>
    <t>LAI 303</t>
  </si>
  <si>
    <t>ECROU 1/2-14 6 PANS COLLET BATTU</t>
  </si>
  <si>
    <t>LAI 304</t>
  </si>
  <si>
    <t>ECROU 1/2-16 6 PANS COLLET BATTU</t>
  </si>
  <si>
    <t>LAI 305</t>
  </si>
  <si>
    <t>ECROU 3/4-14 6 PANS COLLET BATTU</t>
  </si>
  <si>
    <t>LAI 306</t>
  </si>
  <si>
    <t>ECROU 3/4-16 6 PANS COLLET BATTU</t>
  </si>
  <si>
    <t>LAI 307</t>
  </si>
  <si>
    <t>ECROU 3/4-18 6 PANS COLLET BATTU</t>
  </si>
  <si>
    <t>LAI 308</t>
  </si>
  <si>
    <t>ECROU  1"-22  6 PANS COLLET BATTU</t>
  </si>
  <si>
    <t>LAI 309</t>
  </si>
  <si>
    <t>ECROU 3/8-10 6 PANS COLLET BATTU</t>
  </si>
  <si>
    <t>LAI 400</t>
  </si>
  <si>
    <t xml:space="preserve">COUDE MALE NU 3/8 </t>
  </si>
  <si>
    <t>LAI 401</t>
  </si>
  <si>
    <t xml:space="preserve">COUDE MALE NU 1/2 </t>
  </si>
  <si>
    <t>LAI 402</t>
  </si>
  <si>
    <t xml:space="preserve">COUDE MALE NU 3/4 </t>
  </si>
  <si>
    <t>LAI 403</t>
  </si>
  <si>
    <t xml:space="preserve">COUDE MALE NU 1" </t>
  </si>
  <si>
    <t>LAI 404</t>
  </si>
  <si>
    <t>Coude 12/17 MF</t>
  </si>
  <si>
    <t>LAI 405</t>
  </si>
  <si>
    <t xml:space="preserve">COUDE MF EGAL 1/2 </t>
  </si>
  <si>
    <t>LAI 406</t>
  </si>
  <si>
    <t xml:space="preserve">COUDE MF EGAL 3/4 </t>
  </si>
  <si>
    <t>LAI 408</t>
  </si>
  <si>
    <t xml:space="preserve">COUDE FEMELLE EGAL 3/8 </t>
  </si>
  <si>
    <t>LAI 409</t>
  </si>
  <si>
    <t xml:space="preserve">COUDE FEMELLE EGAL 1/2 </t>
  </si>
  <si>
    <t>LAI 410</t>
  </si>
  <si>
    <t xml:space="preserve">COUDE FEMELLE EGAL 3/4 </t>
  </si>
  <si>
    <t>LAI 411</t>
  </si>
  <si>
    <t xml:space="preserve">COUDE FEMELLE EGAL 1" </t>
  </si>
  <si>
    <t>LAI 412</t>
  </si>
  <si>
    <t>COUDE MF M REDUIT M1/2-3/4F</t>
  </si>
  <si>
    <t>LAI 500</t>
  </si>
  <si>
    <t xml:space="preserve">TE MALE NU EGAL 3/8 </t>
  </si>
  <si>
    <t>LAI 501</t>
  </si>
  <si>
    <t xml:space="preserve">TE MALE NU EGAL 1/2 </t>
  </si>
  <si>
    <t>LAI 502</t>
  </si>
  <si>
    <t>TE egal 20/27</t>
  </si>
  <si>
    <t>LAI 503</t>
  </si>
  <si>
    <t xml:space="preserve">TE MALE NU EGAL 1" </t>
  </si>
  <si>
    <t>LAI 505</t>
  </si>
  <si>
    <t xml:space="preserve">TE FEMELLE EGAL 3/8 </t>
  </si>
  <si>
    <t>LAI 506</t>
  </si>
  <si>
    <t>TE FEMELLE EGALE 15</t>
  </si>
  <si>
    <t>LAI 507</t>
  </si>
  <si>
    <t xml:space="preserve">TE FEMELLE EGAL 3/4 </t>
  </si>
  <si>
    <t>LAI 508</t>
  </si>
  <si>
    <t xml:space="preserve">TE FEMELLE EGAL 1" </t>
  </si>
  <si>
    <t>LAI 601</t>
  </si>
  <si>
    <t>MANCHON FF AVEC BUTEE 15/21</t>
  </si>
  <si>
    <t>LAI 602</t>
  </si>
  <si>
    <t>MANCHON FF AVEC BUTEE 20/27</t>
  </si>
  <si>
    <t>LAI 611</t>
  </si>
  <si>
    <t>RACCORD MF EGAL 3/14 19 CARTON 300</t>
  </si>
  <si>
    <t>LAI 614</t>
  </si>
  <si>
    <t>MAMELON DOUBLE M EGAL 3/8-10</t>
  </si>
  <si>
    <t>LAI 617</t>
  </si>
  <si>
    <t>MAMELON DOUBLE M EGAL 1/2-14.5</t>
  </si>
  <si>
    <t>LAI 620</t>
  </si>
  <si>
    <t>MAMELON DOUBLE M EGAL 3/4-18.5</t>
  </si>
  <si>
    <t>LAI 631</t>
  </si>
  <si>
    <t>MAMELON LAITON 15/21 MF</t>
  </si>
  <si>
    <t>LAI 700</t>
  </si>
  <si>
    <t>MAMELON MF INEG M REDUIT M 3/8-1/2 F</t>
  </si>
  <si>
    <t>LAI 701</t>
  </si>
  <si>
    <t>MAMELON MF INEG M REDUIT M 3/8-3/4 F</t>
  </si>
  <si>
    <t>LAI 702</t>
  </si>
  <si>
    <t>MAMELON MF INEG M REDUIT M 1/2-3/4 F</t>
  </si>
  <si>
    <t>LAI 703</t>
  </si>
  <si>
    <t>MAMELON MF INEG M REDUIT M 5/8-3/4 F</t>
  </si>
  <si>
    <t>LAI 704</t>
  </si>
  <si>
    <t>MAMELON MF INEG M REDUIT M 3/4- 1" F</t>
  </si>
  <si>
    <t>LAI 705</t>
  </si>
  <si>
    <t>RACCORD MAL FEM INEGAL M 22X1,814 3/4 FEM</t>
  </si>
  <si>
    <t>LAI 710</t>
  </si>
  <si>
    <t>RACCORD MF 26/34  20/27</t>
  </si>
  <si>
    <t>LAI 711</t>
  </si>
  <si>
    <t>MAMELON DOUBLE M REDUIT 1/2-3/8</t>
  </si>
  <si>
    <t>LAI 714</t>
  </si>
  <si>
    <t>MAMELON DOUBLE M REDUIT 3/4-1/2</t>
  </si>
  <si>
    <t>LAI 718</t>
  </si>
  <si>
    <t>MAMELON DOUBLE M REDUIT 1"-3/4</t>
  </si>
  <si>
    <t>LAI 801</t>
  </si>
  <si>
    <t>MALE D'UNION 3/8-12 COLLET BATTU</t>
  </si>
  <si>
    <t>LAI 802</t>
  </si>
  <si>
    <t>MALE D'UNION 1/2-12 COLLET BATTU</t>
  </si>
  <si>
    <t>LAI 803</t>
  </si>
  <si>
    <t>MALE D'UNION 1/2-14 COLLET BATTU</t>
  </si>
  <si>
    <t>LAI 807</t>
  </si>
  <si>
    <t>MALE D'UNION 3/4-14 COLLET BATTU</t>
  </si>
  <si>
    <t>LAI 808</t>
  </si>
  <si>
    <t>MALE D'UNION 3/4-16 COLLET BATTU</t>
  </si>
  <si>
    <t>LAI 809</t>
  </si>
  <si>
    <t>MALE D'UNION 3/4-18 COLLET BATTU</t>
  </si>
  <si>
    <t>LAI 908</t>
  </si>
  <si>
    <t>REDUCTION 1/2-3/8 BUTEE INTERIEURE BROCHE</t>
  </si>
  <si>
    <t>LAI 910</t>
  </si>
  <si>
    <t>REDUCTION 3/4-1/2 BUTEE INTERIEURE BROCHEE</t>
  </si>
  <si>
    <t>LAI 912</t>
  </si>
  <si>
    <t>REDUCTION 1"-3/4 BUTEE INTERIEURE BROCHEE</t>
  </si>
  <si>
    <t>MC</t>
  </si>
  <si>
    <t>MODULE CORONIS EQUIPE EMETTEUR IMPULSIONS</t>
  </si>
  <si>
    <t>OIN 300</t>
  </si>
  <si>
    <t>Joint 12/17 fibre</t>
  </si>
  <si>
    <t>OIN 301</t>
  </si>
  <si>
    <t>Joint 15/21 fibre</t>
  </si>
  <si>
    <t>OIN 303</t>
  </si>
  <si>
    <t>Joint fibre 17/23</t>
  </si>
  <si>
    <t>OIN 306</t>
  </si>
  <si>
    <t>Joint fibre large 20/27</t>
  </si>
  <si>
    <t>OIN 308</t>
  </si>
  <si>
    <t>Joint fibre 26/34</t>
  </si>
  <si>
    <t>OIN 309</t>
  </si>
  <si>
    <t>JOINT FIBRE 33/42 -2 MM 30X38X2 (SACHET DE 100)</t>
  </si>
  <si>
    <t>OIN 310</t>
  </si>
  <si>
    <t>JOINT FIBRE 40/49-2  MM 35X45X2 (SACHET DE 100)</t>
  </si>
  <si>
    <t>OIN 320</t>
  </si>
  <si>
    <t>JOINT FIBRE 33:42</t>
  </si>
  <si>
    <t>OIN 400</t>
  </si>
  <si>
    <t>JOINT 12X17 - 2MM CAOUTCHOUC (SACHET 100)</t>
  </si>
  <si>
    <t>OIN 401</t>
  </si>
  <si>
    <t>Joint 15x21 caoutchouc 2MM</t>
  </si>
  <si>
    <t>OIN 402</t>
  </si>
  <si>
    <t>JOINT 17X23 - 2MM CAOUTCHOUC LARGE PAR 100</t>
  </si>
  <si>
    <t>OIN 404</t>
  </si>
  <si>
    <t>JOINT 20X27- 2,5 MM CAOUTCHOUC LARGE PAR 100</t>
  </si>
  <si>
    <t>OIN 407</t>
  </si>
  <si>
    <t>JOINT 15X21- 2,5MM CAOUTCHOUC LARGE PAR 100</t>
  </si>
  <si>
    <t>OIN 600</t>
  </si>
  <si>
    <t>JOINT GRIPP 12/17 PASSAGE 10. (SACHET 20)</t>
  </si>
  <si>
    <t>OIN 601</t>
  </si>
  <si>
    <t>JOINT GRIPP 15/21 PASSAGE 12. (SACHET 20)</t>
  </si>
  <si>
    <t>OIN 602</t>
  </si>
  <si>
    <t>Grippe 15/21 passage 14</t>
  </si>
  <si>
    <t>OIN 603</t>
  </si>
  <si>
    <t>GRIPP 20 pass 16</t>
  </si>
  <si>
    <t>OIN 604</t>
  </si>
  <si>
    <t>JOINT GRIPP 20/27 PASSAGE 18. (SACHET 20)</t>
  </si>
  <si>
    <t>OUT 400</t>
  </si>
  <si>
    <t>CHALUMEAU SUPER FIRE 3 ROTHENBERGER</t>
  </si>
  <si>
    <t>OUT 401</t>
  </si>
  <si>
    <t>CARTOUCHE MAPP GAZ POUR SUPER FIRE 2</t>
  </si>
  <si>
    <t>OUT 402</t>
  </si>
  <si>
    <t>LAMPE A SOUDER C100 ROTHENBERGER</t>
  </si>
  <si>
    <t>OUT 605</t>
  </si>
  <si>
    <t>GRIPP 20 pass 14</t>
  </si>
  <si>
    <t>POT 001</t>
  </si>
  <si>
    <t xml:space="preserve">TETE POTENCE 12/17  NF </t>
  </si>
  <si>
    <t>POT 002</t>
  </si>
  <si>
    <t xml:space="preserve">TETE POTENCE 15/21  NF </t>
  </si>
  <si>
    <t>POT 003</t>
  </si>
  <si>
    <t>TETE DE POTENCE 20/27</t>
  </si>
  <si>
    <t>POT 004</t>
  </si>
  <si>
    <t>TETE POTENCE 26/34 NORMALISEE GAMME BASIQUE</t>
  </si>
  <si>
    <t>POT 103</t>
  </si>
  <si>
    <t>TETE POTENCE 17/150 GAMME BASIQUE</t>
  </si>
  <si>
    <t>POT 104</t>
  </si>
  <si>
    <t>TETE POTENCE 18/150 GAMME BASIQUE</t>
  </si>
  <si>
    <t>POT 105</t>
  </si>
  <si>
    <t>TETE POTENCE 19/150 GAMME BASIQUE</t>
  </si>
  <si>
    <t>POT 106</t>
  </si>
  <si>
    <t>TETE POTENCE 20/150 GAMME BASIQUE</t>
  </si>
  <si>
    <t>POT 107</t>
  </si>
  <si>
    <t>TETE POTENCE 21/150 GAMME BASIQUE</t>
  </si>
  <si>
    <t>POT 108</t>
  </si>
  <si>
    <t>TETE POTENCE 22/150 GAMME BASIQUE</t>
  </si>
  <si>
    <t>POT 110</t>
  </si>
  <si>
    <t>TETE POTENCE 23/150 GAMME BASIQUE</t>
  </si>
  <si>
    <t>POT 111</t>
  </si>
  <si>
    <t>TETE POTENCE 24/150 GAMME BASIQUE</t>
  </si>
  <si>
    <t>POT 112</t>
  </si>
  <si>
    <t>TETE POTENCE 25/150 GAMME BASIQUE</t>
  </si>
  <si>
    <t>POT 113</t>
  </si>
  <si>
    <t>TETE POTENCE 26/150 GAMME BASIQUE</t>
  </si>
  <si>
    <t>POT 114</t>
  </si>
  <si>
    <t>TETE POTENCE 27/150 GAMME BASIQUE</t>
  </si>
  <si>
    <t>POT 115</t>
  </si>
  <si>
    <t>TETE POTENCE 28/150 GAMME BASIQUE</t>
  </si>
  <si>
    <t>POT 116</t>
  </si>
  <si>
    <t>TETE POTENCE 29/150 GAMME BASIQUE</t>
  </si>
  <si>
    <t>POT 117</t>
  </si>
  <si>
    <t>TETE POTENCE 30/150 GAMME BASIQUE</t>
  </si>
  <si>
    <t>RAC15ETH</t>
  </si>
  <si>
    <t>RACCORD  DN 15 ECROU 20/27 DOUIL 15/21</t>
  </si>
  <si>
    <t>RAV 011</t>
  </si>
  <si>
    <t>ROBINET AVANT COMPTEUR D ROIT MF 1/2-3/4  MANETTE</t>
  </si>
  <si>
    <t>RAV 012</t>
  </si>
  <si>
    <t>ROBINET AVANT COMPTEUR D ROIT MF 3/4  MANETTE ALU</t>
  </si>
  <si>
    <t>RAV 013</t>
  </si>
  <si>
    <t xml:space="preserve">ROBINET AVANT COMPTEUR E Q. MF 1/2- 3/4  MANETTE </t>
  </si>
  <si>
    <t>RAV 014</t>
  </si>
  <si>
    <t>RA Eq 20/27 MF</t>
  </si>
  <si>
    <t>RAV 015</t>
  </si>
  <si>
    <t>ROBINET AVANT COMPTEUR D ROIT FF1/2- 3/4  MANETTE</t>
  </si>
  <si>
    <t>RAV 016</t>
  </si>
  <si>
    <t>ROBINET AVANT COMPTEUR D ROIIT3/4F 3/4F</t>
  </si>
  <si>
    <t>RAV 017</t>
  </si>
  <si>
    <t>ROBINET AVANT COMPTEUR E QUERRE 1/2F 3/4F</t>
  </si>
  <si>
    <t>RAV 018</t>
  </si>
  <si>
    <t>ROBINET AVANT COMPTEUR E QUERRE 3/4F 3/4F</t>
  </si>
  <si>
    <t>VAN 003</t>
  </si>
  <si>
    <t>VANNE 15/21 FEM FEM EC BOISSEAU SPHERIQUE</t>
  </si>
  <si>
    <t>VAN 004</t>
  </si>
  <si>
    <t>VANNE 20/27 FEM FEM EC BOISSEAU SPHERIQUE</t>
  </si>
  <si>
    <t>VAN 005</t>
  </si>
  <si>
    <t>VANNE 26/34 FEM FEM EC BOISSEAU SPHERIQUE</t>
  </si>
  <si>
    <t>VAN 006</t>
  </si>
  <si>
    <t>VANNE 33/42 FEM FEM EC BOISSEAU SPHERIQUE</t>
  </si>
  <si>
    <t>VAN 008</t>
  </si>
  <si>
    <t>VANNE 50/60 FEM FEM EC BOISSEAU SPHERIQUE</t>
  </si>
  <si>
    <t>VAN 012</t>
  </si>
  <si>
    <t>VANNE 15/21 MALE MALE EC BOISSEAU SPHERIQUE</t>
  </si>
  <si>
    <t>VAN 013</t>
  </si>
  <si>
    <t>VANNE 20/27 MALE MALE EC BOISSEAU SPHERIQUE</t>
  </si>
  <si>
    <t>VAN 014</t>
  </si>
  <si>
    <t>VANNE 26/34 MALE MALE BOISSEAU SPHERIQUE</t>
  </si>
  <si>
    <t>VAN 019</t>
  </si>
  <si>
    <t>VANNE 33/42 MALE FEM EC BOISSEAU SPHERIQUE</t>
  </si>
  <si>
    <t>VAN 029</t>
  </si>
  <si>
    <t>VANNE 15/21 A PURGE F.F BOISSEAU SPHERIQUE</t>
  </si>
  <si>
    <t>VAN 030</t>
  </si>
  <si>
    <t>VANNE 20/27 A PURGE F.F BOISSEAU SPHERIQUE</t>
  </si>
  <si>
    <t>VAN 031</t>
  </si>
  <si>
    <t>VANNE 26/34 A PURGE F.F BOISSEAU SPHERIQUE</t>
  </si>
  <si>
    <t>VAN 032</t>
  </si>
  <si>
    <t>VANNE 33/42 A PURGE F.F BOISSEAU SPHERIQUE</t>
  </si>
  <si>
    <t xml:space="preserve">dunod patrice </t>
  </si>
  <si>
    <t xml:space="preserve">longpré fabrice </t>
  </si>
  <si>
    <t>silly paul</t>
  </si>
  <si>
    <t>,</t>
  </si>
  <si>
    <t>martin xavier</t>
  </si>
  <si>
    <t>dupont lionel</t>
  </si>
  <si>
    <t xml:space="preserve">historique des sorties </t>
  </si>
  <si>
    <t>sortie matériel n°6 dunod patrice le 01/03/2017</t>
  </si>
  <si>
    <t>sortie matériel n°7 martin xavier le 01/03/2017</t>
  </si>
  <si>
    <t>pour ce technicien j'ai sortie uniquement des compteurs et après validation ,ca ajoute des pieces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</si>
</sst>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b/>
      <sz val="18"/>
      <name val="Comic Sans MS"/>
      <family val="4"/>
    </font>
    <font>
      <b/>
      <sz val="16"/>
      <color theme="0"/>
      <name val="Comic Sans MS"/>
      <family val="4"/>
    </font>
    <font>
      <sz val="18"/>
      <name val="Calibri"/>
      <family val="2"/>
      <scheme val="minor"/>
    </font>
    <font>
      <sz val="11"/>
      <color theme="0"/>
      <name val="Comic Sans MS"/>
      <family val="4"/>
    </font>
    <font>
      <b/>
      <sz val="14"/>
      <color theme="0"/>
      <name val="Comic Sans MS"/>
      <family val="4"/>
    </font>
    <font>
      <sz val="11"/>
      <color theme="1"/>
      <name val="Comic Sans MS"/>
      <family val="4"/>
    </font>
    <font>
      <b/>
      <sz val="14"/>
      <color theme="1"/>
      <name val="Comic Sans MS"/>
      <family val="4"/>
    </font>
    <font>
      <b/>
      <sz val="36"/>
      <color theme="1"/>
      <name val="Calibri"/>
      <family val="2"/>
      <scheme val="minor"/>
    </font>
    <font>
      <b/>
      <sz val="20"/>
      <color theme="0"/>
      <name val="Comic Sans MS"/>
      <family val="4"/>
    </font>
    <font>
      <b/>
      <sz val="22"/>
      <color theme="0"/>
      <name val="Comic Sans MS"/>
      <family val="4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indexed="10"/>
      <name val="Arial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11"/>
      <color rgb="FFFF0000"/>
      <name val="Trebuchet MS"/>
      <family val="2"/>
    </font>
    <font>
      <b/>
      <sz val="12"/>
      <color rgb="FFFF000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84B4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/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ck">
        <color indexed="64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theme="8" tint="-0.249977111117893"/>
      </top>
      <bottom/>
      <diagonal/>
    </border>
    <border>
      <left style="thick">
        <color theme="8" tint="-0.249977111117893"/>
      </left>
      <right/>
      <top style="thick">
        <color theme="8" tint="-0.249977111117893"/>
      </top>
      <bottom style="thick">
        <color theme="8" tint="-0.249977111117893"/>
      </bottom>
      <diagonal/>
    </border>
    <border>
      <left/>
      <right/>
      <top style="thick">
        <color theme="8" tint="-0.249977111117893"/>
      </top>
      <bottom style="thick">
        <color theme="8" tint="-0.249977111117893"/>
      </bottom>
      <diagonal/>
    </border>
    <border>
      <left/>
      <right style="thick">
        <color theme="8" tint="-0.249977111117893"/>
      </right>
      <top style="thick">
        <color theme="8" tint="-0.249977111117893"/>
      </top>
      <bottom style="thick">
        <color theme="8" tint="-0.249977111117893"/>
      </bottom>
      <diagonal/>
    </border>
    <border>
      <left style="medium">
        <color theme="8" tint="-0.249977111117893"/>
      </left>
      <right/>
      <top style="medium">
        <color theme="8" tint="-0.249977111117893"/>
      </top>
      <bottom style="medium">
        <color theme="8" tint="-0.249977111117893"/>
      </bottom>
      <diagonal/>
    </border>
    <border>
      <left/>
      <right/>
      <top style="medium">
        <color theme="8" tint="-0.249977111117893"/>
      </top>
      <bottom style="medium">
        <color theme="8" tint="-0.249977111117893"/>
      </bottom>
      <diagonal/>
    </border>
    <border>
      <left/>
      <right style="medium">
        <color theme="8" tint="-0.249977111117893"/>
      </right>
      <top style="medium">
        <color theme="8" tint="-0.249977111117893"/>
      </top>
      <bottom style="medium">
        <color theme="8" tint="-0.24997711111789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theme="8" tint="-0.249977111117893"/>
      </left>
      <right style="thick">
        <color indexed="64"/>
      </right>
      <top style="thin">
        <color theme="8" tint="-0.249977111117893"/>
      </top>
      <bottom style="thin">
        <color theme="8" tint="-0.249977111117893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3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shrinkToFit="1"/>
    </xf>
    <xf numFmtId="0" fontId="0" fillId="4" borderId="0" xfId="0" applyFill="1"/>
    <xf numFmtId="0" fontId="0" fillId="4" borderId="0" xfId="0" applyFill="1" applyBorder="1" applyAlignment="1">
      <alignment shrinkToFit="1"/>
    </xf>
    <xf numFmtId="0" fontId="4" fillId="4" borderId="0" xfId="0" applyFont="1" applyFill="1" applyBorder="1" applyAlignment="1">
      <alignment horizontal="left" vertical="center" indent="13" shrinkToFit="1"/>
    </xf>
    <xf numFmtId="14" fontId="4" fillId="4" borderId="0" xfId="0" applyNumberFormat="1" applyFont="1" applyFill="1" applyBorder="1" applyAlignment="1" applyProtection="1">
      <alignment horizontal="right" vertical="center" indent="2" shrinkToFit="1"/>
    </xf>
    <xf numFmtId="0" fontId="5" fillId="5" borderId="3" xfId="0" applyFont="1" applyFill="1" applyBorder="1" applyAlignment="1" applyProtection="1">
      <alignment vertical="center" shrinkToFit="1"/>
      <protection locked="0"/>
    </xf>
    <xf numFmtId="0" fontId="5" fillId="5" borderId="5" xfId="0" applyFont="1" applyFill="1" applyBorder="1" applyAlignment="1" applyProtection="1">
      <alignment vertical="center" shrinkToFit="1"/>
      <protection locked="0"/>
    </xf>
    <xf numFmtId="0" fontId="6" fillId="4" borderId="0" xfId="0" applyFont="1" applyFill="1" applyBorder="1" applyAlignment="1">
      <alignment horizontal="center" shrinkToFit="1"/>
    </xf>
    <xf numFmtId="0" fontId="7" fillId="4" borderId="0" xfId="0" applyFont="1" applyFill="1" applyBorder="1" applyAlignment="1">
      <alignment shrinkToFit="1"/>
    </xf>
    <xf numFmtId="0" fontId="7" fillId="4" borderId="0" xfId="0" applyFont="1" applyFill="1" applyAlignment="1">
      <alignment shrinkToFit="1"/>
    </xf>
    <xf numFmtId="0" fontId="8" fillId="4" borderId="0" xfId="0" applyFont="1" applyFill="1" applyBorder="1" applyAlignment="1">
      <alignment vertical="center" shrinkToFit="1"/>
    </xf>
    <xf numFmtId="0" fontId="0" fillId="4" borderId="0" xfId="0" applyFill="1" applyBorder="1"/>
    <xf numFmtId="0" fontId="6" fillId="4" borderId="0" xfId="0" applyFont="1" applyFill="1" applyBorder="1" applyAlignment="1">
      <alignment horizontal="center"/>
    </xf>
    <xf numFmtId="0" fontId="1" fillId="4" borderId="0" xfId="0" applyFont="1" applyFill="1" applyBorder="1"/>
    <xf numFmtId="0" fontId="8" fillId="4" borderId="0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9" fillId="4" borderId="0" xfId="0" applyFont="1" applyFill="1" applyBorder="1"/>
    <xf numFmtId="0" fontId="10" fillId="4" borderId="0" xfId="0" applyFont="1" applyFill="1" applyAlignment="1">
      <alignment horizontal="center" vertical="center"/>
    </xf>
    <xf numFmtId="0" fontId="8" fillId="4" borderId="0" xfId="0" applyFont="1" applyFill="1" applyBorder="1" applyAlignment="1" applyProtection="1">
      <alignment vertical="center" shrinkToFit="1"/>
      <protection locked="0"/>
    </xf>
    <xf numFmtId="0" fontId="10" fillId="4" borderId="0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 wrapText="1"/>
    </xf>
    <xf numFmtId="0" fontId="14" fillId="7" borderId="10" xfId="0" applyFont="1" applyFill="1" applyBorder="1" applyAlignment="1" applyProtection="1">
      <alignment horizontal="center" vertical="center"/>
      <protection locked="0"/>
    </xf>
    <xf numFmtId="0" fontId="15" fillId="7" borderId="11" xfId="0" applyFont="1" applyFill="1" applyBorder="1" applyAlignment="1">
      <alignment horizontal="center" vertical="center"/>
    </xf>
    <xf numFmtId="0" fontId="15" fillId="7" borderId="12" xfId="0" applyFont="1" applyFill="1" applyBorder="1" applyAlignment="1" applyProtection="1">
      <alignment horizontal="center" vertical="center"/>
      <protection locked="0"/>
    </xf>
    <xf numFmtId="0" fontId="16" fillId="8" borderId="13" xfId="0" applyFont="1" applyFill="1" applyBorder="1" applyAlignment="1" applyProtection="1">
      <alignment horizontal="center" vertical="center"/>
      <protection hidden="1"/>
    </xf>
    <xf numFmtId="0" fontId="15" fillId="4" borderId="0" xfId="0" applyFont="1" applyFill="1" applyBorder="1" applyAlignment="1">
      <alignment horizontal="center" vertical="center"/>
    </xf>
    <xf numFmtId="0" fontId="14" fillId="7" borderId="2" xfId="0" applyFont="1" applyFill="1" applyBorder="1" applyAlignment="1" applyProtection="1">
      <alignment horizontal="center" vertical="center" shrinkToFit="1"/>
      <protection locked="0"/>
    </xf>
    <xf numFmtId="0" fontId="14" fillId="7" borderId="14" xfId="0" applyFont="1" applyFill="1" applyBorder="1" applyAlignment="1" applyProtection="1">
      <alignment horizontal="center" vertical="center"/>
    </xf>
    <xf numFmtId="0" fontId="15" fillId="7" borderId="15" xfId="0" applyFont="1" applyFill="1" applyBorder="1" applyAlignment="1" applyProtection="1">
      <alignment horizontal="center" vertical="center"/>
      <protection locked="0"/>
    </xf>
    <xf numFmtId="0" fontId="15" fillId="7" borderId="2" xfId="0" applyFont="1" applyFill="1" applyBorder="1" applyAlignment="1" applyProtection="1">
      <alignment horizontal="center" vertical="center"/>
      <protection locked="0"/>
    </xf>
    <xf numFmtId="0" fontId="15" fillId="7" borderId="16" xfId="0" applyFont="1" applyFill="1" applyBorder="1" applyAlignment="1" applyProtection="1">
      <alignment horizontal="center" vertical="center"/>
      <protection locked="0"/>
    </xf>
    <xf numFmtId="0" fontId="15" fillId="7" borderId="17" xfId="0" applyFont="1" applyFill="1" applyBorder="1" applyAlignment="1" applyProtection="1">
      <alignment horizontal="center" vertical="center"/>
      <protection locked="0"/>
    </xf>
    <xf numFmtId="0" fontId="15" fillId="4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/>
    <xf numFmtId="49" fontId="19" fillId="0" borderId="0" xfId="0" applyNumberFormat="1" applyFont="1"/>
    <xf numFmtId="0" fontId="8" fillId="9" borderId="18" xfId="0" applyFont="1" applyFill="1" applyBorder="1" applyAlignment="1">
      <alignment horizontal="center"/>
    </xf>
    <xf numFmtId="0" fontId="8" fillId="9" borderId="18" xfId="0" applyNumberFormat="1" applyFont="1" applyFill="1" applyBorder="1" applyAlignment="1">
      <alignment horizontal="center" vertical="center" wrapText="1"/>
    </xf>
    <xf numFmtId="1" fontId="8" fillId="9" borderId="19" xfId="0" applyNumberFormat="1" applyFont="1" applyFill="1" applyBorder="1" applyAlignment="1">
      <alignment horizontal="center" vertical="center"/>
    </xf>
    <xf numFmtId="164" fontId="8" fillId="9" borderId="19" xfId="0" applyNumberFormat="1" applyFont="1" applyFill="1" applyBorder="1" applyAlignment="1">
      <alignment horizontal="center" vertical="center" wrapText="1"/>
    </xf>
    <xf numFmtId="0" fontId="8" fillId="9" borderId="18" xfId="0" applyFont="1" applyFill="1" applyBorder="1" applyAlignment="1">
      <alignment horizontal="center" vertical="center" wrapText="1"/>
    </xf>
    <xf numFmtId="1" fontId="8" fillId="9" borderId="19" xfId="0" applyNumberFormat="1" applyFont="1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center" vertical="center" wrapText="1"/>
    </xf>
    <xf numFmtId="0" fontId="8" fillId="9" borderId="21" xfId="0" applyNumberFormat="1" applyFont="1" applyFill="1" applyBorder="1" applyAlignment="1">
      <alignment horizontal="left" vertical="center" wrapText="1"/>
    </xf>
    <xf numFmtId="0" fontId="8" fillId="9" borderId="18" xfId="0" applyFont="1" applyFill="1" applyBorder="1" applyAlignment="1">
      <alignment horizontal="center" vertical="center"/>
    </xf>
    <xf numFmtId="0" fontId="8" fillId="9" borderId="19" xfId="0" applyFont="1" applyFill="1" applyBorder="1" applyAlignment="1">
      <alignment horizontal="center" vertical="center" wrapText="1"/>
    </xf>
    <xf numFmtId="0" fontId="20" fillId="7" borderId="22" xfId="0" applyFont="1" applyFill="1" applyBorder="1"/>
    <xf numFmtId="0" fontId="20" fillId="7" borderId="22" xfId="0" applyNumberFormat="1" applyFont="1" applyFill="1" applyBorder="1" applyAlignment="1">
      <alignment horizontal="left" vertical="center"/>
    </xf>
    <xf numFmtId="1" fontId="20" fillId="2" borderId="1" xfId="0" applyNumberFormat="1" applyFont="1" applyFill="1" applyBorder="1" applyAlignment="1">
      <alignment horizontal="center" vertical="center"/>
    </xf>
    <xf numFmtId="164" fontId="21" fillId="0" borderId="1" xfId="0" applyNumberFormat="1" applyFont="1" applyBorder="1" applyAlignment="1">
      <alignment horizontal="center" wrapText="1"/>
    </xf>
    <xf numFmtId="0" fontId="20" fillId="0" borderId="22" xfId="0" applyFont="1" applyBorder="1" applyAlignment="1">
      <alignment wrapText="1"/>
    </xf>
    <xf numFmtId="1" fontId="20" fillId="0" borderId="1" xfId="0" applyNumberFormat="1" applyFont="1" applyBorder="1" applyAlignment="1">
      <alignment horizontal="center" wrapText="1"/>
    </xf>
    <xf numFmtId="0" fontId="20" fillId="0" borderId="23" xfId="0" applyFont="1" applyBorder="1"/>
    <xf numFmtId="0" fontId="20" fillId="0" borderId="24" xfId="0" applyNumberFormat="1" applyFont="1" applyBorder="1" applyAlignment="1" applyProtection="1">
      <alignment horizontal="left"/>
    </xf>
    <xf numFmtId="0" fontId="20" fillId="0" borderId="22" xfId="0" applyFont="1" applyBorder="1" applyProtection="1"/>
    <xf numFmtId="0" fontId="20" fillId="2" borderId="22" xfId="0" applyFont="1" applyFill="1" applyBorder="1" applyAlignment="1">
      <alignment horizontal="center" vertical="center"/>
    </xf>
    <xf numFmtId="0" fontId="22" fillId="0" borderId="1" xfId="0" applyFont="1" applyBorder="1" applyAlignment="1" applyProtection="1">
      <alignment horizontal="center" vertical="center"/>
    </xf>
    <xf numFmtId="0" fontId="20" fillId="0" borderId="22" xfId="0" applyFont="1" applyBorder="1"/>
    <xf numFmtId="0" fontId="20" fillId="0" borderId="25" xfId="0" applyFont="1" applyBorder="1" applyAlignment="1">
      <alignment horizontal="center"/>
    </xf>
    <xf numFmtId="0" fontId="20" fillId="7" borderId="1" xfId="0" applyFont="1" applyFill="1" applyBorder="1"/>
    <xf numFmtId="0" fontId="14" fillId="0" borderId="0" xfId="0" applyFont="1"/>
    <xf numFmtId="0" fontId="20" fillId="7" borderId="1" xfId="0" applyNumberFormat="1" applyFont="1" applyFill="1" applyBorder="1" applyAlignment="1">
      <alignment horizontal="left" vertical="center"/>
    </xf>
    <xf numFmtId="0" fontId="20" fillId="0" borderId="1" xfId="0" applyFont="1" applyBorder="1" applyAlignment="1">
      <alignment wrapText="1"/>
    </xf>
    <xf numFmtId="0" fontId="20" fillId="0" borderId="26" xfId="0" applyNumberFormat="1" applyFont="1" applyBorder="1" applyAlignment="1" applyProtection="1">
      <alignment horizontal="left"/>
    </xf>
    <xf numFmtId="0" fontId="20" fillId="0" borderId="1" xfId="0" applyFont="1" applyBorder="1" applyProtection="1"/>
    <xf numFmtId="0" fontId="20" fillId="2" borderId="1" xfId="0" applyFont="1" applyFill="1" applyBorder="1" applyAlignment="1">
      <alignment horizontal="center" vertical="center"/>
    </xf>
    <xf numFmtId="0" fontId="20" fillId="0" borderId="1" xfId="0" applyFont="1" applyBorder="1"/>
    <xf numFmtId="0" fontId="20" fillId="0" borderId="26" xfId="0" applyNumberFormat="1" applyFont="1" applyFill="1" applyBorder="1" applyAlignment="1" applyProtection="1">
      <alignment horizontal="left"/>
    </xf>
    <xf numFmtId="0" fontId="20" fillId="0" borderId="1" xfId="0" applyFont="1" applyFill="1" applyBorder="1" applyAlignment="1" applyProtection="1"/>
    <xf numFmtId="1" fontId="20" fillId="0" borderId="1" xfId="0" applyNumberFormat="1" applyFont="1" applyBorder="1" applyAlignment="1">
      <alignment horizontal="center" vertical="center" wrapText="1"/>
    </xf>
    <xf numFmtId="0" fontId="20" fillId="0" borderId="27" xfId="0" applyFont="1" applyFill="1" applyBorder="1" applyAlignment="1" applyProtection="1"/>
    <xf numFmtId="0" fontId="20" fillId="0" borderId="28" xfId="0" applyFont="1" applyFill="1" applyBorder="1" applyAlignment="1" applyProtection="1"/>
    <xf numFmtId="0" fontId="20" fillId="0" borderId="0" xfId="0" applyFont="1"/>
    <xf numFmtId="0" fontId="20" fillId="0" borderId="0" xfId="0" applyNumberFormat="1" applyFont="1" applyAlignment="1">
      <alignment horizontal="left" vertical="center"/>
    </xf>
    <xf numFmtId="1" fontId="20" fillId="0" borderId="0" xfId="0" applyNumberFormat="1" applyFont="1"/>
    <xf numFmtId="0" fontId="20" fillId="0" borderId="0" xfId="0" applyFont="1" applyAlignment="1">
      <alignment wrapText="1"/>
    </xf>
    <xf numFmtId="1" fontId="20" fillId="0" borderId="0" xfId="0" applyNumberFormat="1" applyFont="1" applyAlignment="1">
      <alignment horizontal="center" wrapText="1"/>
    </xf>
    <xf numFmtId="0" fontId="20" fillId="0" borderId="29" xfId="0" applyFont="1" applyBorder="1"/>
    <xf numFmtId="0" fontId="0" fillId="0" borderId="0" xfId="0" applyNumberFormat="1" applyAlignment="1">
      <alignment horizontal="left" vertical="center"/>
    </xf>
    <xf numFmtId="1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 applyAlignment="1">
      <alignment horizontal="center" wrapText="1"/>
    </xf>
    <xf numFmtId="0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4" borderId="0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29" xfId="0" applyBorder="1" applyAlignment="1">
      <alignment horizontal="center" vertical="center"/>
    </xf>
    <xf numFmtId="0" fontId="13" fillId="7" borderId="30" xfId="0" applyFont="1" applyFill="1" applyBorder="1" applyAlignment="1">
      <alignment vertical="center" shrinkToFit="1"/>
    </xf>
    <xf numFmtId="0" fontId="0" fillId="0" borderId="35" xfId="0" applyBorder="1"/>
    <xf numFmtId="0" fontId="2" fillId="2" borderId="42" xfId="0" applyFont="1" applyFill="1" applyBorder="1" applyAlignment="1">
      <alignment horizontal="center" vertical="center"/>
    </xf>
    <xf numFmtId="14" fontId="2" fillId="2" borderId="42" xfId="0" applyNumberFormat="1" applyFont="1" applyFill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10" borderId="43" xfId="0" applyFill="1" applyBorder="1" applyAlignment="1">
      <alignment horizontal="center"/>
    </xf>
    <xf numFmtId="14" fontId="0" fillId="10" borderId="43" xfId="0" applyNumberFormat="1" applyFill="1" applyBorder="1" applyAlignment="1">
      <alignment horizontal="center"/>
    </xf>
    <xf numFmtId="0" fontId="0" fillId="10" borderId="43" xfId="0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0" fillId="10" borderId="45" xfId="0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0" fillId="10" borderId="47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11" borderId="43" xfId="0" applyFill="1" applyBorder="1" applyAlignment="1">
      <alignment horizontal="center"/>
    </xf>
    <xf numFmtId="14" fontId="0" fillId="11" borderId="43" xfId="0" applyNumberFormat="1" applyFill="1" applyBorder="1" applyAlignment="1">
      <alignment horizontal="center"/>
    </xf>
    <xf numFmtId="0" fontId="0" fillId="11" borderId="43" xfId="0" applyFill="1" applyBorder="1" applyAlignment="1">
      <alignment horizontal="center" vertical="center"/>
    </xf>
    <xf numFmtId="0" fontId="0" fillId="11" borderId="47" xfId="0" applyFill="1" applyBorder="1" applyAlignment="1">
      <alignment horizontal="center" vertical="center"/>
    </xf>
    <xf numFmtId="0" fontId="0" fillId="11" borderId="45" xfId="0" applyFill="1" applyBorder="1" applyAlignment="1">
      <alignment horizontal="center" vertical="center"/>
    </xf>
    <xf numFmtId="0" fontId="0" fillId="12" borderId="45" xfId="0" applyFill="1" applyBorder="1" applyAlignment="1">
      <alignment horizontal="center" vertical="center"/>
    </xf>
    <xf numFmtId="0" fontId="0" fillId="12" borderId="43" xfId="0" applyFill="1" applyBorder="1" applyAlignment="1">
      <alignment horizontal="center" vertical="center"/>
    </xf>
    <xf numFmtId="14" fontId="0" fillId="12" borderId="43" xfId="0" applyNumberFormat="1" applyFill="1" applyBorder="1" applyAlignment="1">
      <alignment horizontal="center"/>
    </xf>
    <xf numFmtId="0" fontId="0" fillId="12" borderId="43" xfId="0" applyFill="1" applyBorder="1" applyAlignment="1">
      <alignment horizontal="center"/>
    </xf>
    <xf numFmtId="0" fontId="0" fillId="12" borderId="0" xfId="0" applyFill="1" applyAlignment="1">
      <alignment horizontal="center" vertical="center"/>
    </xf>
    <xf numFmtId="14" fontId="0" fillId="12" borderId="0" xfId="0" applyNumberFormat="1" applyFill="1" applyAlignment="1">
      <alignment horizontal="center"/>
    </xf>
    <xf numFmtId="0" fontId="0" fillId="12" borderId="0" xfId="0" applyFill="1" applyAlignment="1">
      <alignment horizontal="center"/>
    </xf>
    <xf numFmtId="0" fontId="0" fillId="12" borderId="29" xfId="0" applyFill="1" applyBorder="1" applyAlignment="1">
      <alignment horizontal="center" vertical="center"/>
    </xf>
    <xf numFmtId="0" fontId="0" fillId="0" borderId="0" xfId="0" applyAlignment="1">
      <alignment vertical="top"/>
    </xf>
    <xf numFmtId="0" fontId="0" fillId="4" borderId="0" xfId="0" applyFill="1" applyBorder="1" applyAlignment="1">
      <alignment horizontal="center"/>
    </xf>
    <xf numFmtId="0" fontId="12" fillId="6" borderId="7" xfId="0" applyFont="1" applyFill="1" applyBorder="1" applyAlignment="1">
      <alignment horizontal="center" vertical="center" shrinkToFit="1"/>
    </xf>
    <xf numFmtId="0" fontId="12" fillId="6" borderId="8" xfId="0" applyFont="1" applyFill="1" applyBorder="1" applyAlignment="1">
      <alignment horizontal="center" vertical="center" shrinkToFit="1"/>
    </xf>
    <xf numFmtId="0" fontId="12" fillId="6" borderId="9" xfId="0" applyFont="1" applyFill="1" applyBorder="1" applyAlignment="1">
      <alignment horizontal="center" vertical="center" shrinkToFit="1"/>
    </xf>
    <xf numFmtId="0" fontId="13" fillId="6" borderId="7" xfId="0" applyFont="1" applyFill="1" applyBorder="1" applyAlignment="1">
      <alignment horizontal="center" vertical="center" shrinkToFit="1"/>
    </xf>
    <xf numFmtId="0" fontId="13" fillId="6" borderId="8" xfId="0" applyFont="1" applyFill="1" applyBorder="1" applyAlignment="1">
      <alignment horizontal="center" vertical="center" shrinkToFit="1"/>
    </xf>
    <xf numFmtId="0" fontId="13" fillId="6" borderId="9" xfId="0" applyFont="1" applyFill="1" applyBorder="1" applyAlignment="1">
      <alignment horizontal="center" vertical="center" shrinkToFit="1"/>
    </xf>
    <xf numFmtId="14" fontId="5" fillId="5" borderId="3" xfId="0" applyNumberFormat="1" applyFont="1" applyFill="1" applyBorder="1" applyAlignment="1" applyProtection="1">
      <alignment horizontal="center" vertical="center" shrinkToFit="1"/>
      <protection locked="0"/>
    </xf>
    <xf numFmtId="14" fontId="5" fillId="5" borderId="4" xfId="0" applyNumberFormat="1" applyFont="1" applyFill="1" applyBorder="1" applyAlignment="1" applyProtection="1">
      <alignment horizontal="center" vertical="center" shrinkToFit="1"/>
      <protection locked="0"/>
    </xf>
    <xf numFmtId="14" fontId="5" fillId="5" borderId="5" xfId="0" applyNumberFormat="1" applyFont="1" applyFill="1" applyBorder="1" applyAlignment="1" applyProtection="1">
      <alignment horizontal="center" vertical="center" shrinkToFit="1"/>
      <protection locked="0"/>
    </xf>
    <xf numFmtId="0" fontId="5" fillId="5" borderId="3" xfId="0" applyFont="1" applyFill="1" applyBorder="1" applyAlignment="1" applyProtection="1">
      <alignment horizontal="center" vertical="center" shrinkToFit="1"/>
      <protection locked="0"/>
    </xf>
    <xf numFmtId="0" fontId="5" fillId="5" borderId="4" xfId="0" applyFont="1" applyFill="1" applyBorder="1" applyAlignment="1" applyProtection="1">
      <alignment horizontal="center" vertical="center" shrinkToFit="1"/>
      <protection locked="0"/>
    </xf>
    <xf numFmtId="0" fontId="5" fillId="5" borderId="5" xfId="0" applyFont="1" applyFill="1" applyBorder="1" applyAlignment="1" applyProtection="1">
      <alignment horizontal="center" vertical="center" shrinkToFit="1"/>
      <protection locked="0"/>
    </xf>
    <xf numFmtId="0" fontId="11" fillId="4" borderId="6" xfId="0" applyFont="1" applyFill="1" applyBorder="1" applyAlignment="1">
      <alignment horizontal="center" vertical="center"/>
    </xf>
    <xf numFmtId="0" fontId="13" fillId="6" borderId="32" xfId="0" applyFont="1" applyFill="1" applyBorder="1" applyAlignment="1">
      <alignment horizontal="center" vertical="center" shrinkToFit="1"/>
    </xf>
    <xf numFmtId="0" fontId="13" fillId="6" borderId="33" xfId="0" applyFont="1" applyFill="1" applyBorder="1" applyAlignment="1">
      <alignment horizontal="center" vertical="center" shrinkToFit="1"/>
    </xf>
    <xf numFmtId="0" fontId="13" fillId="6" borderId="34" xfId="0" applyFont="1" applyFill="1" applyBorder="1" applyAlignment="1">
      <alignment horizontal="center" vertical="center" shrinkToFit="1"/>
    </xf>
    <xf numFmtId="0" fontId="12" fillId="6" borderId="32" xfId="0" applyFont="1" applyFill="1" applyBorder="1" applyAlignment="1">
      <alignment horizontal="center" vertical="center" shrinkToFit="1"/>
    </xf>
    <xf numFmtId="0" fontId="12" fillId="6" borderId="33" xfId="0" applyFont="1" applyFill="1" applyBorder="1" applyAlignment="1">
      <alignment horizontal="center" vertical="center" shrinkToFit="1"/>
    </xf>
    <xf numFmtId="0" fontId="12" fillId="6" borderId="34" xfId="0" applyFont="1" applyFill="1" applyBorder="1" applyAlignment="1">
      <alignment horizontal="center" vertical="center" shrinkToFit="1"/>
    </xf>
    <xf numFmtId="0" fontId="9" fillId="0" borderId="3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4F1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HISTORIQUE DES SORTIES'!A1"/><Relationship Id="rId2" Type="http://schemas.openxmlformats.org/officeDocument/2006/relationships/hyperlink" Target="#'STOCK EAU '!A1"/><Relationship Id="rId1" Type="http://schemas.openxmlformats.org/officeDocument/2006/relationships/hyperlink" Target="#'SORTIE EAU '!A1"/><Relationship Id="rId5" Type="http://schemas.openxmlformats.org/officeDocument/2006/relationships/hyperlink" Target="#LIVRAISON!A1"/><Relationship Id="rId4" Type="http://schemas.openxmlformats.org/officeDocument/2006/relationships/hyperlink" Target="#'LISTE TECHNICIEN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TABLEAU DE BORD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TABLEAU DE BORD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0</xdr:row>
      <xdr:rowOff>276225</xdr:rowOff>
    </xdr:from>
    <xdr:to>
      <xdr:col>4</xdr:col>
      <xdr:colOff>0</xdr:colOff>
      <xdr:row>1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581150" y="1400175"/>
          <a:ext cx="3095625" cy="46672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scene3d>
          <a:camera prst="orthographicFront"/>
          <a:lightRig rig="threePt" dir="t"/>
        </a:scene3d>
        <a:sp3d contourW="12700" prstMaterial="metal">
          <a:bevelT w="114300" prst="artDeco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i="0" baseline="0">
              <a:solidFill>
                <a:schemeClr val="lt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Sortie eau </a:t>
          </a:r>
          <a:endParaRPr lang="fr-FR" sz="1600" b="1">
            <a:effectLst/>
            <a:latin typeface="Comic Sans MS" panose="030F0702030302020204" pitchFamily="66" charset="0"/>
          </a:endParaRPr>
        </a:p>
        <a:p>
          <a:pPr algn="ctr"/>
          <a:endParaRPr lang="fr-FR" sz="16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47625</xdr:colOff>
      <xdr:row>1</xdr:row>
      <xdr:rowOff>159203</xdr:rowOff>
    </xdr:from>
    <xdr:to>
      <xdr:col>3</xdr:col>
      <xdr:colOff>1238250</xdr:colOff>
      <xdr:row>1</xdr:row>
      <xdr:rowOff>625928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1571625" y="902153"/>
          <a:ext cx="3095625" cy="466725"/>
        </a:xfrm>
        <a:prstGeom prst="roundRect">
          <a:avLst/>
        </a:prstGeom>
        <a:solidFill>
          <a:schemeClr val="tx2">
            <a:lumMod val="75000"/>
          </a:schemeClr>
        </a:solidFill>
        <a:scene3d>
          <a:camera prst="orthographicFront"/>
          <a:lightRig rig="threePt" dir="t"/>
        </a:scene3d>
        <a:sp3d contourW="12700" prstMaterial="metal">
          <a:bevelT w="114300" prst="artDeco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stock eau</a:t>
          </a:r>
        </a:p>
      </xdr:txBody>
    </xdr:sp>
    <xdr:clientData/>
  </xdr:twoCellAnchor>
  <xdr:twoCellAnchor>
    <xdr:from>
      <xdr:col>2</xdr:col>
      <xdr:colOff>38100</xdr:colOff>
      <xdr:row>2</xdr:row>
      <xdr:rowOff>68034</xdr:rowOff>
    </xdr:from>
    <xdr:to>
      <xdr:col>3</xdr:col>
      <xdr:colOff>1228725</xdr:colOff>
      <xdr:row>2</xdr:row>
      <xdr:rowOff>534759</xdr:rowOff>
    </xdr:to>
    <xdr:sp macro="" textlink="">
      <xdr:nvSpPr>
        <xdr:cNvPr id="8" name="Rectangle à coins arrondis 7">
          <a:hlinkClick xmlns:r="http://schemas.openxmlformats.org/officeDocument/2006/relationships" r:id="rId3"/>
        </xdr:cNvPr>
        <xdr:cNvSpPr/>
      </xdr:nvSpPr>
      <xdr:spPr>
        <a:xfrm>
          <a:off x="1562100" y="1553934"/>
          <a:ext cx="3095625" cy="466725"/>
        </a:xfrm>
        <a:prstGeom prst="roundRect">
          <a:avLst/>
        </a:prstGeom>
        <a:solidFill>
          <a:srgbClr val="84B400"/>
        </a:solidFill>
        <a:scene3d>
          <a:camera prst="orthographicFront"/>
          <a:lightRig rig="threePt" dir="t"/>
        </a:scene3d>
        <a:sp3d contourW="12700" prstMaterial="metal">
          <a:bevelT w="114300" prst="artDeco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 i="0" u="none" strike="noStrike">
              <a:solidFill>
                <a:schemeClr val="lt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Historique </a:t>
          </a:r>
          <a:endParaRPr lang="fr-FR" sz="16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19050</xdr:colOff>
      <xdr:row>2</xdr:row>
      <xdr:rowOff>714375</xdr:rowOff>
    </xdr:from>
    <xdr:to>
      <xdr:col>3</xdr:col>
      <xdr:colOff>1209675</xdr:colOff>
      <xdr:row>3</xdr:row>
      <xdr:rowOff>438150</xdr:rowOff>
    </xdr:to>
    <xdr:sp macro="" textlink="">
      <xdr:nvSpPr>
        <xdr:cNvPr id="9" name="Rectangle à coins arrondis 8">
          <a:hlinkClick xmlns:r="http://schemas.openxmlformats.org/officeDocument/2006/relationships" r:id="rId4"/>
        </xdr:cNvPr>
        <xdr:cNvSpPr/>
      </xdr:nvSpPr>
      <xdr:spPr>
        <a:xfrm>
          <a:off x="1543050" y="2200275"/>
          <a:ext cx="3095625" cy="466725"/>
        </a:xfrm>
        <a:prstGeom prst="roundRect">
          <a:avLst/>
        </a:prstGeom>
        <a:solidFill>
          <a:srgbClr val="84B400"/>
        </a:solidFill>
        <a:scene3d>
          <a:camera prst="orthographicFront"/>
          <a:lightRig rig="threePt" dir="t"/>
        </a:scene3d>
        <a:sp3d contourW="12700" prstMaterial="metal">
          <a:bevelT w="114300" prst="artDeco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 i="0" u="none" strike="noStrike">
              <a:solidFill>
                <a:schemeClr val="lt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technicien</a:t>
          </a:r>
          <a:r>
            <a:rPr lang="fr-FR" sz="1600" b="1">
              <a:latin typeface="Comic Sans MS" panose="030F0702030302020204" pitchFamily="66" charset="0"/>
            </a:rPr>
            <a:t> </a:t>
          </a:r>
        </a:p>
      </xdr:txBody>
    </xdr:sp>
    <xdr:clientData/>
  </xdr:twoCellAnchor>
  <xdr:twoCellAnchor>
    <xdr:from>
      <xdr:col>2</xdr:col>
      <xdr:colOff>9525</xdr:colOff>
      <xdr:row>3</xdr:row>
      <xdr:rowOff>590550</xdr:rowOff>
    </xdr:from>
    <xdr:to>
      <xdr:col>3</xdr:col>
      <xdr:colOff>1200150</xdr:colOff>
      <xdr:row>4</xdr:row>
      <xdr:rowOff>314325</xdr:rowOff>
    </xdr:to>
    <xdr:sp macro="" textlink="">
      <xdr:nvSpPr>
        <xdr:cNvPr id="10" name="Rectangle à coins arrondis 9">
          <a:hlinkClick xmlns:r="http://schemas.openxmlformats.org/officeDocument/2006/relationships" r:id="rId5"/>
        </xdr:cNvPr>
        <xdr:cNvSpPr/>
      </xdr:nvSpPr>
      <xdr:spPr>
        <a:xfrm>
          <a:off x="1533525" y="2819400"/>
          <a:ext cx="3095625" cy="466725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 contourW="12700" prstMaterial="metal">
          <a:bevelT w="114300" prst="artDeco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 i="0" u="none" strike="noStrike">
              <a:solidFill>
                <a:schemeClr val="lt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livraison</a:t>
          </a:r>
          <a:r>
            <a:rPr lang="fr-FR" sz="1600" b="1">
              <a:latin typeface="Comic Sans MS" panose="030F0702030302020204" pitchFamily="66" charset="0"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247650</xdr:rowOff>
    </xdr:from>
    <xdr:to>
      <xdr:col>9</xdr:col>
      <xdr:colOff>830035</xdr:colOff>
      <xdr:row>2</xdr:row>
      <xdr:rowOff>299355</xdr:rowOff>
    </xdr:to>
    <xdr:sp macro="" textlink="">
      <xdr:nvSpPr>
        <xdr:cNvPr id="2" name="Rectangle à coins arrondis 1"/>
        <xdr:cNvSpPr/>
      </xdr:nvSpPr>
      <xdr:spPr>
        <a:xfrm>
          <a:off x="257175" y="247650"/>
          <a:ext cx="17222560" cy="680355"/>
        </a:xfrm>
        <a:prstGeom prst="roundRect">
          <a:avLst>
            <a:gd name="adj" fmla="val 18808"/>
          </a:avLst>
        </a:prstGeom>
        <a:solidFill>
          <a:srgbClr val="0070C0"/>
        </a:solidFill>
        <a:ln cap="flat">
          <a:solidFill>
            <a:sysClr val="windowText" lastClr="000000"/>
          </a:solidFill>
          <a:beve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ln>
                <a:solidFill>
                  <a:schemeClr val="tx1"/>
                </a:solidFill>
              </a:ln>
              <a:latin typeface="Comic Sans MS" panose="030F0702030302020204" pitchFamily="66" charset="0"/>
            </a:rPr>
            <a:t>sortie de stock</a:t>
          </a:r>
          <a:endParaRPr lang="fr-FR" sz="3200" b="1">
            <a:ln>
              <a:solidFill>
                <a:schemeClr val="tx1"/>
              </a:solidFill>
            </a:ln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66674</xdr:colOff>
      <xdr:row>0</xdr:row>
      <xdr:rowOff>95251</xdr:rowOff>
    </xdr:from>
    <xdr:to>
      <xdr:col>10</xdr:col>
      <xdr:colOff>217715</xdr:colOff>
      <xdr:row>54</xdr:row>
      <xdr:rowOff>38102</xdr:rowOff>
    </xdr:to>
    <xdr:sp macro="" textlink="">
      <xdr:nvSpPr>
        <xdr:cNvPr id="3" name="Rectangle à coins arrondis 2"/>
        <xdr:cNvSpPr/>
      </xdr:nvSpPr>
      <xdr:spPr>
        <a:xfrm>
          <a:off x="66674" y="95251"/>
          <a:ext cx="17648466" cy="16135351"/>
        </a:xfrm>
        <a:prstGeom prst="roundRect">
          <a:avLst>
            <a:gd name="adj" fmla="val 1833"/>
          </a:avLst>
        </a:prstGeom>
        <a:noFill/>
        <a:ln>
          <a:solidFill>
            <a:srgbClr val="002060"/>
          </a:solidFill>
        </a:ln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3</xdr:row>
      <xdr:rowOff>123824</xdr:rowOff>
    </xdr:from>
    <xdr:to>
      <xdr:col>2</xdr:col>
      <xdr:colOff>838200</xdr:colOff>
      <xdr:row>6</xdr:row>
      <xdr:rowOff>145274</xdr:rowOff>
    </xdr:to>
    <xdr:sp macro="[0]!ValiderLaSortie" textlink="">
      <xdr:nvSpPr>
        <xdr:cNvPr id="4" name="Rectangle à coins arrondis 3"/>
        <xdr:cNvSpPr/>
      </xdr:nvSpPr>
      <xdr:spPr>
        <a:xfrm>
          <a:off x="247650" y="1066799"/>
          <a:ext cx="4286250" cy="612000"/>
        </a:xfrm>
        <a:prstGeom prst="roundRect">
          <a:avLst/>
        </a:prstGeom>
        <a:solidFill>
          <a:srgbClr val="84B400"/>
        </a:solidFill>
        <a:ln w="34925"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  <a:sp3d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  <a:ea typeface="+mn-ea"/>
              <a:cs typeface="+mn-cs"/>
            </a:rPr>
            <a:t>valider </a:t>
          </a:r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4F1E3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  <a:ea typeface="+mn-ea"/>
              <a:cs typeface="+mn-cs"/>
            </a:rPr>
            <a:t>la</a:t>
          </a:r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  <a:ea typeface="+mn-ea"/>
              <a:cs typeface="+mn-cs"/>
            </a:rPr>
            <a:t> sortie </a:t>
          </a:r>
        </a:p>
      </xdr:txBody>
    </xdr:sp>
    <xdr:clientData/>
  </xdr:twoCellAnchor>
  <xdr:twoCellAnchor>
    <xdr:from>
      <xdr:col>1</xdr:col>
      <xdr:colOff>11204</xdr:colOff>
      <xdr:row>6</xdr:row>
      <xdr:rowOff>298635</xdr:rowOff>
    </xdr:from>
    <xdr:to>
      <xdr:col>2</xdr:col>
      <xdr:colOff>849404</xdr:colOff>
      <xdr:row>9</xdr:row>
      <xdr:rowOff>24810</xdr:rowOff>
    </xdr:to>
    <xdr:sp macro="[0]!RAZ" textlink="">
      <xdr:nvSpPr>
        <xdr:cNvPr id="5" name="Rectangle à coins arrondis 4"/>
        <xdr:cNvSpPr/>
      </xdr:nvSpPr>
      <xdr:spPr>
        <a:xfrm>
          <a:off x="257733" y="1822635"/>
          <a:ext cx="4289612" cy="611440"/>
        </a:xfrm>
        <a:prstGeom prst="roundRect">
          <a:avLst/>
        </a:prstGeom>
        <a:solidFill>
          <a:srgbClr val="84B400"/>
        </a:solidFill>
        <a:ln w="34925"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  <a:sp3d/>
        </a:bodyPr>
        <a:lstStyle/>
        <a:p>
          <a:pPr algn="ctr" eaLnBrk="1" fontAlgn="auto" latinLnBrk="0" hangingPunct="1"/>
          <a:r>
            <a:rPr lang="fr-FR" sz="2800" b="1">
              <a:solidFill>
                <a:srgbClr val="F4F1E3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  <a:ea typeface="+mn-ea"/>
              <a:cs typeface="+mn-cs"/>
            </a:rPr>
            <a:t>R A Z</a:t>
          </a:r>
          <a:endParaRPr lang="fr-FR" sz="2800">
            <a:solidFill>
              <a:srgbClr val="F4F1E3"/>
            </a:solidFill>
            <a:effectLst/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7</xdr:col>
      <xdr:colOff>190500</xdr:colOff>
      <xdr:row>3</xdr:row>
      <xdr:rowOff>104775</xdr:rowOff>
    </xdr:from>
    <xdr:ext cx="2124000" cy="1343625"/>
    <xdr:sp macro="" textlink="">
      <xdr:nvSpPr>
        <xdr:cNvPr id="6" name="Rectangle à coins arrondis 5">
          <a:hlinkClick xmlns:r="http://schemas.openxmlformats.org/officeDocument/2006/relationships" r:id="rId1"/>
        </xdr:cNvPr>
        <xdr:cNvSpPr/>
      </xdr:nvSpPr>
      <xdr:spPr>
        <a:xfrm>
          <a:off x="11791950" y="1047750"/>
          <a:ext cx="2124000" cy="1343625"/>
        </a:xfrm>
        <a:prstGeom prst="roundRect">
          <a:avLst/>
        </a:prstGeom>
        <a:solidFill>
          <a:schemeClr val="tx2"/>
        </a:solidFill>
        <a:ln w="34925"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  <a:sp3d/>
        </a:bodyPr>
        <a:lstStyle/>
        <a:p>
          <a:pPr algn="ctr"/>
          <a:r>
            <a:rPr lang="fr-FR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</a:rPr>
            <a:t>retour tableau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</a:rPr>
            <a:t> de bord</a:t>
          </a:r>
          <a:r>
            <a:rPr lang="fr-FR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533550</xdr:colOff>
      <xdr:row>0</xdr:row>
      <xdr:rowOff>48423</xdr:rowOff>
    </xdr:from>
    <xdr:ext cx="2124000" cy="457998"/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33550" y="48423"/>
          <a:ext cx="2124000" cy="457998"/>
        </a:xfrm>
        <a:prstGeom prst="roundRect">
          <a:avLst/>
        </a:prstGeom>
        <a:ln>
          <a:solidFill>
            <a:sysClr val="windowText" lastClr="00000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iblet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>
          <a:spAutoFit/>
          <a:sp3d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</a:rPr>
            <a:t>tableau</a:t>
          </a:r>
          <a:r>
            <a:rPr lang="fr-FR" sz="1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</a:rPr>
            <a:t> de bord</a:t>
          </a:r>
          <a:r>
            <a:rPr lang="fr-FR" sz="1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117231</xdr:colOff>
      <xdr:row>2</xdr:row>
      <xdr:rowOff>146540</xdr:rowOff>
    </xdr:from>
    <xdr:to>
      <xdr:col>10</xdr:col>
      <xdr:colOff>117509</xdr:colOff>
      <xdr:row>15</xdr:row>
      <xdr:rowOff>36636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231" y="527540"/>
          <a:ext cx="6858278" cy="2410557"/>
        </a:xfrm>
        <a:prstGeom prst="rect">
          <a:avLst/>
        </a:prstGeom>
      </xdr:spPr>
    </xdr:pic>
    <xdr:clientData/>
  </xdr:twoCellAnchor>
  <xdr:twoCellAnchor editAs="oneCell">
    <xdr:from>
      <xdr:col>12</xdr:col>
      <xdr:colOff>228600</xdr:colOff>
      <xdr:row>7</xdr:row>
      <xdr:rowOff>76200</xdr:rowOff>
    </xdr:from>
    <xdr:to>
      <xdr:col>23</xdr:col>
      <xdr:colOff>2726</xdr:colOff>
      <xdr:row>14</xdr:row>
      <xdr:rowOff>152400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72600" y="1409700"/>
          <a:ext cx="8156126" cy="1409700"/>
        </a:xfrm>
        <a:prstGeom prst="rect">
          <a:avLst/>
        </a:prstGeom>
      </xdr:spPr>
    </xdr:pic>
    <xdr:clientData/>
  </xdr:twoCellAnchor>
  <xdr:twoCellAnchor>
    <xdr:from>
      <xdr:col>10</xdr:col>
      <xdr:colOff>285750</xdr:colOff>
      <xdr:row>9</xdr:row>
      <xdr:rowOff>131885</xdr:rowOff>
    </xdr:from>
    <xdr:to>
      <xdr:col>12</xdr:col>
      <xdr:colOff>43962</xdr:colOff>
      <xdr:row>12</xdr:row>
      <xdr:rowOff>58615</xdr:rowOff>
    </xdr:to>
    <xdr:sp macro="" textlink="">
      <xdr:nvSpPr>
        <xdr:cNvPr id="4" name="Flèche droite 3"/>
        <xdr:cNvSpPr/>
      </xdr:nvSpPr>
      <xdr:spPr>
        <a:xfrm>
          <a:off x="7905750" y="1934308"/>
          <a:ext cx="1282212" cy="498230"/>
        </a:xfrm>
        <a:prstGeom prst="rightArrow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après</a:t>
          </a:r>
          <a:r>
            <a:rPr lang="fr-FR" sz="1100" baseline="0"/>
            <a:t> validation </a:t>
          </a:r>
          <a:endParaRPr lang="fr-FR" sz="1100"/>
        </a:p>
      </xdr:txBody>
    </xdr:sp>
    <xdr:clientData/>
  </xdr:twoCellAnchor>
  <xdr:twoCellAnchor>
    <xdr:from>
      <xdr:col>0</xdr:col>
      <xdr:colOff>146538</xdr:colOff>
      <xdr:row>6</xdr:row>
      <xdr:rowOff>124558</xdr:rowOff>
    </xdr:from>
    <xdr:to>
      <xdr:col>0</xdr:col>
      <xdr:colOff>666750</xdr:colOff>
      <xdr:row>9</xdr:row>
      <xdr:rowOff>7327</xdr:rowOff>
    </xdr:to>
    <xdr:sp macro="" textlink="">
      <xdr:nvSpPr>
        <xdr:cNvPr id="5" name="Ellipse 4"/>
        <xdr:cNvSpPr/>
      </xdr:nvSpPr>
      <xdr:spPr>
        <a:xfrm>
          <a:off x="146538" y="1326173"/>
          <a:ext cx="520212" cy="483577"/>
        </a:xfrm>
        <a:prstGeom prst="ellips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1</a:t>
          </a:r>
        </a:p>
      </xdr:txBody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520212</xdr:colOff>
      <xdr:row>8</xdr:row>
      <xdr:rowOff>73269</xdr:rowOff>
    </xdr:to>
    <xdr:sp macro="" textlink="">
      <xdr:nvSpPr>
        <xdr:cNvPr id="6" name="Ellipse 5"/>
        <xdr:cNvSpPr/>
      </xdr:nvSpPr>
      <xdr:spPr>
        <a:xfrm>
          <a:off x="8382000" y="1201615"/>
          <a:ext cx="520212" cy="483577"/>
        </a:xfrm>
        <a:prstGeom prst="ellips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2</a:t>
          </a:r>
        </a:p>
      </xdr:txBody>
    </xdr:sp>
    <xdr:clientData/>
  </xdr:twoCellAnchor>
  <xdr:twoCellAnchor>
    <xdr:from>
      <xdr:col>0</xdr:col>
      <xdr:colOff>161192</xdr:colOff>
      <xdr:row>18</xdr:row>
      <xdr:rowOff>183173</xdr:rowOff>
    </xdr:from>
    <xdr:to>
      <xdr:col>0</xdr:col>
      <xdr:colOff>681404</xdr:colOff>
      <xdr:row>21</xdr:row>
      <xdr:rowOff>95250</xdr:rowOff>
    </xdr:to>
    <xdr:sp macro="" textlink="">
      <xdr:nvSpPr>
        <xdr:cNvPr id="8" name="Ellipse 7"/>
        <xdr:cNvSpPr/>
      </xdr:nvSpPr>
      <xdr:spPr>
        <a:xfrm>
          <a:off x="161192" y="3700096"/>
          <a:ext cx="520212" cy="483577"/>
        </a:xfrm>
        <a:prstGeom prst="ellips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3</a:t>
          </a:r>
        </a:p>
      </xdr:txBody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10</xdr:col>
      <xdr:colOff>138827</xdr:colOff>
      <xdr:row>34</xdr:row>
      <xdr:rowOff>117231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707423"/>
          <a:ext cx="6996827" cy="2974731"/>
        </a:xfrm>
        <a:prstGeom prst="rect">
          <a:avLst/>
        </a:prstGeom>
      </xdr:spPr>
    </xdr:pic>
    <xdr:clientData/>
  </xdr:twoCellAnchor>
  <xdr:twoCellAnchor>
    <xdr:from>
      <xdr:col>10</xdr:col>
      <xdr:colOff>241789</xdr:colOff>
      <xdr:row>26</xdr:row>
      <xdr:rowOff>161192</xdr:rowOff>
    </xdr:from>
    <xdr:to>
      <xdr:col>12</xdr:col>
      <xdr:colOff>1</xdr:colOff>
      <xdr:row>29</xdr:row>
      <xdr:rowOff>87922</xdr:rowOff>
    </xdr:to>
    <xdr:sp macro="" textlink="">
      <xdr:nvSpPr>
        <xdr:cNvPr id="11" name="Flèche droite 10"/>
        <xdr:cNvSpPr/>
      </xdr:nvSpPr>
      <xdr:spPr>
        <a:xfrm>
          <a:off x="7861789" y="5253404"/>
          <a:ext cx="1282212" cy="498230"/>
        </a:xfrm>
        <a:prstGeom prst="rightArrow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après</a:t>
          </a:r>
          <a:r>
            <a:rPr lang="fr-FR" sz="1100" baseline="0"/>
            <a:t> validation </a:t>
          </a:r>
          <a:endParaRPr lang="fr-FR" sz="1100"/>
        </a:p>
      </xdr:txBody>
    </xdr:sp>
    <xdr:clientData/>
  </xdr:twoCellAnchor>
  <xdr:twoCellAnchor>
    <xdr:from>
      <xdr:col>11</xdr:col>
      <xdr:colOff>0</xdr:colOff>
      <xdr:row>20</xdr:row>
      <xdr:rowOff>0</xdr:rowOff>
    </xdr:from>
    <xdr:to>
      <xdr:col>11</xdr:col>
      <xdr:colOff>520212</xdr:colOff>
      <xdr:row>22</xdr:row>
      <xdr:rowOff>109904</xdr:rowOff>
    </xdr:to>
    <xdr:sp macro="" textlink="">
      <xdr:nvSpPr>
        <xdr:cNvPr id="13" name="Ellipse 12"/>
        <xdr:cNvSpPr/>
      </xdr:nvSpPr>
      <xdr:spPr>
        <a:xfrm>
          <a:off x="8382000" y="3949212"/>
          <a:ext cx="520212" cy="490904"/>
        </a:xfrm>
        <a:prstGeom prst="ellips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4</a:t>
          </a:r>
        </a:p>
      </xdr:txBody>
    </xdr:sp>
    <xdr:clientData/>
  </xdr:twoCellAnchor>
  <xdr:twoCellAnchor editAs="oneCell">
    <xdr:from>
      <xdr:col>12</xdr:col>
      <xdr:colOff>197826</xdr:colOff>
      <xdr:row>20</xdr:row>
      <xdr:rowOff>21981</xdr:rowOff>
    </xdr:from>
    <xdr:to>
      <xdr:col>25</xdr:col>
      <xdr:colOff>350226</xdr:colOff>
      <xdr:row>32</xdr:row>
      <xdr:rowOff>150702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41826" y="3971193"/>
          <a:ext cx="10058400" cy="241472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152400</xdr:colOff>
      <xdr:row>15</xdr:row>
      <xdr:rowOff>141237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8400" cy="29987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13</xdr:col>
      <xdr:colOff>152400</xdr:colOff>
      <xdr:row>30</xdr:row>
      <xdr:rowOff>164272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29000"/>
          <a:ext cx="10058400" cy="2450272"/>
        </a:xfrm>
        <a:prstGeom prst="rect">
          <a:avLst/>
        </a:prstGeom>
      </xdr:spPr>
    </xdr:pic>
    <xdr:clientData/>
  </xdr:twoCellAnchor>
  <xdr:twoCellAnchor>
    <xdr:from>
      <xdr:col>7</xdr:col>
      <xdr:colOff>9763</xdr:colOff>
      <xdr:row>9</xdr:row>
      <xdr:rowOff>135145</xdr:rowOff>
    </xdr:from>
    <xdr:to>
      <xdr:col>14</xdr:col>
      <xdr:colOff>330655</xdr:colOff>
      <xdr:row>9</xdr:row>
      <xdr:rowOff>180864</xdr:rowOff>
    </xdr:to>
    <xdr:sp macro="" textlink="">
      <xdr:nvSpPr>
        <xdr:cNvPr id="4" name="Flèche vers le bas 3"/>
        <xdr:cNvSpPr/>
      </xdr:nvSpPr>
      <xdr:spPr>
        <a:xfrm rot="6219416" flipH="1">
          <a:off x="8148349" y="-954941"/>
          <a:ext cx="45719" cy="565489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154994</xdr:colOff>
      <xdr:row>19</xdr:row>
      <xdr:rowOff>171803</xdr:rowOff>
    </xdr:from>
    <xdr:to>
      <xdr:col>14</xdr:col>
      <xdr:colOff>456872</xdr:colOff>
      <xdr:row>20</xdr:row>
      <xdr:rowOff>69871</xdr:rowOff>
    </xdr:to>
    <xdr:sp macro="" textlink="">
      <xdr:nvSpPr>
        <xdr:cNvPr id="5" name="Flèche vers le bas 4"/>
        <xdr:cNvSpPr/>
      </xdr:nvSpPr>
      <xdr:spPr>
        <a:xfrm rot="4521025" flipH="1">
          <a:off x="5976649" y="-1268352"/>
          <a:ext cx="88568" cy="1020787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137757</xdr:colOff>
      <xdr:row>20</xdr:row>
      <xdr:rowOff>183086</xdr:rowOff>
    </xdr:from>
    <xdr:to>
      <xdr:col>15</xdr:col>
      <xdr:colOff>388879</xdr:colOff>
      <xdr:row>21</xdr:row>
      <xdr:rowOff>149172</xdr:rowOff>
    </xdr:to>
    <xdr:sp macro="" textlink="">
      <xdr:nvSpPr>
        <xdr:cNvPr id="6" name="Flèche vers le bas 5"/>
        <xdr:cNvSpPr/>
      </xdr:nvSpPr>
      <xdr:spPr>
        <a:xfrm rot="3585202" flipH="1">
          <a:off x="9329025" y="1659818"/>
          <a:ext cx="156586" cy="482312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MOUVEMENT%20DE%20STOCK%20MAGASIN/mouvement%20stock%20magasi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SORTIE EAU "/>
      <sheetName val="ENTREE EAU"/>
      <sheetName val="STOCK EAU "/>
      <sheetName val="SORTIE CHAUFFAGE "/>
      <sheetName val="ENTREE CHAUFFAGE "/>
      <sheetName val="STOCK CHAUFFAGE "/>
      <sheetName val="HISTORIQUE DES SORTIES"/>
      <sheetName val="TECHNICIENS "/>
      <sheetName val="liste techniciens "/>
      <sheetName val="LIVRAISON"/>
      <sheetName val="Feuil1"/>
      <sheetName val="mouvement stock magas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DEJEAN Patrick</v>
          </cell>
        </row>
      </sheetData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8" tint="-0.249977111117893"/>
  </sheetPr>
  <dimension ref="F1:J26"/>
  <sheetViews>
    <sheetView workbookViewId="0"/>
  </sheetViews>
  <sheetFormatPr baseColWidth="10" defaultRowHeight="15" x14ac:dyDescent="0.25"/>
  <cols>
    <col min="1" max="2" width="11.42578125" style="5"/>
    <col min="3" max="3" width="28.5703125" style="5" customWidth="1"/>
    <col min="4" max="4" width="18.7109375" style="5" customWidth="1"/>
    <col min="5" max="16384" width="11.42578125" style="5"/>
  </cols>
  <sheetData>
    <row r="1" spans="7:10" ht="58.5" customHeight="1" x14ac:dyDescent="0.25"/>
    <row r="2" spans="7:10" ht="58.5" customHeight="1" x14ac:dyDescent="0.25">
      <c r="G2" s="87"/>
    </row>
    <row r="3" spans="7:10" ht="58.5" customHeight="1" x14ac:dyDescent="0.25"/>
    <row r="4" spans="7:10" ht="58.5" customHeight="1" x14ac:dyDescent="0.25"/>
    <row r="5" spans="7:10" ht="58.5" customHeight="1" x14ac:dyDescent="0.25"/>
    <row r="6" spans="7:10" ht="58.5" customHeight="1" x14ac:dyDescent="0.25"/>
    <row r="7" spans="7:10" ht="58.5" customHeight="1" x14ac:dyDescent="0.25">
      <c r="I7" s="117"/>
      <c r="J7" s="117"/>
    </row>
    <row r="8" spans="7:10" ht="58.5" customHeight="1" x14ac:dyDescent="0.25">
      <c r="I8" s="117"/>
      <c r="J8" s="117"/>
    </row>
    <row r="9" spans="7:10" ht="58.5" customHeight="1" x14ac:dyDescent="0.25">
      <c r="I9" s="117"/>
      <c r="J9" s="117"/>
    </row>
    <row r="26" spans="6:6" x14ac:dyDescent="0.25">
      <c r="F26" s="5" t="s">
        <v>488</v>
      </c>
    </row>
  </sheetData>
  <sheetProtection selectLockedCells="1"/>
  <mergeCells count="3">
    <mergeCell ref="I7:J7"/>
    <mergeCell ref="I8:J8"/>
    <mergeCell ref="I9:J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A2864"/>
  </sheetPr>
  <dimension ref="B1:M50"/>
  <sheetViews>
    <sheetView zoomScale="85" zoomScaleNormal="85" workbookViewId="0">
      <pane ySplit="12" topLeftCell="A13" activePane="bottomLeft" state="frozen"/>
      <selection pane="bottomLeft" activeCell="C18" sqref="C18"/>
    </sheetView>
  </sheetViews>
  <sheetFormatPr baseColWidth="10" defaultRowHeight="15" x14ac:dyDescent="0.25"/>
  <cols>
    <col min="1" max="1" width="3.7109375" style="5" customWidth="1"/>
    <col min="2" max="2" width="51.7109375" style="5" customWidth="1"/>
    <col min="3" max="3" width="38" style="15" customWidth="1"/>
    <col min="4" max="4" width="14.7109375" style="5" customWidth="1"/>
    <col min="5" max="5" width="12.7109375" style="5" customWidth="1"/>
    <col min="6" max="6" width="4.85546875" style="5" customWidth="1"/>
    <col min="7" max="7" width="48.28515625" style="5" customWidth="1"/>
    <col min="8" max="8" width="62.85546875" style="5" customWidth="1"/>
    <col min="9" max="9" width="12.85546875" style="5" customWidth="1"/>
    <col min="10" max="10" width="12.7109375" style="5" customWidth="1"/>
    <col min="11" max="16384" width="11.42578125" style="5"/>
  </cols>
  <sheetData>
    <row r="1" spans="2:11" s="4" customFormat="1" ht="24.95" customHeight="1" x14ac:dyDescent="0.25"/>
    <row r="2" spans="2:11" s="4" customFormat="1" ht="24.95" customHeight="1" x14ac:dyDescent="0.25">
      <c r="B2" s="5"/>
      <c r="C2" s="5"/>
      <c r="D2" s="5"/>
      <c r="E2" s="5"/>
      <c r="F2" s="5"/>
      <c r="G2" s="5"/>
    </row>
    <row r="3" spans="2:11" s="4" customFormat="1" ht="24.95" customHeight="1" x14ac:dyDescent="0.25"/>
    <row r="4" spans="2:11" s="4" customFormat="1" ht="9.75" customHeight="1" thickBot="1" x14ac:dyDescent="0.3">
      <c r="C4" s="6"/>
    </row>
    <row r="5" spans="2:11" s="4" customFormat="1" ht="29.1" customHeight="1" thickTop="1" thickBot="1" x14ac:dyDescent="0.3">
      <c r="C5" s="7" t="s">
        <v>7</v>
      </c>
      <c r="D5" s="124">
        <f ca="1">TODAY()</f>
        <v>42806</v>
      </c>
      <c r="E5" s="125"/>
      <c r="F5" s="125"/>
      <c r="G5" s="126"/>
      <c r="H5" s="8" t="s">
        <v>8</v>
      </c>
      <c r="I5" s="9">
        <v>8</v>
      </c>
      <c r="J5" s="10"/>
      <c r="K5" s="6"/>
    </row>
    <row r="6" spans="2:11" s="4" customFormat="1" ht="8.25" customHeight="1" thickTop="1" thickBot="1" x14ac:dyDescent="0.4">
      <c r="C6" s="11"/>
      <c r="D6" s="12"/>
      <c r="E6" s="12"/>
      <c r="F6" s="12"/>
      <c r="G6" s="12"/>
      <c r="H6" s="13"/>
      <c r="I6" s="13"/>
    </row>
    <row r="7" spans="2:11" s="4" customFormat="1" ht="29.1" customHeight="1" thickTop="1" thickBot="1" x14ac:dyDescent="0.3">
      <c r="C7" s="7" t="s">
        <v>9</v>
      </c>
      <c r="D7" s="127">
        <f ca="1">WEEKNUM(D5,1)</f>
        <v>11</v>
      </c>
      <c r="E7" s="128"/>
      <c r="F7" s="128"/>
      <c r="G7" s="129"/>
      <c r="H7" s="14"/>
      <c r="I7" s="127"/>
      <c r="J7" s="129"/>
    </row>
    <row r="8" spans="2:11" s="15" customFormat="1" ht="9" customHeight="1" thickTop="1" thickBot="1" x14ac:dyDescent="0.4">
      <c r="C8" s="16"/>
      <c r="D8" s="17"/>
      <c r="E8" s="17"/>
      <c r="F8" s="17"/>
      <c r="G8" s="18"/>
      <c r="H8" s="18"/>
      <c r="I8" s="19"/>
      <c r="J8" s="20"/>
      <c r="K8" s="21"/>
    </row>
    <row r="9" spans="2:11" ht="32.25" customHeight="1" thickTop="1" thickBot="1" x14ac:dyDescent="0.3">
      <c r="C9" s="7" t="s">
        <v>10</v>
      </c>
      <c r="D9" s="127" t="s">
        <v>487</v>
      </c>
      <c r="E9" s="128"/>
      <c r="F9" s="128"/>
      <c r="G9" s="129"/>
      <c r="H9" s="22"/>
      <c r="I9" s="127"/>
      <c r="J9" s="129"/>
      <c r="K9" s="15"/>
    </row>
    <row r="10" spans="2:11" ht="55.5" customHeight="1" thickTop="1" thickBot="1" x14ac:dyDescent="0.3">
      <c r="B10" s="130" t="str">
        <f>IF(MIN('STOCK EAU'!F:F)&lt;0,"Attention!!! Rupture de stock","")</f>
        <v/>
      </c>
      <c r="C10" s="130"/>
      <c r="D10" s="130"/>
      <c r="E10" s="130"/>
      <c r="G10" s="130" t="str">
        <f>IF(MIN('STOCK EAU'!N:N)&lt;0,"Attention!!! Rupture de stock","")</f>
        <v/>
      </c>
      <c r="H10" s="130"/>
      <c r="I10" s="130"/>
      <c r="J10" s="130"/>
    </row>
    <row r="11" spans="2:11" ht="39.75" customHeight="1" thickTop="1" thickBot="1" x14ac:dyDescent="0.3">
      <c r="B11" s="118" t="s">
        <v>11</v>
      </c>
      <c r="C11" s="119"/>
      <c r="D11" s="119"/>
      <c r="E11" s="120"/>
      <c r="G11" s="121" t="s">
        <v>12</v>
      </c>
      <c r="H11" s="122"/>
      <c r="I11" s="122"/>
      <c r="J11" s="123"/>
    </row>
    <row r="12" spans="2:11" ht="45.75" customHeight="1" thickTop="1" thickBot="1" x14ac:dyDescent="0.3">
      <c r="B12" s="23" t="s">
        <v>3</v>
      </c>
      <c r="C12" s="21" t="s">
        <v>4</v>
      </c>
      <c r="D12" s="21" t="s">
        <v>5</v>
      </c>
      <c r="E12" s="24" t="s">
        <v>13</v>
      </c>
      <c r="G12" s="21" t="s">
        <v>4</v>
      </c>
      <c r="H12" s="23" t="s">
        <v>3</v>
      </c>
      <c r="I12" s="21" t="s">
        <v>5</v>
      </c>
      <c r="J12" s="24" t="s">
        <v>13</v>
      </c>
    </row>
    <row r="13" spans="2:11" ht="23.25" customHeight="1" thickTop="1" thickBot="1" x14ac:dyDescent="0.3">
      <c r="B13" s="25" t="s">
        <v>33</v>
      </c>
      <c r="C13" s="26" t="str">
        <f>IF(B13="","",VLOOKUP(B13,'STOCK EAU'!$A$2:$B$23,2,0))</f>
        <v>AQP15105WQB160ABCI  16428</v>
      </c>
      <c r="D13" s="27">
        <v>20</v>
      </c>
      <c r="E13" s="28">
        <f>IF(B13="","",VLOOKUP(B13,'STOCK EAU'!$A$2:$C$23,3,0))</f>
        <v>40</v>
      </c>
      <c r="F13" s="29"/>
      <c r="G13" s="30"/>
      <c r="H13" s="31" t="str">
        <f>IF(G13="","",VLOOKUP(G13,'STOCK EAU'!I:J,2,0))</f>
        <v/>
      </c>
      <c r="I13" s="32"/>
      <c r="J13" s="28" t="str">
        <f>IF(G13="","",VLOOKUP(G13,'STOCK EAU'!$I$2:$K$215,3,0))</f>
        <v/>
      </c>
    </row>
    <row r="14" spans="2:11" ht="23.25" customHeight="1" thickTop="1" thickBot="1" x14ac:dyDescent="0.3">
      <c r="B14" s="25" t="s">
        <v>36</v>
      </c>
      <c r="C14" s="26" t="str">
        <f>IF(B14="","",VLOOKUP(B14,'STOCK EAU'!$A$2:$B$23,2,0))</f>
        <v>AQUA 15105 RFCIA  16427</v>
      </c>
      <c r="D14" s="27">
        <v>10</v>
      </c>
      <c r="E14" s="28">
        <f>IF(B14="","",VLOOKUP(B14,'STOCK EAU'!$A$2:$C$23,3,0))</f>
        <v>50</v>
      </c>
      <c r="G14" s="30"/>
      <c r="H14" s="31" t="str">
        <f>IF(G14="","",VLOOKUP(G14,'STOCK EAU'!I:J,2,0))</f>
        <v/>
      </c>
      <c r="I14" s="33"/>
      <c r="J14" s="28" t="str">
        <f>IF(G14="","",VLOOKUP(G14,'STOCK EAU'!$I$2:$K$215,3,0))</f>
        <v/>
      </c>
    </row>
    <row r="15" spans="2:11" ht="23.25" customHeight="1" thickTop="1" thickBot="1" x14ac:dyDescent="0.3">
      <c r="B15" s="25"/>
      <c r="C15" s="26" t="str">
        <f>IF(B15="","",VLOOKUP(B15,'STOCK EAU'!$A$2:$B$23,2,0))</f>
        <v/>
      </c>
      <c r="D15" s="27"/>
      <c r="E15" s="28" t="str">
        <f>IF(B15="","",VLOOKUP(B15,'STOCK EAU'!$A$2:$C$23,3,0))</f>
        <v/>
      </c>
      <c r="G15" s="30"/>
      <c r="H15" s="31" t="str">
        <f>IF(G15="","",VLOOKUP(G15,'STOCK EAU'!I:J,2,0))</f>
        <v/>
      </c>
      <c r="I15" s="33"/>
      <c r="J15" s="28" t="str">
        <f>IF(G15="","",VLOOKUP(G15,'STOCK EAU'!$I$2:$K$215,3,0))</f>
        <v/>
      </c>
    </row>
    <row r="16" spans="2:11" ht="23.25" customHeight="1" thickTop="1" thickBot="1" x14ac:dyDescent="0.3">
      <c r="B16" s="25"/>
      <c r="C16" s="26" t="str">
        <f>IF(B16="","",VLOOKUP(B16,'STOCK EAU'!$A$2:$B$23,2,0))</f>
        <v/>
      </c>
      <c r="D16" s="27"/>
      <c r="E16" s="28" t="str">
        <f>IF(B16="","",VLOOKUP(B16,'STOCK EAU'!$A$2:$C$23,3,0))</f>
        <v/>
      </c>
      <c r="G16" s="30"/>
      <c r="H16" s="31" t="str">
        <f>IF(G16="","",VLOOKUP(G16,'STOCK EAU'!I:J,2,0))</f>
        <v/>
      </c>
      <c r="I16" s="33"/>
      <c r="J16" s="28" t="str">
        <f>IF(G16="","",VLOOKUP(G16,'STOCK EAU'!$I$2:$K$215,3,0))</f>
        <v/>
      </c>
    </row>
    <row r="17" spans="2:10" ht="23.25" customHeight="1" thickTop="1" thickBot="1" x14ac:dyDescent="0.3">
      <c r="B17" s="25"/>
      <c r="C17" s="26" t="str">
        <f>IF(B17="","",VLOOKUP(B17,'STOCK EAU'!$A$2:$B$23,2,0))</f>
        <v/>
      </c>
      <c r="D17" s="27"/>
      <c r="E17" s="28" t="str">
        <f>IF(B17="","",VLOOKUP(B17,'STOCK EAU'!$A$2:$C$23,3,0))</f>
        <v/>
      </c>
      <c r="G17" s="30"/>
      <c r="H17" s="31" t="str">
        <f>IF(G17="","",VLOOKUP(G17,'STOCK EAU'!I:J,2,0))</f>
        <v/>
      </c>
      <c r="I17" s="33"/>
      <c r="J17" s="28" t="str">
        <f>IF(G17="","",VLOOKUP(G17,'STOCK EAU'!$I$2:$K$215,3,0))</f>
        <v/>
      </c>
    </row>
    <row r="18" spans="2:10" ht="23.25" customHeight="1" thickTop="1" thickBot="1" x14ac:dyDescent="0.3">
      <c r="B18" s="25"/>
      <c r="C18" s="26" t="str">
        <f>IF(B18="","",VLOOKUP(B18,'STOCK EAU'!$A$2:$B$23,2,0))</f>
        <v/>
      </c>
      <c r="D18" s="27"/>
      <c r="E18" s="28" t="str">
        <f>IF(B18="","",VLOOKUP(B18,'STOCK EAU'!$A$2:$C$23,3,0))</f>
        <v/>
      </c>
      <c r="G18" s="30"/>
      <c r="H18" s="31" t="str">
        <f>IF(G18="","",VLOOKUP(G18,'STOCK EAU'!I:J,2,0))</f>
        <v/>
      </c>
      <c r="I18" s="33"/>
      <c r="J18" s="28" t="str">
        <f>IF(G18="","",VLOOKUP(G18,'STOCK EAU'!$I$2:$K$215,3,0))</f>
        <v/>
      </c>
    </row>
    <row r="19" spans="2:10" ht="23.25" customHeight="1" thickTop="1" thickBot="1" x14ac:dyDescent="0.3">
      <c r="B19" s="25"/>
      <c r="C19" s="26" t="str">
        <f>IF(B19="","",VLOOKUP(B19,'STOCK EAU'!$A$2:$B$23,2,0))</f>
        <v/>
      </c>
      <c r="D19" s="27"/>
      <c r="E19" s="28" t="str">
        <f>IF(B19="","",VLOOKUP(B19,'STOCK EAU'!$A$2:$C$23,3,0))</f>
        <v/>
      </c>
      <c r="G19" s="30"/>
      <c r="H19" s="31" t="str">
        <f>IF(G19="","",VLOOKUP(G19,'STOCK EAU'!I:J,2,0))</f>
        <v/>
      </c>
      <c r="I19" s="33"/>
      <c r="J19" s="28" t="str">
        <f>IF(G19="","",VLOOKUP(G19,'STOCK EAU'!$I$2:$K$215,3,0))</f>
        <v/>
      </c>
    </row>
    <row r="20" spans="2:10" ht="23.25" customHeight="1" thickTop="1" thickBot="1" x14ac:dyDescent="0.3">
      <c r="B20" s="25"/>
      <c r="C20" s="26" t="str">
        <f>IF(B20="","",VLOOKUP(B20,'STOCK EAU'!$A$2:$B$23,2,0))</f>
        <v/>
      </c>
      <c r="D20" s="27"/>
      <c r="E20" s="28" t="str">
        <f>IF(B20="","",VLOOKUP(B20,'STOCK EAU'!$A$2:$C$23,3,0))</f>
        <v/>
      </c>
      <c r="G20" s="30"/>
      <c r="H20" s="31" t="str">
        <f>IF(G20="","",VLOOKUP(G20,'STOCK EAU'!I:J,2,0))</f>
        <v/>
      </c>
      <c r="I20" s="33"/>
      <c r="J20" s="28" t="str">
        <f>IF(G20="","",VLOOKUP(G20,'STOCK EAU'!$I$2:$K$215,3,0))</f>
        <v/>
      </c>
    </row>
    <row r="21" spans="2:10" ht="23.25" customHeight="1" thickTop="1" thickBot="1" x14ac:dyDescent="0.3">
      <c r="B21" s="25"/>
      <c r="C21" s="26" t="str">
        <f>IF(B21="","",VLOOKUP(B21,'STOCK EAU'!$A$2:$B$23,2,0))</f>
        <v/>
      </c>
      <c r="D21" s="27"/>
      <c r="E21" s="28" t="str">
        <f>IF(B21="","",VLOOKUP(B21,'STOCK EAU'!$A$2:$C$23,3,0))</f>
        <v/>
      </c>
      <c r="G21" s="30"/>
      <c r="H21" s="31" t="str">
        <f>IF(G21="","",VLOOKUP(G21,'STOCK EAU'!I:J,2,0))</f>
        <v/>
      </c>
      <c r="I21" s="33"/>
      <c r="J21" s="28" t="str">
        <f>IF(G21="","",VLOOKUP(G21,'STOCK EAU'!$I$2:$K$215,3,0))</f>
        <v/>
      </c>
    </row>
    <row r="22" spans="2:10" ht="23.25" customHeight="1" thickTop="1" thickBot="1" x14ac:dyDescent="0.3">
      <c r="B22" s="25"/>
      <c r="C22" s="26" t="str">
        <f>IF(B22="","",VLOOKUP(B22,'STOCK EAU'!$A$2:$B$23,2,0))</f>
        <v/>
      </c>
      <c r="D22" s="27"/>
      <c r="E22" s="28" t="str">
        <f>IF(B22="","",VLOOKUP(B22,'STOCK EAU'!$A$2:$C$23,3,0))</f>
        <v/>
      </c>
      <c r="G22" s="30"/>
      <c r="H22" s="31" t="str">
        <f>IF(G22="","",VLOOKUP(G22,'STOCK EAU'!I:J,2,0))</f>
        <v/>
      </c>
      <c r="I22" s="33"/>
      <c r="J22" s="28" t="str">
        <f>IF(G22="","",VLOOKUP(G22,'STOCK EAU'!$I$2:$K$215,3,0))</f>
        <v/>
      </c>
    </row>
    <row r="23" spans="2:10" ht="23.25" customHeight="1" thickTop="1" thickBot="1" x14ac:dyDescent="0.3">
      <c r="B23" s="25"/>
      <c r="C23" s="26" t="str">
        <f>IF(B23="","",VLOOKUP(B23,'STOCK EAU'!$A$2:$B$23,2,0))</f>
        <v/>
      </c>
      <c r="D23" s="27"/>
      <c r="E23" s="28" t="str">
        <f>IF(B23="","",VLOOKUP(B23,'STOCK EAU'!$A$2:$C$23,3,0))</f>
        <v/>
      </c>
      <c r="G23" s="30"/>
      <c r="H23" s="31" t="str">
        <f>IF(G23="","",VLOOKUP(G23,'STOCK EAU'!I:J,2,0))</f>
        <v/>
      </c>
      <c r="I23" s="33"/>
      <c r="J23" s="28" t="str">
        <f>IF(G23="","",VLOOKUP(G23,'STOCK EAU'!$I$2:$K$215,3,0))</f>
        <v/>
      </c>
    </row>
    <row r="24" spans="2:10" ht="23.25" customHeight="1" thickTop="1" thickBot="1" x14ac:dyDescent="0.3">
      <c r="B24" s="25"/>
      <c r="C24" s="26" t="str">
        <f>IF(B24="","",VLOOKUP(B24,'STOCK EAU'!$A$2:$B$23,2,0))</f>
        <v/>
      </c>
      <c r="D24" s="27"/>
      <c r="E24" s="28" t="str">
        <f>IF(B24="","",VLOOKUP(B24,'STOCK EAU'!$A$2:$C$23,3,0))</f>
        <v/>
      </c>
      <c r="G24" s="30"/>
      <c r="H24" s="31" t="str">
        <f>IF(G24="","",VLOOKUP(G24,'STOCK EAU'!I:J,2,0))</f>
        <v/>
      </c>
      <c r="I24" s="33"/>
      <c r="J24" s="28" t="str">
        <f>IF(G24="","",VLOOKUP(G24,'STOCK EAU'!$I$2:$K$215,3,0))</f>
        <v/>
      </c>
    </row>
    <row r="25" spans="2:10" ht="23.25" customHeight="1" thickTop="1" thickBot="1" x14ac:dyDescent="0.3">
      <c r="B25" s="25"/>
      <c r="C25" s="26" t="str">
        <f>IF(B25="","",VLOOKUP(B25,'STOCK EAU'!$A$2:$B$23,2,0))</f>
        <v/>
      </c>
      <c r="D25" s="27"/>
      <c r="E25" s="28" t="str">
        <f>IF(B25="","",VLOOKUP(B25,'STOCK EAU'!$A$2:$C$23,3,0))</f>
        <v/>
      </c>
      <c r="G25" s="30"/>
      <c r="H25" s="31" t="str">
        <f>IF(G25="","",VLOOKUP(G25,'STOCK EAU'!I:J,2,0))</f>
        <v/>
      </c>
      <c r="I25" s="33"/>
      <c r="J25" s="28" t="str">
        <f>IF(G25="","",VLOOKUP(G25,'STOCK EAU'!$I$2:$K$215,3,0))</f>
        <v/>
      </c>
    </row>
    <row r="26" spans="2:10" ht="23.25" customHeight="1" thickTop="1" thickBot="1" x14ac:dyDescent="0.3">
      <c r="B26" s="25"/>
      <c r="C26" s="26" t="str">
        <f>IF(B26="","",VLOOKUP(B26,'STOCK EAU'!$A$2:$B$23,2,0))</f>
        <v/>
      </c>
      <c r="D26" s="27"/>
      <c r="E26" s="28" t="str">
        <f>IF(B26="","",VLOOKUP(B26,'STOCK EAU'!$A$2:$C$23,3,0))</f>
        <v/>
      </c>
      <c r="G26" s="30"/>
      <c r="H26" s="31" t="str">
        <f>IF(G26="","",VLOOKUP(G26,'STOCK EAU'!I:J,2,0))</f>
        <v/>
      </c>
      <c r="I26" s="33"/>
      <c r="J26" s="28" t="str">
        <f>IF(G26="","",VLOOKUP(G26,'STOCK EAU'!$I$2:$K$215,3,0))</f>
        <v/>
      </c>
    </row>
    <row r="27" spans="2:10" ht="23.25" customHeight="1" thickTop="1" thickBot="1" x14ac:dyDescent="0.3">
      <c r="B27" s="25"/>
      <c r="C27" s="26" t="str">
        <f>IF(B27="","",VLOOKUP(B27,'STOCK EAU'!$A$2:$B$23,2,0))</f>
        <v/>
      </c>
      <c r="D27" s="27"/>
      <c r="E27" s="28" t="str">
        <f>IF(B27="","",VLOOKUP(B27,'STOCK EAU'!$A$2:$C$23,3,0))</f>
        <v/>
      </c>
      <c r="G27" s="30"/>
      <c r="H27" s="31" t="str">
        <f>IF(G27="","",VLOOKUP(G27,'STOCK EAU'!I:J,2,0))</f>
        <v/>
      </c>
      <c r="I27" s="33"/>
      <c r="J27" s="28" t="str">
        <f>IF(G27="","",VLOOKUP(G27,'STOCK EAU'!$I$2:$K$215,3,0))</f>
        <v/>
      </c>
    </row>
    <row r="28" spans="2:10" ht="23.25" customHeight="1" thickTop="1" thickBot="1" x14ac:dyDescent="0.3">
      <c r="B28" s="25"/>
      <c r="C28" s="26" t="str">
        <f>IF(B28="","",VLOOKUP(B28,'STOCK EAU'!$A$2:$B$23,2,0))</f>
        <v/>
      </c>
      <c r="D28" s="27"/>
      <c r="E28" s="28" t="str">
        <f>IF(B28="","",VLOOKUP(B28,'STOCK EAU'!$A$2:$C$23,3,0))</f>
        <v/>
      </c>
      <c r="G28" s="30"/>
      <c r="H28" s="31" t="str">
        <f>IF(G28="","",VLOOKUP(G28,'STOCK EAU'!I:J,2,0))</f>
        <v/>
      </c>
      <c r="I28" s="33"/>
      <c r="J28" s="28" t="str">
        <f>IF(G28="","",VLOOKUP(G28,'STOCK EAU'!$I$2:$K$215,3,0))</f>
        <v/>
      </c>
    </row>
    <row r="29" spans="2:10" ht="23.25" customHeight="1" thickTop="1" thickBot="1" x14ac:dyDescent="0.3">
      <c r="B29" s="25"/>
      <c r="C29" s="26" t="str">
        <f>IF(B29="","",VLOOKUP(B29,'STOCK EAU'!$A$2:$B$23,2,0))</f>
        <v/>
      </c>
      <c r="D29" s="27"/>
      <c r="E29" s="28" t="str">
        <f>IF(B29="","",VLOOKUP(B29,'STOCK EAU'!$A$2:$C$23,3,0))</f>
        <v/>
      </c>
      <c r="G29" s="30"/>
      <c r="H29" s="31" t="str">
        <f>IF(G29="","",VLOOKUP(G29,'STOCK EAU'!I:J,2,0))</f>
        <v/>
      </c>
      <c r="I29" s="33"/>
      <c r="J29" s="28" t="str">
        <f>IF(G29="","",VLOOKUP(G29,'STOCK EAU'!$I$2:$K$215,3,0))</f>
        <v/>
      </c>
    </row>
    <row r="30" spans="2:10" ht="23.25" customHeight="1" thickTop="1" thickBot="1" x14ac:dyDescent="0.3">
      <c r="B30" s="25"/>
      <c r="C30" s="26" t="str">
        <f>IF(B30="","",VLOOKUP(B30,'STOCK EAU'!$A$2:$B$23,2,0))</f>
        <v/>
      </c>
      <c r="D30" s="27"/>
      <c r="E30" s="28" t="str">
        <f>IF(B30="","",VLOOKUP(B30,'STOCK EAU'!$A$2:$C$23,3,0))</f>
        <v/>
      </c>
      <c r="G30" s="30"/>
      <c r="H30" s="31" t="str">
        <f>IF(G30="","",VLOOKUP(G30,'STOCK EAU'!I:J,2,0))</f>
        <v/>
      </c>
      <c r="I30" s="33"/>
      <c r="J30" s="28" t="str">
        <f>IF(G30="","",VLOOKUP(G30,'STOCK EAU'!$I$2:$K$215,3,0))</f>
        <v/>
      </c>
    </row>
    <row r="31" spans="2:10" ht="23.25" customHeight="1" thickTop="1" thickBot="1" x14ac:dyDescent="0.3">
      <c r="B31" s="25"/>
      <c r="C31" s="26" t="str">
        <f>IF(B31="","",VLOOKUP(B31,'STOCK EAU'!$A$2:$B$23,2,0))</f>
        <v/>
      </c>
      <c r="D31" s="27"/>
      <c r="E31" s="28" t="str">
        <f>IF(B31="","",VLOOKUP(B31,'STOCK EAU'!$A$2:$C$23,3,0))</f>
        <v/>
      </c>
      <c r="G31" s="30"/>
      <c r="H31" s="31" t="str">
        <f>IF(G31="","",VLOOKUP(G31,'STOCK EAU'!I:J,2,0))</f>
        <v/>
      </c>
      <c r="I31" s="33"/>
      <c r="J31" s="28" t="str">
        <f>IF(G31="","",VLOOKUP(G31,'STOCK EAU'!$I$2:$K$215,3,0))</f>
        <v/>
      </c>
    </row>
    <row r="32" spans="2:10" ht="23.25" customHeight="1" thickTop="1" thickBot="1" x14ac:dyDescent="0.3">
      <c r="B32" s="25"/>
      <c r="C32" s="26" t="str">
        <f>IF(B32="","",VLOOKUP(B32,'STOCK EAU'!$A$2:$B$23,2,0))</f>
        <v/>
      </c>
      <c r="D32" s="27"/>
      <c r="E32" s="28" t="str">
        <f>IF(B32="","",VLOOKUP(B32,'STOCK EAU'!$A$2:$C$23,3,0))</f>
        <v/>
      </c>
      <c r="G32" s="30"/>
      <c r="H32" s="31" t="str">
        <f>IF(G32="","",VLOOKUP(G32,'STOCK EAU'!I:J,2,0))</f>
        <v/>
      </c>
      <c r="I32" s="33"/>
      <c r="J32" s="28" t="str">
        <f>IF(G32="","",VLOOKUP(G32,'STOCK EAU'!$I$2:$K$215,3,0))</f>
        <v/>
      </c>
    </row>
    <row r="33" spans="2:13" ht="23.25" customHeight="1" thickTop="1" thickBot="1" x14ac:dyDescent="0.3">
      <c r="B33" s="25"/>
      <c r="C33" s="26" t="str">
        <f>IF(B33="","",VLOOKUP(B33,'STOCK EAU'!$A$2:$B$23,2,0))</f>
        <v/>
      </c>
      <c r="D33" s="27"/>
      <c r="E33" s="28" t="str">
        <f>IF(B33="","",VLOOKUP(B33,'STOCK EAU'!$A$2:$C$23,3,0))</f>
        <v/>
      </c>
      <c r="G33" s="30"/>
      <c r="H33" s="31" t="str">
        <f>IF(G33="","",VLOOKUP(G33,'STOCK EAU'!I:J,2,0))</f>
        <v/>
      </c>
      <c r="I33" s="33"/>
      <c r="J33" s="28" t="str">
        <f>IF(G33="","",VLOOKUP(G33,'STOCK EAU'!$I$2:$K$215,3,0))</f>
        <v/>
      </c>
    </row>
    <row r="34" spans="2:13" ht="23.25" customHeight="1" thickTop="1" thickBot="1" x14ac:dyDescent="0.3">
      <c r="B34" s="25"/>
      <c r="C34" s="26" t="str">
        <f>IF(B34="","",VLOOKUP(B34,'STOCK EAU'!$A$2:$B$23,2,0))</f>
        <v/>
      </c>
      <c r="D34" s="27"/>
      <c r="E34" s="28" t="str">
        <f>IF(B34="","",VLOOKUP(B34,'STOCK EAU'!$A$2:$C$23,3,0))</f>
        <v/>
      </c>
      <c r="G34" s="30"/>
      <c r="H34" s="31" t="str">
        <f>IF(G34="","",VLOOKUP(G34,'STOCK EAU'!I:J,2,0))</f>
        <v/>
      </c>
      <c r="I34" s="33"/>
      <c r="J34" s="28" t="str">
        <f>IF(G34="","",VLOOKUP(G34,'STOCK EAU'!$I$2:$K$215,3,0))</f>
        <v/>
      </c>
    </row>
    <row r="35" spans="2:13" ht="23.25" customHeight="1" thickTop="1" thickBot="1" x14ac:dyDescent="0.3">
      <c r="B35" s="25"/>
      <c r="C35" s="26" t="str">
        <f>IF(B35="","",VLOOKUP(B35,'STOCK EAU'!$A$2:$B$23,2,0))</f>
        <v/>
      </c>
      <c r="D35" s="34"/>
      <c r="E35" s="28" t="str">
        <f>IF(B35="","",VLOOKUP(B35,'STOCK EAU'!$A$2:$C$23,3,0))</f>
        <v/>
      </c>
      <c r="G35" s="30"/>
      <c r="H35" s="31" t="str">
        <f>IF(G35="","",VLOOKUP(G35,'STOCK EAU'!I:J,2,0))</f>
        <v/>
      </c>
      <c r="I35" s="33"/>
      <c r="J35" s="28" t="str">
        <f>IF(G35="","",VLOOKUP(G35,'STOCK EAU'!$I$2:$K$215,3,0))</f>
        <v/>
      </c>
    </row>
    <row r="36" spans="2:13" ht="23.25" customHeight="1" thickTop="1" thickBot="1" x14ac:dyDescent="0.3">
      <c r="B36" s="25"/>
      <c r="C36" s="26" t="str">
        <f>IF(B36="","",VLOOKUP(B36,'STOCK EAU'!$A$2:$B$23,2,0))</f>
        <v/>
      </c>
      <c r="D36" s="35"/>
      <c r="E36" s="28" t="str">
        <f>IF(B36="","",VLOOKUP(B36,'STOCK EAU'!$A$2:$C$23,3,0))</f>
        <v/>
      </c>
      <c r="G36" s="30"/>
      <c r="H36" s="31" t="str">
        <f>IF(G36="","",VLOOKUP(G36,'STOCK EAU'!I:J,2,0))</f>
        <v/>
      </c>
      <c r="I36" s="33"/>
      <c r="J36" s="28" t="str">
        <f>IF(G36="","",VLOOKUP(G36,'STOCK EAU'!$I$2:$K$215,3,0))</f>
        <v/>
      </c>
      <c r="M36" s="5">
        <f>SUMIF('SORTIE EAU '!$H$13:$H$50,'[1]liste techniciens '!#REF!,'SORTIE EAU '!$I$13:$I$50)</f>
        <v>0</v>
      </c>
    </row>
    <row r="37" spans="2:13" ht="23.25" customHeight="1" thickTop="1" thickBot="1" x14ac:dyDescent="0.3">
      <c r="E37" s="36"/>
      <c r="G37" s="30"/>
      <c r="H37" s="31" t="str">
        <f>IF(G37="","",VLOOKUP(G37,'STOCK EAU'!I:J,2,0))</f>
        <v/>
      </c>
      <c r="I37" s="33"/>
      <c r="J37" s="28" t="str">
        <f>IF(G37="","",VLOOKUP(G37,'STOCK EAU'!$I$2:$K$215,3,0))</f>
        <v/>
      </c>
    </row>
    <row r="38" spans="2:13" ht="23.25" customHeight="1" thickTop="1" thickBot="1" x14ac:dyDescent="0.3">
      <c r="G38" s="30"/>
      <c r="H38" s="31" t="str">
        <f>IF(G38="","",VLOOKUP(G38,'STOCK EAU'!I:J,2,0))</f>
        <v/>
      </c>
      <c r="I38" s="33"/>
      <c r="J38" s="28" t="str">
        <f>IF(G38="","",VLOOKUP(G38,'STOCK EAU'!$I$2:$K$215,3,0))</f>
        <v/>
      </c>
    </row>
    <row r="39" spans="2:13" ht="23.25" customHeight="1" thickTop="1" thickBot="1" x14ac:dyDescent="0.3">
      <c r="G39" s="30"/>
      <c r="H39" s="31" t="str">
        <f>IF(G39="","",VLOOKUP(G39,'STOCK EAU'!I:J,2,0))</f>
        <v/>
      </c>
      <c r="I39" s="33"/>
      <c r="J39" s="28" t="str">
        <f>IF(G39="","",VLOOKUP(G39,'STOCK EAU'!$I$2:$K$215,3,0))</f>
        <v/>
      </c>
    </row>
    <row r="40" spans="2:13" ht="23.25" customHeight="1" thickTop="1" thickBot="1" x14ac:dyDescent="0.3">
      <c r="G40" s="30"/>
      <c r="H40" s="31" t="str">
        <f>IF(G40="","",VLOOKUP(G40,'STOCK EAU'!I:J,2,0))</f>
        <v/>
      </c>
      <c r="I40" s="33"/>
      <c r="J40" s="28" t="str">
        <f>IF(G40="","",VLOOKUP(G40,'STOCK EAU'!$I$2:$K$215,3,0))</f>
        <v/>
      </c>
    </row>
    <row r="41" spans="2:13" ht="23.25" customHeight="1" thickTop="1" thickBot="1" x14ac:dyDescent="0.3">
      <c r="G41" s="30"/>
      <c r="H41" s="31" t="str">
        <f>IF(G41="","",VLOOKUP(G41,'STOCK EAU'!I:J,2,0))</f>
        <v/>
      </c>
      <c r="I41" s="33"/>
      <c r="J41" s="28" t="str">
        <f>IF(G41="","",VLOOKUP(G41,'STOCK EAU'!$I$2:$K$215,3,0))</f>
        <v/>
      </c>
    </row>
    <row r="42" spans="2:13" ht="23.25" customHeight="1" thickTop="1" thickBot="1" x14ac:dyDescent="0.3">
      <c r="G42" s="30"/>
      <c r="H42" s="31" t="str">
        <f>IF(G42="","",VLOOKUP(G42,'STOCK EAU'!I:J,2,0))</f>
        <v/>
      </c>
      <c r="I42" s="33"/>
      <c r="J42" s="28" t="str">
        <f>IF(G42="","",VLOOKUP(G42,'STOCK EAU'!$I$2:$K$215,3,0))</f>
        <v/>
      </c>
    </row>
    <row r="43" spans="2:13" ht="23.25" customHeight="1" thickTop="1" thickBot="1" x14ac:dyDescent="0.3">
      <c r="G43" s="30"/>
      <c r="H43" s="31" t="str">
        <f>IF(G43="","",VLOOKUP(G43,'STOCK EAU'!I:J,2,0))</f>
        <v/>
      </c>
      <c r="I43" s="33"/>
      <c r="J43" s="28" t="str">
        <f>IF(G43="","",VLOOKUP(G43,'STOCK EAU'!$I$2:$K$215,3,0))</f>
        <v/>
      </c>
    </row>
    <row r="44" spans="2:13" ht="23.25" customHeight="1" thickTop="1" thickBot="1" x14ac:dyDescent="0.3">
      <c r="G44" s="30"/>
      <c r="H44" s="31" t="str">
        <f>IF(G44="","",VLOOKUP(G44,'STOCK EAU'!I:J,2,0))</f>
        <v/>
      </c>
      <c r="I44" s="33"/>
      <c r="J44" s="28" t="str">
        <f>IF(G44="","",VLOOKUP(G44,'STOCK EAU'!$I$2:$K$215,3,0))</f>
        <v/>
      </c>
    </row>
    <row r="45" spans="2:13" ht="23.25" customHeight="1" thickTop="1" thickBot="1" x14ac:dyDescent="0.3">
      <c r="G45" s="30"/>
      <c r="H45" s="31" t="str">
        <f>IF(G45="","",VLOOKUP(G45,'STOCK EAU'!I:J,2,0))</f>
        <v/>
      </c>
      <c r="I45" s="33"/>
      <c r="J45" s="28" t="str">
        <f>IF(G45="","",VLOOKUP(G45,'STOCK EAU'!$I$2:$K$215,3,0))</f>
        <v/>
      </c>
    </row>
    <row r="46" spans="2:13" ht="23.25" customHeight="1" thickTop="1" thickBot="1" x14ac:dyDescent="0.3">
      <c r="G46" s="30"/>
      <c r="H46" s="31" t="str">
        <f>IF(G46="","",VLOOKUP(G46,'STOCK EAU'!I:J,2,0))</f>
        <v/>
      </c>
      <c r="I46" s="33"/>
      <c r="J46" s="28" t="str">
        <f>IF(G46="","",VLOOKUP(G46,'STOCK EAU'!$I$2:$K$215,3,0))</f>
        <v/>
      </c>
    </row>
    <row r="47" spans="2:13" ht="23.25" customHeight="1" thickTop="1" thickBot="1" x14ac:dyDescent="0.3">
      <c r="G47" s="30"/>
      <c r="H47" s="31" t="str">
        <f>IF(G47="","",VLOOKUP(G47,'STOCK EAU'!I:J,2,0))</f>
        <v/>
      </c>
      <c r="I47" s="33"/>
      <c r="J47" s="28" t="str">
        <f>IF(G47="","",VLOOKUP(G47,'STOCK EAU'!$I$2:$K$215,3,0))</f>
        <v/>
      </c>
    </row>
    <row r="48" spans="2:13" ht="23.25" customHeight="1" thickTop="1" thickBot="1" x14ac:dyDescent="0.3">
      <c r="G48" s="30"/>
      <c r="H48" s="31" t="str">
        <f>IF(G48="","",VLOOKUP(G48,'STOCK EAU'!I:J,2,0))</f>
        <v/>
      </c>
      <c r="I48" s="33"/>
      <c r="J48" s="28" t="str">
        <f>IF(G48="","",VLOOKUP(G48,'STOCK EAU'!$I$2:$K$215,3,0))</f>
        <v/>
      </c>
    </row>
    <row r="49" spans="3:10" ht="23.25" customHeight="1" thickTop="1" thickBot="1" x14ac:dyDescent="0.3">
      <c r="C49" s="5"/>
      <c r="G49" s="30"/>
      <c r="H49" s="31" t="str">
        <f>IF(G49="","",VLOOKUP(G49,'STOCK EAU'!I:J,2,0))</f>
        <v/>
      </c>
      <c r="I49" s="33"/>
      <c r="J49" s="28" t="str">
        <f>IF(G49="","",VLOOKUP(G49,'STOCK EAU'!$I$2:$K$215,3,0))</f>
        <v/>
      </c>
    </row>
    <row r="50" spans="3:10" ht="23.25" customHeight="1" thickTop="1" thickBot="1" x14ac:dyDescent="0.3">
      <c r="C50" s="5"/>
      <c r="G50" s="30"/>
      <c r="H50" s="31" t="str">
        <f>IF(G50="","",VLOOKUP(G50,'STOCK EAU'!I:J,2,0))</f>
        <v/>
      </c>
      <c r="I50" s="33"/>
      <c r="J50" s="28" t="str">
        <f>IF(G50="","",VLOOKUP(G50,'STOCK EAU'!$I$2:$K$215,3,0))</f>
        <v/>
      </c>
    </row>
  </sheetData>
  <sheetProtection selectLockedCells="1"/>
  <mergeCells count="9">
    <mergeCell ref="B11:E11"/>
    <mergeCell ref="G11:J11"/>
    <mergeCell ref="D5:G5"/>
    <mergeCell ref="D7:G7"/>
    <mergeCell ref="I7:J7"/>
    <mergeCell ref="D9:G9"/>
    <mergeCell ref="I9:J9"/>
    <mergeCell ref="B10:E10"/>
    <mergeCell ref="G10:J10"/>
  </mergeCells>
  <conditionalFormatting sqref="B15">
    <cfRule type="duplicateValues" dxfId="7" priority="6"/>
  </conditionalFormatting>
  <conditionalFormatting sqref="B13:B36">
    <cfRule type="duplicateValues" dxfId="6" priority="5"/>
  </conditionalFormatting>
  <conditionalFormatting sqref="G13:G50">
    <cfRule type="duplicateValues" dxfId="5" priority="4"/>
  </conditionalFormatting>
  <conditionalFormatting sqref="B13:B36">
    <cfRule type="duplicateValues" dxfId="4" priority="1"/>
  </conditionalFormatting>
  <dataValidations count="1">
    <dataValidation type="list" allowBlank="1" showInputMessage="1" showErrorMessage="1" sqref="D9">
      <formula1>techniciens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67C8C1AF-D811-4FFE-8576-77BCDE08A756}">
            <xm:f>NOT(ISERROR(SEARCH($B$10,B10)))</xm:f>
            <xm:f>$B$10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B10:E10</xm:sqref>
        </x14:conditionalFormatting>
        <x14:conditionalFormatting xmlns:xm="http://schemas.microsoft.com/office/excel/2006/main">
          <x14:cfRule type="containsText" priority="2" operator="containsText" id="{52BAAF38-D19D-4700-A490-2AA3E36E05A6}">
            <xm:f>NOT(ISERROR(SEARCH($G$10,G10)))</xm:f>
            <xm:f>$G$10</xm:f>
            <x14:dxf>
              <font>
                <b/>
                <i val="0"/>
                <color auto="1"/>
              </font>
              <fill>
                <patternFill>
                  <bgColor rgb="FFFF0000"/>
                </patternFill>
              </fill>
            </x14:dxf>
          </x14:cfRule>
          <xm:sqref>G10:J10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'STOCK EAU'!$A$2:$A$23</xm:f>
          </x14:formula1>
          <xm:sqref>B13:B15 B17:B36</xm:sqref>
        </x14:dataValidation>
        <x14:dataValidation type="list" allowBlank="1" showInputMessage="1" showErrorMessage="1">
          <x14:formula1>
            <xm:f>'STOCK EAU'!$I$2:$I$215</xm:f>
          </x14:formula1>
          <xm:sqref>G13:G50</xm:sqref>
        </x14:dataValidation>
        <x14:dataValidation type="list" allowBlank="1" showInputMessage="1" showErrorMessage="1">
          <x14:formula1>
            <xm:f>OFFSET('STOCK EAU'!$A$2,,,COUNTA('STOCK EAU'!$A:$A)-1)</xm:f>
          </x14:formula1>
          <xm:sqref>B16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3" tint="-0.499984740745262"/>
  </sheetPr>
  <dimension ref="A1:P215"/>
  <sheetViews>
    <sheetView workbookViewId="0">
      <selection activeCell="C3" sqref="C3"/>
    </sheetView>
  </sheetViews>
  <sheetFormatPr baseColWidth="10" defaultRowHeight="15" x14ac:dyDescent="0.25"/>
  <cols>
    <col min="1" max="1" width="47.140625" customWidth="1"/>
    <col min="2" max="2" width="32.5703125" style="81" customWidth="1"/>
    <col min="3" max="3" width="11.42578125" style="82"/>
    <col min="4" max="5" width="14.7109375" style="83" customWidth="1"/>
    <col min="6" max="7" width="17.7109375" style="84" customWidth="1"/>
    <col min="8" max="8" width="18.140625" customWidth="1"/>
    <col min="9" max="9" width="16" style="85" customWidth="1"/>
    <col min="10" max="10" width="61.28515625" customWidth="1"/>
    <col min="14" max="15" width="17.85546875" style="86" customWidth="1"/>
    <col min="16" max="16" width="18.28515625" customWidth="1"/>
  </cols>
  <sheetData>
    <row r="1" spans="1:16" ht="70.5" customHeight="1" thickTop="1" thickBot="1" x14ac:dyDescent="0.5">
      <c r="A1" s="39" t="s">
        <v>17</v>
      </c>
      <c r="B1" s="40" t="s">
        <v>18</v>
      </c>
      <c r="C1" s="41" t="s">
        <v>19</v>
      </c>
      <c r="D1" s="42" t="s">
        <v>20</v>
      </c>
      <c r="E1" s="43" t="s">
        <v>21</v>
      </c>
      <c r="F1" s="44" t="s">
        <v>22</v>
      </c>
      <c r="G1" s="44" t="s">
        <v>23</v>
      </c>
      <c r="H1" s="45" t="s">
        <v>24</v>
      </c>
      <c r="I1" s="46" t="s">
        <v>18</v>
      </c>
      <c r="J1" s="47" t="s">
        <v>25</v>
      </c>
      <c r="K1" s="47" t="s">
        <v>19</v>
      </c>
      <c r="L1" s="42" t="s">
        <v>20</v>
      </c>
      <c r="M1" s="43" t="s">
        <v>21</v>
      </c>
      <c r="N1" s="48" t="s">
        <v>22</v>
      </c>
      <c r="O1" s="48" t="s">
        <v>23</v>
      </c>
      <c r="P1" s="48" t="s">
        <v>24</v>
      </c>
    </row>
    <row r="2" spans="1:16" s="63" customFormat="1" ht="19.5" customHeight="1" thickTop="1" x14ac:dyDescent="0.3">
      <c r="A2" s="49" t="s">
        <v>26</v>
      </c>
      <c r="B2" s="50">
        <v>16400</v>
      </c>
      <c r="C2" s="51">
        <v>0</v>
      </c>
      <c r="D2" s="52">
        <f>SUMIF('SORTIE EAU '!$C$13:$C$36,B2,'SORTIE EAU '!$D$13:$D$50)</f>
        <v>0</v>
      </c>
      <c r="E2" s="53"/>
      <c r="F2" s="54">
        <f>C2-D2</f>
        <v>0</v>
      </c>
      <c r="G2" s="54">
        <v>20</v>
      </c>
      <c r="H2" s="55" t="str">
        <f>IF(C2&lt;=G2,"rupture de stock","")</f>
        <v>rupture de stock</v>
      </c>
      <c r="I2" s="56">
        <v>15592</v>
      </c>
      <c r="J2" s="57" t="s">
        <v>27</v>
      </c>
      <c r="K2" s="58">
        <v>55</v>
      </c>
      <c r="L2" s="59">
        <f>SUMIF('SORTIE EAU '!$H$13:$H$50,J2,'SORTIE EAU '!$I$13:$I$50)</f>
        <v>0</v>
      </c>
      <c r="M2" s="60"/>
      <c r="N2" s="61">
        <f>K2-L2</f>
        <v>55</v>
      </c>
      <c r="O2" s="61"/>
      <c r="P2" s="62" t="str">
        <f>IF(K2&lt;L2,"rupture de stock","")</f>
        <v/>
      </c>
    </row>
    <row r="3" spans="1:16" s="63" customFormat="1" ht="19.5" customHeight="1" x14ac:dyDescent="0.3">
      <c r="A3" s="62" t="s">
        <v>28</v>
      </c>
      <c r="B3" s="64">
        <v>16500</v>
      </c>
      <c r="C3" s="51">
        <v>30</v>
      </c>
      <c r="D3" s="52">
        <f>SUMIF('SORTIE EAU '!$C$13:$C$36,B3,'SORTIE EAU '!$D$13:$D$50)</f>
        <v>0</v>
      </c>
      <c r="E3" s="65"/>
      <c r="F3" s="54">
        <f t="shared" ref="F3:F23" si="0">C3-D3</f>
        <v>30</v>
      </c>
      <c r="G3" s="54">
        <v>20</v>
      </c>
      <c r="H3" s="55" t="str">
        <f t="shared" ref="H3:H23" si="1">IF(C3&lt;=G3,"rupture de stock","")</f>
        <v/>
      </c>
      <c r="I3" s="66">
        <v>16410</v>
      </c>
      <c r="J3" s="67" t="s">
        <v>29</v>
      </c>
      <c r="K3" s="68">
        <v>30</v>
      </c>
      <c r="L3" s="59">
        <f>SUMIF('SORTIE EAU '!$H$13:$H$50,J3,'SORTIE EAU '!$I$13:$I$50)</f>
        <v>0</v>
      </c>
      <c r="M3" s="69"/>
      <c r="N3" s="61">
        <f t="shared" ref="N3:N66" si="2">K3-L3</f>
        <v>30</v>
      </c>
      <c r="O3" s="61"/>
      <c r="P3" s="62" t="str">
        <f t="shared" ref="P3:P66" si="3">IF(K3&lt;L3,"rupture de stock","")</f>
        <v/>
      </c>
    </row>
    <row r="4" spans="1:16" s="63" customFormat="1" ht="19.5" customHeight="1" x14ac:dyDescent="0.3">
      <c r="A4" s="62" t="s">
        <v>30</v>
      </c>
      <c r="B4" s="64">
        <v>19320</v>
      </c>
      <c r="C4" s="51">
        <v>0</v>
      </c>
      <c r="D4" s="52">
        <f>SUMIF('SORTIE EAU '!$C$13:$C$36,B4,'SORTIE EAU '!$D$13:$D$50)</f>
        <v>0</v>
      </c>
      <c r="E4" s="65"/>
      <c r="F4" s="54">
        <f t="shared" si="0"/>
        <v>0</v>
      </c>
      <c r="G4" s="54">
        <v>20</v>
      </c>
      <c r="H4" s="55" t="str">
        <f t="shared" si="1"/>
        <v>rupture de stock</v>
      </c>
      <c r="I4" s="66">
        <v>81629</v>
      </c>
      <c r="J4" s="67" t="s">
        <v>31</v>
      </c>
      <c r="K4" s="68">
        <v>14</v>
      </c>
      <c r="L4" s="59">
        <f>SUMIF('SORTIE EAU '!$H$13:$H$50,J4,'SORTIE EAU '!$I$13:$I$50)</f>
        <v>0</v>
      </c>
      <c r="M4" s="69"/>
      <c r="N4" s="61">
        <f t="shared" si="2"/>
        <v>14</v>
      </c>
      <c r="O4" s="61"/>
      <c r="P4" s="62" t="str">
        <f t="shared" si="3"/>
        <v/>
      </c>
    </row>
    <row r="5" spans="1:16" s="63" customFormat="1" ht="19.5" customHeight="1" x14ac:dyDescent="0.3">
      <c r="A5" s="62" t="s">
        <v>14</v>
      </c>
      <c r="B5" s="64">
        <v>19399</v>
      </c>
      <c r="C5" s="51">
        <v>50</v>
      </c>
      <c r="D5" s="52">
        <f>SUMIF('SORTIE EAU '!$C$13:$C$36,B5,'SORTIE EAU '!$D$13:$D$50)</f>
        <v>0</v>
      </c>
      <c r="E5" s="65"/>
      <c r="F5" s="54">
        <f t="shared" si="0"/>
        <v>50</v>
      </c>
      <c r="G5" s="54">
        <v>20</v>
      </c>
      <c r="H5" s="55" t="str">
        <f t="shared" si="1"/>
        <v/>
      </c>
      <c r="I5" s="66">
        <v>89005</v>
      </c>
      <c r="J5" s="67" t="s">
        <v>32</v>
      </c>
      <c r="K5" s="68">
        <v>8</v>
      </c>
      <c r="L5" s="59">
        <f>SUMIF('SORTIE EAU '!$H$13:$H$50,J5,'SORTIE EAU '!$I$13:$I$50)</f>
        <v>0</v>
      </c>
      <c r="M5" s="69"/>
      <c r="N5" s="61">
        <f t="shared" si="2"/>
        <v>8</v>
      </c>
      <c r="O5" s="61"/>
      <c r="P5" s="62" t="str">
        <f t="shared" si="3"/>
        <v/>
      </c>
    </row>
    <row r="6" spans="1:16" s="63" customFormat="1" ht="19.5" customHeight="1" x14ac:dyDescent="0.3">
      <c r="A6" s="62" t="s">
        <v>33</v>
      </c>
      <c r="B6" s="64" t="s">
        <v>34</v>
      </c>
      <c r="C6" s="51">
        <v>40</v>
      </c>
      <c r="D6" s="52">
        <f>SUMIF('SORTIE EAU '!$C$13:$C$36,B6,'SORTIE EAU '!$D$13:$D$50)</f>
        <v>20</v>
      </c>
      <c r="E6" s="65"/>
      <c r="F6" s="54">
        <f t="shared" si="0"/>
        <v>20</v>
      </c>
      <c r="G6" s="54">
        <v>20</v>
      </c>
      <c r="H6" s="55" t="str">
        <f t="shared" si="1"/>
        <v/>
      </c>
      <c r="I6" s="70">
        <v>91815</v>
      </c>
      <c r="J6" s="71" t="s">
        <v>35</v>
      </c>
      <c r="K6" s="68">
        <v>8</v>
      </c>
      <c r="L6" s="59">
        <f>SUMIF('SORTIE EAU '!$H$13:$H$50,J6,'SORTIE EAU '!$I$13:$I$50)</f>
        <v>0</v>
      </c>
      <c r="M6" s="69"/>
      <c r="N6" s="61">
        <f t="shared" si="2"/>
        <v>8</v>
      </c>
      <c r="O6" s="61"/>
      <c r="P6" s="62" t="str">
        <f t="shared" si="3"/>
        <v/>
      </c>
    </row>
    <row r="7" spans="1:16" s="63" customFormat="1" ht="19.5" customHeight="1" x14ac:dyDescent="0.3">
      <c r="A7" s="62" t="s">
        <v>36</v>
      </c>
      <c r="B7" s="64" t="s">
        <v>37</v>
      </c>
      <c r="C7" s="51">
        <v>50</v>
      </c>
      <c r="D7" s="52">
        <f>SUMIF('SORTIE EAU '!$C$13:$C$36,B7,'SORTIE EAU '!$D$13:$D$50)</f>
        <v>10</v>
      </c>
      <c r="E7" s="65"/>
      <c r="F7" s="54">
        <f t="shared" si="0"/>
        <v>40</v>
      </c>
      <c r="G7" s="54">
        <v>20</v>
      </c>
      <c r="H7" s="55" t="str">
        <f t="shared" si="1"/>
        <v/>
      </c>
      <c r="I7" s="70">
        <v>3485029</v>
      </c>
      <c r="J7" s="71" t="s">
        <v>38</v>
      </c>
      <c r="K7" s="68">
        <v>7</v>
      </c>
      <c r="L7" s="59">
        <f>SUMIF('SORTIE EAU '!$H$13:$H$50,J7,'SORTIE EAU '!$I$13:$I$50)</f>
        <v>0</v>
      </c>
      <c r="M7" s="69"/>
      <c r="N7" s="61">
        <f t="shared" si="2"/>
        <v>7</v>
      </c>
      <c r="O7" s="61"/>
      <c r="P7" s="62" t="str">
        <f t="shared" si="3"/>
        <v/>
      </c>
    </row>
    <row r="8" spans="1:16" s="63" customFormat="1" ht="19.5" customHeight="1" x14ac:dyDescent="0.3">
      <c r="A8" s="62" t="s">
        <v>39</v>
      </c>
      <c r="B8" s="64" t="s">
        <v>40</v>
      </c>
      <c r="C8" s="51">
        <v>50</v>
      </c>
      <c r="D8" s="52">
        <f>SUMIF('SORTIE EAU '!$C$13:$C$36,B8,'SORTIE EAU '!$D$13:$D$50)</f>
        <v>0</v>
      </c>
      <c r="E8" s="65"/>
      <c r="F8" s="54">
        <f t="shared" si="0"/>
        <v>50</v>
      </c>
      <c r="G8" s="54">
        <v>20</v>
      </c>
      <c r="H8" s="55" t="str">
        <f t="shared" si="1"/>
        <v/>
      </c>
      <c r="I8" s="70">
        <v>3835828</v>
      </c>
      <c r="J8" s="71" t="s">
        <v>41</v>
      </c>
      <c r="K8" s="68">
        <v>4</v>
      </c>
      <c r="L8" s="59">
        <f>SUMIF('SORTIE EAU '!$H$13:$H$50,J8,'SORTIE EAU '!$I$13:$I$50)</f>
        <v>0</v>
      </c>
      <c r="M8" s="69"/>
      <c r="N8" s="61">
        <f t="shared" si="2"/>
        <v>4</v>
      </c>
      <c r="O8" s="61"/>
      <c r="P8" s="62" t="str">
        <f t="shared" si="3"/>
        <v/>
      </c>
    </row>
    <row r="9" spans="1:16" s="63" customFormat="1" ht="19.5" customHeight="1" x14ac:dyDescent="0.3">
      <c r="A9" s="62" t="s">
        <v>42</v>
      </c>
      <c r="B9" s="64" t="s">
        <v>43</v>
      </c>
      <c r="C9" s="51">
        <v>50</v>
      </c>
      <c r="D9" s="52">
        <f>SUMIF('SORTIE EAU '!$C$13:$C$36,B9,'SORTIE EAU '!$D$13:$D$50)</f>
        <v>0</v>
      </c>
      <c r="E9" s="65"/>
      <c r="F9" s="54">
        <f t="shared" si="0"/>
        <v>50</v>
      </c>
      <c r="G9" s="54">
        <v>20</v>
      </c>
      <c r="H9" s="55" t="str">
        <f t="shared" si="1"/>
        <v/>
      </c>
      <c r="I9" s="70" t="s">
        <v>44</v>
      </c>
      <c r="J9" s="71" t="s">
        <v>45</v>
      </c>
      <c r="K9" s="68">
        <v>1</v>
      </c>
      <c r="L9" s="59">
        <f>SUMIF('SORTIE EAU '!$H$13:$H$50,J9,'SORTIE EAU '!$I$13:$I$50)</f>
        <v>0</v>
      </c>
      <c r="M9" s="69"/>
      <c r="N9" s="61">
        <f t="shared" si="2"/>
        <v>1</v>
      </c>
      <c r="O9" s="61"/>
      <c r="P9" s="62" t="str">
        <f t="shared" si="3"/>
        <v/>
      </c>
    </row>
    <row r="10" spans="1:16" s="63" customFormat="1" ht="19.5" customHeight="1" x14ac:dyDescent="0.3">
      <c r="A10" s="62" t="s">
        <v>46</v>
      </c>
      <c r="B10" s="64" t="s">
        <v>47</v>
      </c>
      <c r="C10" s="51">
        <v>50</v>
      </c>
      <c r="D10" s="52">
        <f>SUMIF('SORTIE EAU '!$C$13:$C$36,B10,'SORTIE EAU '!$D$13:$D$50)</f>
        <v>0</v>
      </c>
      <c r="E10" s="65"/>
      <c r="F10" s="54">
        <f t="shared" si="0"/>
        <v>50</v>
      </c>
      <c r="G10" s="54">
        <v>20</v>
      </c>
      <c r="H10" s="55" t="str">
        <f t="shared" si="1"/>
        <v/>
      </c>
      <c r="I10" s="70" t="s">
        <v>48</v>
      </c>
      <c r="J10" s="71" t="s">
        <v>49</v>
      </c>
      <c r="K10" s="68">
        <v>61</v>
      </c>
      <c r="L10" s="59">
        <f>SUMIF('SORTIE EAU '!$H$13:$H$50,J10,'SORTIE EAU '!$I$13:$I$50)</f>
        <v>0</v>
      </c>
      <c r="M10" s="69"/>
      <c r="N10" s="61">
        <f t="shared" si="2"/>
        <v>61</v>
      </c>
      <c r="O10" s="61"/>
      <c r="P10" s="62" t="str">
        <f t="shared" si="3"/>
        <v/>
      </c>
    </row>
    <row r="11" spans="1:16" s="63" customFormat="1" ht="19.5" customHeight="1" x14ac:dyDescent="0.3">
      <c r="A11" s="62" t="s">
        <v>50</v>
      </c>
      <c r="B11" s="64" t="s">
        <v>51</v>
      </c>
      <c r="C11" s="51">
        <v>50</v>
      </c>
      <c r="D11" s="52">
        <f>SUMIF('SORTIE EAU '!$C$13:$C$36,B11,'SORTIE EAU '!$D$13:$D$50)</f>
        <v>0</v>
      </c>
      <c r="E11" s="65"/>
      <c r="F11" s="54">
        <f t="shared" si="0"/>
        <v>50</v>
      </c>
      <c r="G11" s="54">
        <v>20</v>
      </c>
      <c r="H11" s="55" t="str">
        <f t="shared" si="1"/>
        <v/>
      </c>
      <c r="I11" s="70" t="s">
        <v>52</v>
      </c>
      <c r="J11" s="71" t="s">
        <v>53</v>
      </c>
      <c r="K11" s="68">
        <v>58</v>
      </c>
      <c r="L11" s="59">
        <f>SUMIF('SORTIE EAU '!$H$13:$H$50,J11,'SORTIE EAU '!$I$13:$I$50)</f>
        <v>0</v>
      </c>
      <c r="M11" s="69"/>
      <c r="N11" s="61">
        <f t="shared" si="2"/>
        <v>58</v>
      </c>
      <c r="O11" s="61"/>
      <c r="P11" s="62" t="str">
        <f t="shared" si="3"/>
        <v/>
      </c>
    </row>
    <row r="12" spans="1:16" s="63" customFormat="1" ht="19.5" customHeight="1" x14ac:dyDescent="0.3">
      <c r="A12" s="62" t="s">
        <v>54</v>
      </c>
      <c r="B12" s="64" t="s">
        <v>55</v>
      </c>
      <c r="C12" s="51">
        <v>50</v>
      </c>
      <c r="D12" s="52">
        <f>SUMIF('SORTIE EAU '!$C$13:$C$36,B12,'SORTIE EAU '!$D$13:$D$50)</f>
        <v>0</v>
      </c>
      <c r="E12" s="65"/>
      <c r="F12" s="54">
        <f t="shared" si="0"/>
        <v>50</v>
      </c>
      <c r="G12" s="54">
        <v>20</v>
      </c>
      <c r="H12" s="55" t="str">
        <f t="shared" si="1"/>
        <v/>
      </c>
      <c r="I12" s="70" t="s">
        <v>15</v>
      </c>
      <c r="J12" s="71" t="s">
        <v>56</v>
      </c>
      <c r="K12" s="68">
        <v>34</v>
      </c>
      <c r="L12" s="59">
        <f>SUMIF('SORTIE EAU '!$H$13:$H$50,J12,'SORTIE EAU '!$I$13:$I$50)</f>
        <v>0</v>
      </c>
      <c r="M12" s="69"/>
      <c r="N12" s="61">
        <f t="shared" si="2"/>
        <v>34</v>
      </c>
      <c r="O12" s="61"/>
      <c r="P12" s="62" t="str">
        <f t="shared" si="3"/>
        <v/>
      </c>
    </row>
    <row r="13" spans="1:16" s="63" customFormat="1" ht="19.5" customHeight="1" x14ac:dyDescent="0.3">
      <c r="A13" s="62" t="s">
        <v>57</v>
      </c>
      <c r="B13" s="64" t="s">
        <v>58</v>
      </c>
      <c r="C13" s="51">
        <v>50</v>
      </c>
      <c r="D13" s="52">
        <f>SUMIF('SORTIE EAU '!$C$13:$C$36,B13,'SORTIE EAU '!$D$13:$D$50)</f>
        <v>0</v>
      </c>
      <c r="E13" s="65"/>
      <c r="F13" s="54">
        <f t="shared" si="0"/>
        <v>50</v>
      </c>
      <c r="G13" s="54">
        <v>20</v>
      </c>
      <c r="H13" s="55" t="str">
        <f t="shared" si="1"/>
        <v/>
      </c>
      <c r="I13" s="70" t="s">
        <v>59</v>
      </c>
      <c r="J13" s="71" t="s">
        <v>60</v>
      </c>
      <c r="K13" s="68">
        <v>31</v>
      </c>
      <c r="L13" s="59">
        <f>SUMIF('SORTIE EAU '!$H$13:$H$50,J13,'SORTIE EAU '!$I$13:$I$50)</f>
        <v>0</v>
      </c>
      <c r="M13" s="69"/>
      <c r="N13" s="61">
        <f t="shared" si="2"/>
        <v>31</v>
      </c>
      <c r="O13" s="61"/>
      <c r="P13" s="62" t="str">
        <f t="shared" si="3"/>
        <v/>
      </c>
    </row>
    <row r="14" spans="1:16" s="63" customFormat="1" ht="19.5" customHeight="1" x14ac:dyDescent="0.3">
      <c r="A14" s="62" t="s">
        <v>61</v>
      </c>
      <c r="B14" s="64" t="s">
        <v>62</v>
      </c>
      <c r="C14" s="51">
        <v>50</v>
      </c>
      <c r="D14" s="52">
        <f>SUMIF('SORTIE EAU '!$C$13:$C$36,B14,'SORTIE EAU '!$D$13:$D$50)</f>
        <v>0</v>
      </c>
      <c r="E14" s="65"/>
      <c r="F14" s="54">
        <f t="shared" si="0"/>
        <v>50</v>
      </c>
      <c r="G14" s="54">
        <v>20</v>
      </c>
      <c r="H14" s="55" t="str">
        <f t="shared" si="1"/>
        <v/>
      </c>
      <c r="I14" s="70" t="s">
        <v>63</v>
      </c>
      <c r="J14" s="71" t="s">
        <v>64</v>
      </c>
      <c r="K14" s="68">
        <v>40</v>
      </c>
      <c r="L14" s="59">
        <f>SUMIF('SORTIE EAU '!$H$13:$H$50,J14,'SORTIE EAU '!$I$13:$I$50)</f>
        <v>0</v>
      </c>
      <c r="M14" s="69"/>
      <c r="N14" s="61">
        <f t="shared" si="2"/>
        <v>40</v>
      </c>
      <c r="O14" s="61"/>
      <c r="P14" s="62" t="str">
        <f t="shared" si="3"/>
        <v/>
      </c>
    </row>
    <row r="15" spans="1:16" s="63" customFormat="1" ht="19.5" customHeight="1" x14ac:dyDescent="0.3">
      <c r="A15" s="62" t="s">
        <v>65</v>
      </c>
      <c r="B15" s="64" t="s">
        <v>66</v>
      </c>
      <c r="C15" s="51">
        <v>50</v>
      </c>
      <c r="D15" s="52">
        <f>SUMIF('SORTIE EAU '!$C$13:$C$36,B15,'SORTIE EAU '!$D$13:$D$50)</f>
        <v>0</v>
      </c>
      <c r="E15" s="65"/>
      <c r="F15" s="54">
        <f t="shared" si="0"/>
        <v>50</v>
      </c>
      <c r="G15" s="54">
        <v>20</v>
      </c>
      <c r="H15" s="55" t="str">
        <f t="shared" si="1"/>
        <v/>
      </c>
      <c r="I15" s="70" t="s">
        <v>67</v>
      </c>
      <c r="J15" s="71" t="s">
        <v>68</v>
      </c>
      <c r="K15" s="68">
        <v>37</v>
      </c>
      <c r="L15" s="59">
        <f>SUMIF('SORTIE EAU '!$H$13:$H$50,J15,'SORTIE EAU '!$I$13:$I$50)</f>
        <v>0</v>
      </c>
      <c r="M15" s="69"/>
      <c r="N15" s="61">
        <f t="shared" si="2"/>
        <v>37</v>
      </c>
      <c r="O15" s="61"/>
      <c r="P15" s="62" t="str">
        <f t="shared" si="3"/>
        <v/>
      </c>
    </row>
    <row r="16" spans="1:16" s="63" customFormat="1" ht="19.5" customHeight="1" thickBot="1" x14ac:dyDescent="0.35">
      <c r="A16" s="62" t="s">
        <v>69</v>
      </c>
      <c r="B16" s="64" t="s">
        <v>70</v>
      </c>
      <c r="C16" s="51">
        <v>50</v>
      </c>
      <c r="D16" s="52">
        <f>SUMIF('SORTIE EAU '!$C$13:$C$36,B16,'SORTIE EAU '!$D$13:$D$50)</f>
        <v>0</v>
      </c>
      <c r="E16" s="65"/>
      <c r="F16" s="72">
        <f t="shared" si="0"/>
        <v>50</v>
      </c>
      <c r="G16" s="54">
        <v>20</v>
      </c>
      <c r="H16" s="55" t="str">
        <f t="shared" si="1"/>
        <v/>
      </c>
      <c r="I16" s="70" t="s">
        <v>71</v>
      </c>
      <c r="J16" s="73" t="s">
        <v>72</v>
      </c>
      <c r="K16" s="68">
        <v>22</v>
      </c>
      <c r="L16" s="59">
        <f>SUMIF('SORTIE EAU '!$H$13:$H$50,J16,'SORTIE EAU '!$I$13:$I$50)</f>
        <v>0</v>
      </c>
      <c r="M16" s="69"/>
      <c r="N16" s="61">
        <f t="shared" si="2"/>
        <v>22</v>
      </c>
      <c r="O16" s="61"/>
      <c r="P16" s="62" t="str">
        <f t="shared" si="3"/>
        <v/>
      </c>
    </row>
    <row r="17" spans="1:16" s="63" customFormat="1" ht="19.5" customHeight="1" thickTop="1" x14ac:dyDescent="0.3">
      <c r="A17" s="62" t="s">
        <v>73</v>
      </c>
      <c r="B17" s="64" t="s">
        <v>74</v>
      </c>
      <c r="C17" s="51">
        <v>50</v>
      </c>
      <c r="D17" s="52">
        <f>SUMIF('SORTIE EAU '!$C$13:$C$36,B17,'SORTIE EAU '!$D$13:$D$50)</f>
        <v>0</v>
      </c>
      <c r="E17" s="65"/>
      <c r="F17" s="54">
        <f t="shared" si="0"/>
        <v>50</v>
      </c>
      <c r="G17" s="54">
        <v>20</v>
      </c>
      <c r="H17" s="55" t="str">
        <f t="shared" si="1"/>
        <v/>
      </c>
      <c r="I17" s="70" t="s">
        <v>75</v>
      </c>
      <c r="J17" s="74" t="s">
        <v>76</v>
      </c>
      <c r="K17" s="68">
        <v>19</v>
      </c>
      <c r="L17" s="59">
        <f>SUMIF('SORTIE EAU '!$H$13:$H$50,J17,'SORTIE EAU '!$I$13:$I$50)</f>
        <v>0</v>
      </c>
      <c r="M17" s="69"/>
      <c r="N17" s="61">
        <f t="shared" si="2"/>
        <v>19</v>
      </c>
      <c r="O17" s="61"/>
      <c r="P17" s="62" t="str">
        <f t="shared" si="3"/>
        <v/>
      </c>
    </row>
    <row r="18" spans="1:16" s="63" customFormat="1" ht="19.5" customHeight="1" x14ac:dyDescent="0.3">
      <c r="A18" s="62" t="s">
        <v>77</v>
      </c>
      <c r="B18" s="64" t="s">
        <v>78</v>
      </c>
      <c r="C18" s="51">
        <v>50</v>
      </c>
      <c r="D18" s="52">
        <f>SUMIF('SORTIE EAU '!$C$13:$C$36,B18,'SORTIE EAU '!$D$13:$D$50)</f>
        <v>0</v>
      </c>
      <c r="E18" s="65"/>
      <c r="F18" s="54">
        <f t="shared" si="0"/>
        <v>50</v>
      </c>
      <c r="G18" s="54">
        <v>20</v>
      </c>
      <c r="H18" s="55" t="str">
        <f t="shared" si="1"/>
        <v/>
      </c>
      <c r="I18" s="70" t="s">
        <v>79</v>
      </c>
      <c r="J18" s="71" t="s">
        <v>80</v>
      </c>
      <c r="K18" s="68">
        <v>28</v>
      </c>
      <c r="L18" s="59">
        <f>SUMIF('SORTIE EAU '!$H$13:$H$50,J18,'SORTIE EAU '!$I$13:$I$50)</f>
        <v>0</v>
      </c>
      <c r="M18" s="69"/>
      <c r="N18" s="61">
        <f t="shared" si="2"/>
        <v>28</v>
      </c>
      <c r="O18" s="61"/>
      <c r="P18" s="62" t="str">
        <f t="shared" si="3"/>
        <v/>
      </c>
    </row>
    <row r="19" spans="1:16" s="63" customFormat="1" ht="19.5" customHeight="1" x14ac:dyDescent="0.3">
      <c r="A19" s="62" t="s">
        <v>81</v>
      </c>
      <c r="B19" s="64" t="s">
        <v>82</v>
      </c>
      <c r="C19" s="51">
        <v>50</v>
      </c>
      <c r="D19" s="52">
        <f>SUMIF('SORTIE EAU '!$C$13:$C$36,B19,'SORTIE EAU '!$D$13:$D$50)</f>
        <v>0</v>
      </c>
      <c r="E19" s="65"/>
      <c r="F19" s="54">
        <f t="shared" si="0"/>
        <v>50</v>
      </c>
      <c r="G19" s="54">
        <v>20</v>
      </c>
      <c r="H19" s="55" t="str">
        <f t="shared" si="1"/>
        <v/>
      </c>
      <c r="I19" s="70" t="s">
        <v>83</v>
      </c>
      <c r="J19" s="71" t="s">
        <v>84</v>
      </c>
      <c r="K19" s="68">
        <v>25</v>
      </c>
      <c r="L19" s="59">
        <f>SUMIF('SORTIE EAU '!$H$13:$H$50,J19,'SORTIE EAU '!$I$13:$I$50)</f>
        <v>0</v>
      </c>
      <c r="M19" s="69"/>
      <c r="N19" s="61">
        <f t="shared" si="2"/>
        <v>25</v>
      </c>
      <c r="O19" s="61"/>
      <c r="P19" s="62" t="str">
        <f t="shared" si="3"/>
        <v/>
      </c>
    </row>
    <row r="20" spans="1:16" s="63" customFormat="1" ht="19.5" customHeight="1" x14ac:dyDescent="0.3">
      <c r="A20" s="62" t="s">
        <v>85</v>
      </c>
      <c r="B20" s="64" t="s">
        <v>86</v>
      </c>
      <c r="C20" s="51">
        <v>50</v>
      </c>
      <c r="D20" s="52">
        <f>SUMIF('SORTIE EAU '!$C$13:$C$36,B20,'SORTIE EAU '!$D$13:$D$50)</f>
        <v>0</v>
      </c>
      <c r="E20" s="65"/>
      <c r="F20" s="54">
        <f t="shared" si="0"/>
        <v>50</v>
      </c>
      <c r="G20" s="54">
        <v>20</v>
      </c>
      <c r="H20" s="55" t="str">
        <f t="shared" si="1"/>
        <v/>
      </c>
      <c r="I20" s="70" t="s">
        <v>87</v>
      </c>
      <c r="J20" s="71" t="s">
        <v>88</v>
      </c>
      <c r="K20" s="68">
        <v>64</v>
      </c>
      <c r="L20" s="59">
        <f>SUMIF('SORTIE EAU '!$H$13:$H$50,J20,'SORTIE EAU '!$I$13:$I$50)</f>
        <v>0</v>
      </c>
      <c r="M20" s="69"/>
      <c r="N20" s="61">
        <f t="shared" si="2"/>
        <v>64</v>
      </c>
      <c r="O20" s="61"/>
      <c r="P20" s="62" t="str">
        <f t="shared" si="3"/>
        <v/>
      </c>
    </row>
    <row r="21" spans="1:16" s="63" customFormat="1" ht="19.5" customHeight="1" x14ac:dyDescent="0.3">
      <c r="A21" s="62" t="s">
        <v>89</v>
      </c>
      <c r="B21" s="64" t="s">
        <v>90</v>
      </c>
      <c r="C21" s="51">
        <v>50</v>
      </c>
      <c r="D21" s="52">
        <f>SUMIF('SORTIE EAU '!$C$13:$C$36,B21,'SORTIE EAU '!$D$13:$D$50)</f>
        <v>0</v>
      </c>
      <c r="E21" s="65"/>
      <c r="F21" s="54">
        <f t="shared" si="0"/>
        <v>50</v>
      </c>
      <c r="G21" s="54">
        <v>20</v>
      </c>
      <c r="H21" s="55" t="str">
        <f t="shared" si="1"/>
        <v/>
      </c>
      <c r="I21" s="70" t="s">
        <v>91</v>
      </c>
      <c r="J21" s="71" t="s">
        <v>92</v>
      </c>
      <c r="K21" s="68">
        <v>49</v>
      </c>
      <c r="L21" s="59">
        <f>SUMIF('SORTIE EAU '!$H$13:$H$50,J21,'SORTIE EAU '!$I$13:$I$50)</f>
        <v>0</v>
      </c>
      <c r="M21" s="69"/>
      <c r="N21" s="61">
        <f t="shared" si="2"/>
        <v>49</v>
      </c>
      <c r="O21" s="61"/>
      <c r="P21" s="62" t="str">
        <f t="shared" si="3"/>
        <v/>
      </c>
    </row>
    <row r="22" spans="1:16" s="63" customFormat="1" ht="19.5" customHeight="1" x14ac:dyDescent="0.3">
      <c r="A22" s="62" t="s">
        <v>93</v>
      </c>
      <c r="B22" s="64" t="s">
        <v>94</v>
      </c>
      <c r="C22" s="51">
        <v>50</v>
      </c>
      <c r="D22" s="52">
        <f>SUMIF('SORTIE EAU '!$C$13:$C$36,B22,'SORTIE EAU '!$D$13:$D$50)</f>
        <v>0</v>
      </c>
      <c r="E22" s="65"/>
      <c r="F22" s="54">
        <f t="shared" si="0"/>
        <v>50</v>
      </c>
      <c r="G22" s="54">
        <v>20</v>
      </c>
      <c r="H22" s="55" t="str">
        <f t="shared" si="1"/>
        <v/>
      </c>
      <c r="I22" s="70" t="s">
        <v>95</v>
      </c>
      <c r="J22" s="71" t="s">
        <v>96</v>
      </c>
      <c r="K22" s="68">
        <v>46</v>
      </c>
      <c r="L22" s="59">
        <f>SUMIF('SORTIE EAU '!$H$13:$H$50,J22,'SORTIE EAU '!$I$13:$I$50)</f>
        <v>0</v>
      </c>
      <c r="M22" s="69"/>
      <c r="N22" s="61">
        <f t="shared" si="2"/>
        <v>46</v>
      </c>
      <c r="O22" s="61"/>
      <c r="P22" s="62" t="str">
        <f t="shared" si="3"/>
        <v/>
      </c>
    </row>
    <row r="23" spans="1:16" s="63" customFormat="1" ht="19.5" customHeight="1" x14ac:dyDescent="0.3">
      <c r="A23" s="62" t="s">
        <v>97</v>
      </c>
      <c r="B23" s="64" t="s">
        <v>98</v>
      </c>
      <c r="C23" s="51">
        <v>50</v>
      </c>
      <c r="D23" s="52">
        <f>SUMIF('SORTIE EAU '!$C$13:$C$36,B23,'SORTIE EAU '!$D$13:$D$50)</f>
        <v>0</v>
      </c>
      <c r="E23" s="65"/>
      <c r="F23" s="54">
        <f t="shared" si="0"/>
        <v>50</v>
      </c>
      <c r="G23" s="54">
        <v>20</v>
      </c>
      <c r="H23" s="55" t="str">
        <f t="shared" si="1"/>
        <v/>
      </c>
      <c r="I23" s="70" t="s">
        <v>99</v>
      </c>
      <c r="J23" s="71" t="s">
        <v>100</v>
      </c>
      <c r="K23" s="68">
        <v>43</v>
      </c>
      <c r="L23" s="59">
        <f>SUMIF('SORTIE EAU '!$H$13:$H$50,J23,'SORTIE EAU '!$I$13:$I$50)</f>
        <v>0</v>
      </c>
      <c r="M23" s="69"/>
      <c r="N23" s="61">
        <f t="shared" si="2"/>
        <v>43</v>
      </c>
      <c r="O23" s="61"/>
      <c r="P23" s="62" t="str">
        <f t="shared" si="3"/>
        <v/>
      </c>
    </row>
    <row r="24" spans="1:16" s="63" customFormat="1" ht="19.5" customHeight="1" x14ac:dyDescent="0.3">
      <c r="A24" s="75"/>
      <c r="B24" s="76"/>
      <c r="C24" s="77"/>
      <c r="D24" s="78"/>
      <c r="E24" s="78"/>
      <c r="F24" s="79"/>
      <c r="G24" s="79"/>
      <c r="H24" s="80"/>
      <c r="I24" s="70" t="s">
        <v>101</v>
      </c>
      <c r="J24" s="71" t="s">
        <v>102</v>
      </c>
      <c r="K24" s="68">
        <v>67</v>
      </c>
      <c r="L24" s="59">
        <f>SUMIF('SORTIE EAU '!$H$13:$H$50,J24,'SORTIE EAU '!$I$13:$I$50)</f>
        <v>0</v>
      </c>
      <c r="M24" s="69"/>
      <c r="N24" s="61">
        <f t="shared" si="2"/>
        <v>67</v>
      </c>
      <c r="O24" s="61"/>
      <c r="P24" s="62" t="str">
        <f t="shared" si="3"/>
        <v/>
      </c>
    </row>
    <row r="25" spans="1:16" s="63" customFormat="1" ht="19.5" customHeight="1" x14ac:dyDescent="0.3">
      <c r="A25" s="75"/>
      <c r="B25" s="76"/>
      <c r="C25" s="77"/>
      <c r="D25" s="78"/>
      <c r="E25" s="78"/>
      <c r="F25" s="79"/>
      <c r="G25" s="79"/>
      <c r="H25" s="80"/>
      <c r="I25" s="70" t="s">
        <v>103</v>
      </c>
      <c r="J25" s="71" t="s">
        <v>104</v>
      </c>
      <c r="K25" s="68">
        <v>70</v>
      </c>
      <c r="L25" s="59">
        <f>SUMIF('SORTIE EAU '!$H$13:$H$50,J25,'SORTIE EAU '!$I$13:$I$50)</f>
        <v>0</v>
      </c>
      <c r="M25" s="69"/>
      <c r="N25" s="61">
        <f t="shared" si="2"/>
        <v>70</v>
      </c>
      <c r="O25" s="61"/>
      <c r="P25" s="62" t="str">
        <f t="shared" si="3"/>
        <v/>
      </c>
    </row>
    <row r="26" spans="1:16" s="63" customFormat="1" ht="19.5" customHeight="1" x14ac:dyDescent="0.3">
      <c r="A26" s="75"/>
      <c r="B26" s="76"/>
      <c r="C26" s="77"/>
      <c r="D26" s="78"/>
      <c r="E26" s="78"/>
      <c r="F26" s="79"/>
      <c r="G26" s="79"/>
      <c r="H26" s="80"/>
      <c r="I26" s="70" t="s">
        <v>105</v>
      </c>
      <c r="J26" s="71" t="s">
        <v>106</v>
      </c>
      <c r="K26" s="68">
        <v>73</v>
      </c>
      <c r="L26" s="59">
        <f>SUMIF('SORTIE EAU '!$H$13:$H$50,J26,'SORTIE EAU '!$I$13:$I$50)</f>
        <v>0</v>
      </c>
      <c r="M26" s="69"/>
      <c r="N26" s="61">
        <f t="shared" si="2"/>
        <v>73</v>
      </c>
      <c r="O26" s="61"/>
      <c r="P26" s="62" t="str">
        <f t="shared" si="3"/>
        <v/>
      </c>
    </row>
    <row r="27" spans="1:16" s="63" customFormat="1" ht="19.5" customHeight="1" x14ac:dyDescent="0.3">
      <c r="A27" s="75"/>
      <c r="B27" s="76"/>
      <c r="C27" s="77"/>
      <c r="D27" s="78"/>
      <c r="E27" s="78"/>
      <c r="F27" s="79"/>
      <c r="G27" s="79"/>
      <c r="H27" s="80"/>
      <c r="I27" s="70" t="s">
        <v>107</v>
      </c>
      <c r="J27" s="71" t="s">
        <v>108</v>
      </c>
      <c r="K27" s="68">
        <v>79</v>
      </c>
      <c r="L27" s="59">
        <f>SUMIF('SORTIE EAU '!$H$13:$H$50,J27,'SORTIE EAU '!$I$13:$I$50)</f>
        <v>0</v>
      </c>
      <c r="M27" s="69"/>
      <c r="N27" s="61">
        <f t="shared" si="2"/>
        <v>79</v>
      </c>
      <c r="O27" s="61"/>
      <c r="P27" s="62" t="str">
        <f t="shared" si="3"/>
        <v/>
      </c>
    </row>
    <row r="28" spans="1:16" s="63" customFormat="1" ht="19.5" customHeight="1" x14ac:dyDescent="0.3">
      <c r="A28" s="75"/>
      <c r="B28" s="76"/>
      <c r="C28" s="77"/>
      <c r="D28" s="78"/>
      <c r="E28" s="78"/>
      <c r="F28" s="79"/>
      <c r="G28" s="79"/>
      <c r="H28" s="80"/>
      <c r="I28" s="70" t="s">
        <v>109</v>
      </c>
      <c r="J28" s="71" t="s">
        <v>110</v>
      </c>
      <c r="K28" s="68">
        <v>82</v>
      </c>
      <c r="L28" s="59">
        <f>SUMIF('SORTIE EAU '!$H$13:$H$50,J28,'SORTIE EAU '!$I$13:$I$50)</f>
        <v>0</v>
      </c>
      <c r="M28" s="69"/>
      <c r="N28" s="61">
        <f t="shared" si="2"/>
        <v>82</v>
      </c>
      <c r="O28" s="61"/>
      <c r="P28" s="62" t="str">
        <f t="shared" si="3"/>
        <v/>
      </c>
    </row>
    <row r="29" spans="1:16" s="63" customFormat="1" ht="19.5" customHeight="1" x14ac:dyDescent="0.3">
      <c r="A29" s="75"/>
      <c r="B29" s="76"/>
      <c r="C29" s="77"/>
      <c r="D29" s="78"/>
      <c r="E29" s="78"/>
      <c r="F29" s="79"/>
      <c r="G29" s="79"/>
      <c r="H29" s="80"/>
      <c r="I29" s="70" t="s">
        <v>111</v>
      </c>
      <c r="J29" s="71" t="s">
        <v>112</v>
      </c>
      <c r="K29" s="68">
        <v>85</v>
      </c>
      <c r="L29" s="59">
        <f>SUMIF('SORTIE EAU '!$H$13:$H$50,J29,'SORTIE EAU '!$I$13:$I$50)</f>
        <v>0</v>
      </c>
      <c r="M29" s="69"/>
      <c r="N29" s="61">
        <f t="shared" si="2"/>
        <v>85</v>
      </c>
      <c r="O29" s="61"/>
      <c r="P29" s="62" t="str">
        <f t="shared" si="3"/>
        <v/>
      </c>
    </row>
    <row r="30" spans="1:16" s="63" customFormat="1" ht="19.5" customHeight="1" x14ac:dyDescent="0.3">
      <c r="A30" s="75"/>
      <c r="B30" s="76"/>
      <c r="C30" s="77"/>
      <c r="D30" s="78"/>
      <c r="E30" s="78"/>
      <c r="F30" s="79"/>
      <c r="G30" s="79"/>
      <c r="H30" s="80"/>
      <c r="I30" s="70" t="s">
        <v>113</v>
      </c>
      <c r="J30" s="71" t="s">
        <v>114</v>
      </c>
      <c r="K30" s="68">
        <v>88</v>
      </c>
      <c r="L30" s="59">
        <f>SUMIF('SORTIE EAU '!$H$13:$H$50,J30,'SORTIE EAU '!$I$13:$I$50)</f>
        <v>0</v>
      </c>
      <c r="M30" s="69"/>
      <c r="N30" s="61">
        <f t="shared" si="2"/>
        <v>88</v>
      </c>
      <c r="O30" s="61"/>
      <c r="P30" s="62" t="str">
        <f t="shared" si="3"/>
        <v/>
      </c>
    </row>
    <row r="31" spans="1:16" s="63" customFormat="1" ht="19.5" customHeight="1" x14ac:dyDescent="0.3">
      <c r="A31" s="75"/>
      <c r="B31" s="76"/>
      <c r="C31" s="77"/>
      <c r="D31" s="78"/>
      <c r="E31" s="78"/>
      <c r="F31" s="79"/>
      <c r="G31" s="79"/>
      <c r="H31" s="80"/>
      <c r="I31" s="70" t="s">
        <v>115</v>
      </c>
      <c r="J31" s="71" t="s">
        <v>116</v>
      </c>
      <c r="K31" s="68">
        <v>91</v>
      </c>
      <c r="L31" s="59">
        <f>SUMIF('SORTIE EAU '!$H$13:$H$50,J31,'SORTIE EAU '!$I$13:$I$50)</f>
        <v>0</v>
      </c>
      <c r="M31" s="69"/>
      <c r="N31" s="61">
        <f t="shared" si="2"/>
        <v>91</v>
      </c>
      <c r="O31" s="61"/>
      <c r="P31" s="62" t="str">
        <f t="shared" si="3"/>
        <v/>
      </c>
    </row>
    <row r="32" spans="1:16" s="63" customFormat="1" ht="19.5" customHeight="1" x14ac:dyDescent="0.3">
      <c r="A32" s="75"/>
      <c r="B32" s="76"/>
      <c r="C32" s="77"/>
      <c r="D32" s="78"/>
      <c r="E32" s="78"/>
      <c r="F32" s="79"/>
      <c r="G32" s="79"/>
      <c r="H32" s="80"/>
      <c r="I32" s="70" t="s">
        <v>117</v>
      </c>
      <c r="J32" s="71" t="s">
        <v>118</v>
      </c>
      <c r="K32" s="68">
        <v>94</v>
      </c>
      <c r="L32" s="59">
        <f>SUMIF('SORTIE EAU '!$H$13:$H$50,J32,'SORTIE EAU '!$I$13:$I$50)</f>
        <v>0</v>
      </c>
      <c r="M32" s="69"/>
      <c r="N32" s="61">
        <f t="shared" si="2"/>
        <v>94</v>
      </c>
      <c r="O32" s="61"/>
      <c r="P32" s="62" t="str">
        <f t="shared" si="3"/>
        <v/>
      </c>
    </row>
    <row r="33" spans="1:16" s="63" customFormat="1" ht="19.5" customHeight="1" x14ac:dyDescent="0.3">
      <c r="A33" s="75"/>
      <c r="B33" s="76"/>
      <c r="C33" s="77"/>
      <c r="D33" s="78"/>
      <c r="E33" s="78"/>
      <c r="F33" s="79"/>
      <c r="G33" s="79"/>
      <c r="H33" s="80"/>
      <c r="I33" s="70" t="s">
        <v>119</v>
      </c>
      <c r="J33" s="71" t="s">
        <v>120</v>
      </c>
      <c r="K33" s="68">
        <v>97</v>
      </c>
      <c r="L33" s="59">
        <f>SUMIF('SORTIE EAU '!$H$13:$H$50,J33,'SORTIE EAU '!$I$13:$I$50)</f>
        <v>0</v>
      </c>
      <c r="M33" s="69"/>
      <c r="N33" s="61">
        <f t="shared" si="2"/>
        <v>97</v>
      </c>
      <c r="O33" s="61"/>
      <c r="P33" s="62" t="str">
        <f t="shared" si="3"/>
        <v/>
      </c>
    </row>
    <row r="34" spans="1:16" s="63" customFormat="1" ht="19.5" customHeight="1" x14ac:dyDescent="0.3">
      <c r="A34" s="75"/>
      <c r="B34" s="76"/>
      <c r="C34" s="77"/>
      <c r="D34" s="78"/>
      <c r="E34" s="78"/>
      <c r="F34" s="79"/>
      <c r="G34" s="79"/>
      <c r="H34" s="80"/>
      <c r="I34" s="70" t="s">
        <v>121</v>
      </c>
      <c r="J34" s="71" t="s">
        <v>122</v>
      </c>
      <c r="K34" s="68">
        <v>100</v>
      </c>
      <c r="L34" s="59">
        <f>SUMIF('SORTIE EAU '!$H$13:$H$50,J34,'SORTIE EAU '!$I$13:$I$50)</f>
        <v>0</v>
      </c>
      <c r="M34" s="69"/>
      <c r="N34" s="61">
        <f t="shared" si="2"/>
        <v>100</v>
      </c>
      <c r="O34" s="61"/>
      <c r="P34" s="62" t="str">
        <f t="shared" si="3"/>
        <v/>
      </c>
    </row>
    <row r="35" spans="1:16" s="63" customFormat="1" ht="19.5" customHeight="1" x14ac:dyDescent="0.3">
      <c r="A35" s="75"/>
      <c r="B35" s="76"/>
      <c r="C35" s="77"/>
      <c r="D35" s="78"/>
      <c r="E35" s="78"/>
      <c r="F35" s="79"/>
      <c r="G35" s="79"/>
      <c r="H35" s="80"/>
      <c r="I35" s="70" t="s">
        <v>123</v>
      </c>
      <c r="J35" s="71" t="s">
        <v>124</v>
      </c>
      <c r="K35" s="68">
        <v>103</v>
      </c>
      <c r="L35" s="59">
        <f>SUMIF('SORTIE EAU '!$H$13:$H$50,J35,'SORTIE EAU '!$I$13:$I$50)</f>
        <v>0</v>
      </c>
      <c r="M35" s="69"/>
      <c r="N35" s="61">
        <f t="shared" si="2"/>
        <v>103</v>
      </c>
      <c r="O35" s="61"/>
      <c r="P35" s="62" t="str">
        <f t="shared" si="3"/>
        <v/>
      </c>
    </row>
    <row r="36" spans="1:16" s="63" customFormat="1" ht="19.5" customHeight="1" x14ac:dyDescent="0.3">
      <c r="A36" s="75"/>
      <c r="B36" s="76"/>
      <c r="C36" s="77"/>
      <c r="D36" s="78"/>
      <c r="E36" s="78"/>
      <c r="F36" s="79"/>
      <c r="G36" s="79"/>
      <c r="H36" s="80"/>
      <c r="I36" s="70" t="s">
        <v>125</v>
      </c>
      <c r="J36" s="71" t="s">
        <v>126</v>
      </c>
      <c r="K36" s="68">
        <v>106</v>
      </c>
      <c r="L36" s="59">
        <f>SUMIF('SORTIE EAU '!$H$13:$H$50,J36,'SORTIE EAU '!$I$13:$I$50)</f>
        <v>0</v>
      </c>
      <c r="M36" s="69"/>
      <c r="N36" s="61">
        <f t="shared" si="2"/>
        <v>106</v>
      </c>
      <c r="O36" s="61"/>
      <c r="P36" s="62" t="str">
        <f t="shared" si="3"/>
        <v/>
      </c>
    </row>
    <row r="37" spans="1:16" s="63" customFormat="1" ht="19.5" customHeight="1" x14ac:dyDescent="0.3">
      <c r="A37" s="75"/>
      <c r="B37" s="76"/>
      <c r="C37" s="77"/>
      <c r="D37" s="78"/>
      <c r="E37" s="78"/>
      <c r="F37" s="79"/>
      <c r="G37" s="79"/>
      <c r="H37" s="80"/>
      <c r="I37" s="70" t="s">
        <v>127</v>
      </c>
      <c r="J37" s="71" t="s">
        <v>128</v>
      </c>
      <c r="K37" s="68">
        <v>109</v>
      </c>
      <c r="L37" s="59">
        <f>SUMIF('SORTIE EAU '!$H$13:$H$50,J37,'SORTIE EAU '!$I$13:$I$50)</f>
        <v>0</v>
      </c>
      <c r="M37" s="69"/>
      <c r="N37" s="61">
        <f t="shared" si="2"/>
        <v>109</v>
      </c>
      <c r="O37" s="61"/>
      <c r="P37" s="62" t="str">
        <f t="shared" si="3"/>
        <v/>
      </c>
    </row>
    <row r="38" spans="1:16" s="63" customFormat="1" ht="19.5" customHeight="1" x14ac:dyDescent="0.3">
      <c r="A38" s="75"/>
      <c r="B38" s="76"/>
      <c r="C38" s="77"/>
      <c r="D38" s="78"/>
      <c r="E38" s="78"/>
      <c r="F38" s="79"/>
      <c r="G38" s="79"/>
      <c r="H38" s="80"/>
      <c r="I38" s="70" t="s">
        <v>129</v>
      </c>
      <c r="J38" s="71" t="s">
        <v>130</v>
      </c>
      <c r="K38" s="68">
        <v>112</v>
      </c>
      <c r="L38" s="59">
        <f>SUMIF('SORTIE EAU '!$H$13:$H$50,J38,'SORTIE EAU '!$I$13:$I$50)</f>
        <v>0</v>
      </c>
      <c r="M38" s="69"/>
      <c r="N38" s="61">
        <f t="shared" si="2"/>
        <v>112</v>
      </c>
      <c r="O38" s="61"/>
      <c r="P38" s="62" t="str">
        <f t="shared" si="3"/>
        <v/>
      </c>
    </row>
    <row r="39" spans="1:16" s="63" customFormat="1" ht="19.5" customHeight="1" x14ac:dyDescent="0.3">
      <c r="A39" s="75"/>
      <c r="B39" s="76"/>
      <c r="C39" s="77"/>
      <c r="D39" s="78"/>
      <c r="E39" s="78"/>
      <c r="F39" s="79"/>
      <c r="G39" s="79"/>
      <c r="H39" s="80"/>
      <c r="I39" s="70" t="s">
        <v>131</v>
      </c>
      <c r="J39" s="71" t="s">
        <v>132</v>
      </c>
      <c r="K39" s="68">
        <v>115</v>
      </c>
      <c r="L39" s="59">
        <f>SUMIF('SORTIE EAU '!$H$13:$H$50,J39,'SORTIE EAU '!$I$13:$I$50)</f>
        <v>0</v>
      </c>
      <c r="M39" s="69"/>
      <c r="N39" s="61">
        <f t="shared" si="2"/>
        <v>115</v>
      </c>
      <c r="O39" s="61"/>
      <c r="P39" s="62" t="str">
        <f t="shared" si="3"/>
        <v/>
      </c>
    </row>
    <row r="40" spans="1:16" s="63" customFormat="1" ht="19.5" customHeight="1" x14ac:dyDescent="0.3">
      <c r="A40" s="75"/>
      <c r="B40" s="76"/>
      <c r="C40" s="77"/>
      <c r="D40" s="78"/>
      <c r="E40" s="78"/>
      <c r="F40" s="79"/>
      <c r="G40" s="79"/>
      <c r="H40" s="80"/>
      <c r="I40" s="70" t="s">
        <v>133</v>
      </c>
      <c r="J40" s="71" t="s">
        <v>134</v>
      </c>
      <c r="K40" s="68">
        <v>463</v>
      </c>
      <c r="L40" s="59">
        <f>SUMIF('SORTIE EAU '!$H$13:$H$50,J40,'SORTIE EAU '!$I$13:$I$50)</f>
        <v>0</v>
      </c>
      <c r="M40" s="69"/>
      <c r="N40" s="61">
        <f t="shared" si="2"/>
        <v>463</v>
      </c>
      <c r="O40" s="61"/>
      <c r="P40" s="62" t="str">
        <f t="shared" si="3"/>
        <v/>
      </c>
    </row>
    <row r="41" spans="1:16" s="63" customFormat="1" ht="19.5" customHeight="1" x14ac:dyDescent="0.3">
      <c r="A41" s="75"/>
      <c r="B41" s="76"/>
      <c r="C41" s="77"/>
      <c r="D41" s="78"/>
      <c r="E41" s="78"/>
      <c r="F41" s="79"/>
      <c r="G41" s="79"/>
      <c r="H41" s="80"/>
      <c r="I41" s="70" t="s">
        <v>135</v>
      </c>
      <c r="J41" s="71" t="s">
        <v>136</v>
      </c>
      <c r="K41" s="68">
        <v>76</v>
      </c>
      <c r="L41" s="59">
        <f>SUMIF('SORTIE EAU '!$H$13:$H$50,J41,'SORTIE EAU '!$I$13:$I$50)</f>
        <v>0</v>
      </c>
      <c r="M41" s="69"/>
      <c r="N41" s="61">
        <f t="shared" si="2"/>
        <v>76</v>
      </c>
      <c r="O41" s="61"/>
      <c r="P41" s="62" t="str">
        <f t="shared" si="3"/>
        <v/>
      </c>
    </row>
    <row r="42" spans="1:16" s="63" customFormat="1" ht="19.5" customHeight="1" x14ac:dyDescent="0.3">
      <c r="A42" s="75"/>
      <c r="B42" s="76"/>
      <c r="C42" s="77"/>
      <c r="D42" s="78"/>
      <c r="E42" s="78"/>
      <c r="F42" s="79"/>
      <c r="G42" s="79"/>
      <c r="H42" s="80"/>
      <c r="I42" s="70" t="s">
        <v>137</v>
      </c>
      <c r="J42" s="71" t="s">
        <v>138</v>
      </c>
      <c r="K42" s="68">
        <v>118</v>
      </c>
      <c r="L42" s="59">
        <f>SUMIF('SORTIE EAU '!$H$13:$H$50,J42,'SORTIE EAU '!$I$13:$I$50)</f>
        <v>0</v>
      </c>
      <c r="M42" s="69"/>
      <c r="N42" s="61">
        <f t="shared" si="2"/>
        <v>118</v>
      </c>
      <c r="O42" s="61"/>
      <c r="P42" s="62" t="str">
        <f t="shared" si="3"/>
        <v/>
      </c>
    </row>
    <row r="43" spans="1:16" s="63" customFormat="1" ht="19.5" customHeight="1" x14ac:dyDescent="0.3">
      <c r="A43" s="75"/>
      <c r="B43" s="76"/>
      <c r="C43" s="77"/>
      <c r="D43" s="78"/>
      <c r="E43" s="78"/>
      <c r="F43" s="79"/>
      <c r="G43" s="79"/>
      <c r="H43" s="80"/>
      <c r="I43" s="70" t="s">
        <v>139</v>
      </c>
      <c r="J43" s="71" t="s">
        <v>140</v>
      </c>
      <c r="K43" s="68">
        <v>139</v>
      </c>
      <c r="L43" s="59">
        <f>SUMIF('SORTIE EAU '!$H$13:$H$50,J43,'SORTIE EAU '!$I$13:$I$50)</f>
        <v>0</v>
      </c>
      <c r="M43" s="69"/>
      <c r="N43" s="61">
        <f t="shared" si="2"/>
        <v>139</v>
      </c>
      <c r="O43" s="61"/>
      <c r="P43" s="62" t="str">
        <f t="shared" si="3"/>
        <v/>
      </c>
    </row>
    <row r="44" spans="1:16" s="63" customFormat="1" ht="19.5" customHeight="1" x14ac:dyDescent="0.3">
      <c r="A44" s="75"/>
      <c r="B44" s="76"/>
      <c r="C44" s="77"/>
      <c r="D44" s="78"/>
      <c r="E44" s="78"/>
      <c r="F44" s="79"/>
      <c r="G44" s="79"/>
      <c r="H44" s="80"/>
      <c r="I44" s="70" t="s">
        <v>141</v>
      </c>
      <c r="J44" s="71" t="s">
        <v>142</v>
      </c>
      <c r="K44" s="68">
        <v>142</v>
      </c>
      <c r="L44" s="59">
        <f>SUMIF('SORTIE EAU '!$H$13:$H$50,J44,'SORTIE EAU '!$I$13:$I$50)</f>
        <v>0</v>
      </c>
      <c r="M44" s="69"/>
      <c r="N44" s="61">
        <f t="shared" si="2"/>
        <v>142</v>
      </c>
      <c r="O44" s="61"/>
      <c r="P44" s="62" t="str">
        <f t="shared" si="3"/>
        <v/>
      </c>
    </row>
    <row r="45" spans="1:16" s="63" customFormat="1" ht="19.5" customHeight="1" x14ac:dyDescent="0.3">
      <c r="A45" s="75"/>
      <c r="B45" s="76"/>
      <c r="C45" s="77"/>
      <c r="D45" s="78"/>
      <c r="E45" s="78"/>
      <c r="F45" s="79"/>
      <c r="G45" s="79"/>
      <c r="H45" s="80"/>
      <c r="I45" s="70" t="s">
        <v>143</v>
      </c>
      <c r="J45" s="71" t="s">
        <v>144</v>
      </c>
      <c r="K45" s="68">
        <v>145</v>
      </c>
      <c r="L45" s="59">
        <f>SUMIF('SORTIE EAU '!$H$13:$H$50,J45,'SORTIE EAU '!$I$13:$I$50)</f>
        <v>0</v>
      </c>
      <c r="M45" s="69"/>
      <c r="N45" s="61">
        <f t="shared" si="2"/>
        <v>145</v>
      </c>
      <c r="O45" s="61"/>
      <c r="P45" s="62" t="str">
        <f t="shared" si="3"/>
        <v/>
      </c>
    </row>
    <row r="46" spans="1:16" s="63" customFormat="1" ht="19.5" customHeight="1" x14ac:dyDescent="0.3">
      <c r="A46" s="75"/>
      <c r="B46" s="76"/>
      <c r="C46" s="77"/>
      <c r="D46" s="78"/>
      <c r="E46" s="78"/>
      <c r="F46" s="79"/>
      <c r="G46" s="79"/>
      <c r="H46" s="80"/>
      <c r="I46" s="70" t="s">
        <v>145</v>
      </c>
      <c r="J46" s="71" t="s">
        <v>146</v>
      </c>
      <c r="K46" s="68">
        <v>121</v>
      </c>
      <c r="L46" s="59">
        <f>SUMIF('SORTIE EAU '!$H$13:$H$50,J46,'SORTIE EAU '!$I$13:$I$50)</f>
        <v>0</v>
      </c>
      <c r="M46" s="69"/>
      <c r="N46" s="61">
        <f t="shared" si="2"/>
        <v>121</v>
      </c>
      <c r="O46" s="61"/>
      <c r="P46" s="62" t="str">
        <f t="shared" si="3"/>
        <v/>
      </c>
    </row>
    <row r="47" spans="1:16" s="63" customFormat="1" ht="19.5" customHeight="1" x14ac:dyDescent="0.3">
      <c r="A47" s="75"/>
      <c r="B47" s="76"/>
      <c r="C47" s="77"/>
      <c r="D47" s="78"/>
      <c r="E47" s="78"/>
      <c r="F47" s="79"/>
      <c r="G47" s="79"/>
      <c r="H47" s="80"/>
      <c r="I47" s="70" t="s">
        <v>147</v>
      </c>
      <c r="J47" s="71" t="s">
        <v>148</v>
      </c>
      <c r="K47" s="68">
        <v>124</v>
      </c>
      <c r="L47" s="59">
        <f>SUMIF('SORTIE EAU '!$H$13:$H$50,J47,'SORTIE EAU '!$I$13:$I$50)</f>
        <v>0</v>
      </c>
      <c r="M47" s="69"/>
      <c r="N47" s="61">
        <f t="shared" si="2"/>
        <v>124</v>
      </c>
      <c r="O47" s="61"/>
      <c r="P47" s="62" t="str">
        <f t="shared" si="3"/>
        <v/>
      </c>
    </row>
    <row r="48" spans="1:16" s="63" customFormat="1" ht="19.5" customHeight="1" x14ac:dyDescent="0.3">
      <c r="A48" s="75"/>
      <c r="B48" s="76"/>
      <c r="C48" s="77"/>
      <c r="D48" s="78"/>
      <c r="E48" s="78"/>
      <c r="F48" s="79"/>
      <c r="G48" s="79"/>
      <c r="H48" s="80"/>
      <c r="I48" s="70" t="s">
        <v>149</v>
      </c>
      <c r="J48" s="71" t="s">
        <v>150</v>
      </c>
      <c r="K48" s="68">
        <v>127</v>
      </c>
      <c r="L48" s="59">
        <f>SUMIF('SORTIE EAU '!$H$13:$H$50,J48,'SORTIE EAU '!$I$13:$I$50)</f>
        <v>0</v>
      </c>
      <c r="M48" s="69"/>
      <c r="N48" s="61">
        <f t="shared" si="2"/>
        <v>127</v>
      </c>
      <c r="O48" s="61"/>
      <c r="P48" s="62" t="str">
        <f t="shared" si="3"/>
        <v/>
      </c>
    </row>
    <row r="49" spans="1:16" s="63" customFormat="1" ht="19.5" customHeight="1" x14ac:dyDescent="0.3">
      <c r="A49" s="75"/>
      <c r="B49" s="76"/>
      <c r="C49" s="77"/>
      <c r="D49" s="78"/>
      <c r="E49" s="78"/>
      <c r="F49" s="79"/>
      <c r="G49" s="79"/>
      <c r="H49" s="80"/>
      <c r="I49" s="70" t="s">
        <v>151</v>
      </c>
      <c r="J49" s="71" t="s">
        <v>152</v>
      </c>
      <c r="K49" s="68">
        <v>130</v>
      </c>
      <c r="L49" s="59">
        <f>SUMIF('SORTIE EAU '!$H$13:$H$50,J49,'SORTIE EAU '!$I$13:$I$50)</f>
        <v>0</v>
      </c>
      <c r="M49" s="69"/>
      <c r="N49" s="61">
        <f t="shared" si="2"/>
        <v>130</v>
      </c>
      <c r="O49" s="61"/>
      <c r="P49" s="62" t="str">
        <f t="shared" si="3"/>
        <v/>
      </c>
    </row>
    <row r="50" spans="1:16" s="63" customFormat="1" ht="19.5" customHeight="1" x14ac:dyDescent="0.3">
      <c r="A50" s="75"/>
      <c r="B50" s="76"/>
      <c r="C50" s="77"/>
      <c r="D50" s="78"/>
      <c r="E50" s="78"/>
      <c r="F50" s="79"/>
      <c r="G50" s="79"/>
      <c r="H50" s="80"/>
      <c r="I50" s="70" t="s">
        <v>153</v>
      </c>
      <c r="J50" s="71" t="s">
        <v>154</v>
      </c>
      <c r="K50" s="68">
        <v>133</v>
      </c>
      <c r="L50" s="59">
        <f>SUMIF('SORTIE EAU '!$H$13:$H$50,J50,'SORTIE EAU '!$I$13:$I$50)</f>
        <v>0</v>
      </c>
      <c r="M50" s="69"/>
      <c r="N50" s="61">
        <f t="shared" si="2"/>
        <v>133</v>
      </c>
      <c r="O50" s="61"/>
      <c r="P50" s="62" t="str">
        <f t="shared" si="3"/>
        <v/>
      </c>
    </row>
    <row r="51" spans="1:16" s="63" customFormat="1" ht="19.5" customHeight="1" x14ac:dyDescent="0.3">
      <c r="A51" s="75"/>
      <c r="B51" s="76"/>
      <c r="C51" s="77"/>
      <c r="D51" s="78"/>
      <c r="E51" s="78"/>
      <c r="F51" s="79"/>
      <c r="G51" s="79"/>
      <c r="H51" s="80"/>
      <c r="I51" s="70" t="s">
        <v>155</v>
      </c>
      <c r="J51" s="71" t="s">
        <v>156</v>
      </c>
      <c r="K51" s="68">
        <v>136</v>
      </c>
      <c r="L51" s="59">
        <f>SUMIF('SORTIE EAU '!$H$13:$H$50,J51,'SORTIE EAU '!$I$13:$I$50)</f>
        <v>0</v>
      </c>
      <c r="M51" s="69"/>
      <c r="N51" s="61">
        <f t="shared" si="2"/>
        <v>136</v>
      </c>
      <c r="O51" s="61"/>
      <c r="P51" s="62" t="str">
        <f t="shared" si="3"/>
        <v/>
      </c>
    </row>
    <row r="52" spans="1:16" s="63" customFormat="1" ht="19.5" customHeight="1" x14ac:dyDescent="0.3">
      <c r="A52" s="75"/>
      <c r="B52" s="76"/>
      <c r="C52" s="77"/>
      <c r="D52" s="78"/>
      <c r="E52" s="78"/>
      <c r="F52" s="79"/>
      <c r="G52" s="79"/>
      <c r="H52" s="80"/>
      <c r="I52" s="70" t="s">
        <v>157</v>
      </c>
      <c r="J52" s="71" t="s">
        <v>158</v>
      </c>
      <c r="K52" s="68">
        <v>148</v>
      </c>
      <c r="L52" s="59">
        <f>SUMIF('SORTIE EAU '!$H$13:$H$50,J52,'SORTIE EAU '!$I$13:$I$50)</f>
        <v>0</v>
      </c>
      <c r="M52" s="69"/>
      <c r="N52" s="61">
        <f t="shared" si="2"/>
        <v>148</v>
      </c>
      <c r="O52" s="61"/>
      <c r="P52" s="62" t="str">
        <f t="shared" si="3"/>
        <v/>
      </c>
    </row>
    <row r="53" spans="1:16" s="63" customFormat="1" ht="19.5" customHeight="1" x14ac:dyDescent="0.3">
      <c r="A53" s="75"/>
      <c r="B53" s="76"/>
      <c r="C53" s="77"/>
      <c r="D53" s="78"/>
      <c r="E53" s="78"/>
      <c r="F53" s="79"/>
      <c r="G53" s="79"/>
      <c r="H53" s="80"/>
      <c r="I53" s="70" t="s">
        <v>159</v>
      </c>
      <c r="J53" s="71" t="s">
        <v>160</v>
      </c>
      <c r="K53" s="68">
        <v>151</v>
      </c>
      <c r="L53" s="59">
        <f>SUMIF('SORTIE EAU '!$H$13:$H$50,J53,'SORTIE EAU '!$I$13:$I$50)</f>
        <v>0</v>
      </c>
      <c r="M53" s="69"/>
      <c r="N53" s="61">
        <f t="shared" si="2"/>
        <v>151</v>
      </c>
      <c r="O53" s="61"/>
      <c r="P53" s="62" t="str">
        <f t="shared" si="3"/>
        <v/>
      </c>
    </row>
    <row r="54" spans="1:16" s="63" customFormat="1" ht="19.5" customHeight="1" x14ac:dyDescent="0.3">
      <c r="A54" s="75"/>
      <c r="B54" s="76"/>
      <c r="C54" s="77"/>
      <c r="D54" s="78"/>
      <c r="E54" s="78"/>
      <c r="F54" s="79"/>
      <c r="G54" s="79"/>
      <c r="H54" s="80"/>
      <c r="I54" s="70" t="s">
        <v>161</v>
      </c>
      <c r="J54" s="71" t="s">
        <v>162</v>
      </c>
      <c r="K54" s="68">
        <v>154</v>
      </c>
      <c r="L54" s="59">
        <f>SUMIF('SORTIE EAU '!$H$13:$H$50,J54,'SORTIE EAU '!$I$13:$I$50)</f>
        <v>0</v>
      </c>
      <c r="M54" s="69"/>
      <c r="N54" s="61">
        <f t="shared" si="2"/>
        <v>154</v>
      </c>
      <c r="O54" s="61"/>
      <c r="P54" s="62" t="str">
        <f t="shared" si="3"/>
        <v/>
      </c>
    </row>
    <row r="55" spans="1:16" s="63" customFormat="1" ht="19.5" customHeight="1" x14ac:dyDescent="0.3">
      <c r="A55" s="75"/>
      <c r="B55" s="76"/>
      <c r="C55" s="77"/>
      <c r="D55" s="78"/>
      <c r="E55" s="78"/>
      <c r="F55" s="79"/>
      <c r="G55" s="79"/>
      <c r="H55" s="80"/>
      <c r="I55" s="70" t="s">
        <v>163</v>
      </c>
      <c r="J55" s="71" t="s">
        <v>164</v>
      </c>
      <c r="K55" s="68">
        <v>157</v>
      </c>
      <c r="L55" s="59">
        <f>SUMIF('SORTIE EAU '!$H$13:$H$50,J55,'SORTIE EAU '!$I$13:$I$50)</f>
        <v>0</v>
      </c>
      <c r="M55" s="69"/>
      <c r="N55" s="61">
        <f t="shared" si="2"/>
        <v>157</v>
      </c>
      <c r="O55" s="61"/>
      <c r="P55" s="62" t="str">
        <f t="shared" si="3"/>
        <v/>
      </c>
    </row>
    <row r="56" spans="1:16" s="63" customFormat="1" ht="19.5" customHeight="1" x14ac:dyDescent="0.3">
      <c r="A56" s="75"/>
      <c r="B56" s="76"/>
      <c r="C56" s="77"/>
      <c r="D56" s="78"/>
      <c r="E56" s="78"/>
      <c r="F56" s="79"/>
      <c r="G56" s="79"/>
      <c r="H56" s="80"/>
      <c r="I56" s="70" t="s">
        <v>165</v>
      </c>
      <c r="J56" s="71" t="s">
        <v>166</v>
      </c>
      <c r="K56" s="68">
        <v>160</v>
      </c>
      <c r="L56" s="59">
        <f>SUMIF('SORTIE EAU '!$H$13:$H$50,J56,'SORTIE EAU '!$I$13:$I$50)</f>
        <v>0</v>
      </c>
      <c r="M56" s="69"/>
      <c r="N56" s="61">
        <f t="shared" si="2"/>
        <v>160</v>
      </c>
      <c r="O56" s="61"/>
      <c r="P56" s="62" t="str">
        <f t="shared" si="3"/>
        <v/>
      </c>
    </row>
    <row r="57" spans="1:16" s="63" customFormat="1" ht="19.5" customHeight="1" x14ac:dyDescent="0.3">
      <c r="A57" s="75"/>
      <c r="B57" s="76"/>
      <c r="C57" s="77"/>
      <c r="D57" s="78"/>
      <c r="E57" s="78"/>
      <c r="F57" s="79"/>
      <c r="G57" s="79"/>
      <c r="H57" s="80"/>
      <c r="I57" s="70" t="s">
        <v>167</v>
      </c>
      <c r="J57" s="71" t="s">
        <v>168</v>
      </c>
      <c r="K57" s="68">
        <v>163</v>
      </c>
      <c r="L57" s="59">
        <f>SUMIF('SORTIE EAU '!$H$13:$H$50,J57,'SORTIE EAU '!$I$13:$I$50)</f>
        <v>0</v>
      </c>
      <c r="M57" s="69"/>
      <c r="N57" s="61">
        <f t="shared" si="2"/>
        <v>163</v>
      </c>
      <c r="O57" s="61"/>
      <c r="P57" s="62" t="str">
        <f t="shared" si="3"/>
        <v/>
      </c>
    </row>
    <row r="58" spans="1:16" s="63" customFormat="1" ht="19.5" customHeight="1" x14ac:dyDescent="0.3">
      <c r="A58" s="75"/>
      <c r="B58" s="76"/>
      <c r="C58" s="77"/>
      <c r="D58" s="78"/>
      <c r="E58" s="78"/>
      <c r="F58" s="79"/>
      <c r="G58" s="79"/>
      <c r="H58" s="80"/>
      <c r="I58" s="70" t="s">
        <v>169</v>
      </c>
      <c r="J58" s="71" t="s">
        <v>170</v>
      </c>
      <c r="K58" s="68">
        <v>166</v>
      </c>
      <c r="L58" s="59">
        <f>SUMIF('SORTIE EAU '!$H$13:$H$50,J58,'SORTIE EAU '!$I$13:$I$50)</f>
        <v>0</v>
      </c>
      <c r="M58" s="69"/>
      <c r="N58" s="61">
        <f t="shared" si="2"/>
        <v>166</v>
      </c>
      <c r="O58" s="61"/>
      <c r="P58" s="62" t="str">
        <f t="shared" si="3"/>
        <v/>
      </c>
    </row>
    <row r="59" spans="1:16" s="63" customFormat="1" ht="19.5" customHeight="1" x14ac:dyDescent="0.3">
      <c r="A59" s="75"/>
      <c r="B59" s="76"/>
      <c r="C59" s="77"/>
      <c r="D59" s="78"/>
      <c r="E59" s="78"/>
      <c r="F59" s="79"/>
      <c r="G59" s="79"/>
      <c r="H59" s="80"/>
      <c r="I59" s="70" t="s">
        <v>171</v>
      </c>
      <c r="J59" s="71" t="s">
        <v>172</v>
      </c>
      <c r="K59" s="68">
        <v>169</v>
      </c>
      <c r="L59" s="59">
        <f>SUMIF('SORTIE EAU '!$H$13:$H$50,J59,'SORTIE EAU '!$I$13:$I$50)</f>
        <v>0</v>
      </c>
      <c r="M59" s="69"/>
      <c r="N59" s="61">
        <f t="shared" si="2"/>
        <v>169</v>
      </c>
      <c r="O59" s="61"/>
      <c r="P59" s="62" t="str">
        <f t="shared" si="3"/>
        <v/>
      </c>
    </row>
    <row r="60" spans="1:16" s="63" customFormat="1" ht="19.5" customHeight="1" x14ac:dyDescent="0.3">
      <c r="A60" s="75"/>
      <c r="B60" s="76"/>
      <c r="C60" s="77"/>
      <c r="D60" s="78"/>
      <c r="E60" s="78"/>
      <c r="F60" s="79"/>
      <c r="G60" s="79"/>
      <c r="H60" s="80"/>
      <c r="I60" s="70" t="s">
        <v>173</v>
      </c>
      <c r="J60" s="71" t="s">
        <v>174</v>
      </c>
      <c r="K60" s="68">
        <v>172</v>
      </c>
      <c r="L60" s="59">
        <f>SUMIF('SORTIE EAU '!$H$13:$H$50,J60,'SORTIE EAU '!$I$13:$I$50)</f>
        <v>0</v>
      </c>
      <c r="M60" s="69"/>
      <c r="N60" s="61">
        <f t="shared" si="2"/>
        <v>172</v>
      </c>
      <c r="O60" s="61"/>
      <c r="P60" s="62" t="str">
        <f t="shared" si="3"/>
        <v/>
      </c>
    </row>
    <row r="61" spans="1:16" s="63" customFormat="1" ht="19.5" customHeight="1" x14ac:dyDescent="0.3">
      <c r="A61" s="75"/>
      <c r="B61" s="76"/>
      <c r="C61" s="77"/>
      <c r="D61" s="78"/>
      <c r="E61" s="78"/>
      <c r="F61" s="79"/>
      <c r="G61" s="79"/>
      <c r="H61" s="80"/>
      <c r="I61" s="70" t="s">
        <v>175</v>
      </c>
      <c r="J61" s="71" t="s">
        <v>176</v>
      </c>
      <c r="K61" s="68">
        <v>175</v>
      </c>
      <c r="L61" s="59">
        <f>SUMIF('SORTIE EAU '!$H$13:$H$50,J61,'SORTIE EAU '!$I$13:$I$50)</f>
        <v>0</v>
      </c>
      <c r="M61" s="69"/>
      <c r="N61" s="61">
        <f t="shared" si="2"/>
        <v>175</v>
      </c>
      <c r="O61" s="61"/>
      <c r="P61" s="62" t="str">
        <f t="shared" si="3"/>
        <v/>
      </c>
    </row>
    <row r="62" spans="1:16" s="63" customFormat="1" ht="19.5" customHeight="1" x14ac:dyDescent="0.3">
      <c r="A62" s="75"/>
      <c r="B62" s="76"/>
      <c r="C62" s="77"/>
      <c r="D62" s="78"/>
      <c r="E62" s="78"/>
      <c r="F62" s="79"/>
      <c r="G62" s="79"/>
      <c r="H62" s="80"/>
      <c r="I62" s="70" t="s">
        <v>177</v>
      </c>
      <c r="J62" s="71" t="s">
        <v>178</v>
      </c>
      <c r="K62" s="68">
        <v>178</v>
      </c>
      <c r="L62" s="59">
        <f>SUMIF('SORTIE EAU '!$H$13:$H$50,J62,'SORTIE EAU '!$I$13:$I$50)</f>
        <v>0</v>
      </c>
      <c r="M62" s="69"/>
      <c r="N62" s="61">
        <f t="shared" si="2"/>
        <v>178</v>
      </c>
      <c r="O62" s="61"/>
      <c r="P62" s="62" t="str">
        <f t="shared" si="3"/>
        <v/>
      </c>
    </row>
    <row r="63" spans="1:16" s="63" customFormat="1" ht="19.5" customHeight="1" x14ac:dyDescent="0.3">
      <c r="A63" s="75"/>
      <c r="B63" s="76"/>
      <c r="C63" s="77"/>
      <c r="D63" s="78"/>
      <c r="E63" s="78"/>
      <c r="F63" s="79"/>
      <c r="G63" s="79"/>
      <c r="H63" s="80"/>
      <c r="I63" s="70" t="s">
        <v>179</v>
      </c>
      <c r="J63" s="71" t="s">
        <v>180</v>
      </c>
      <c r="K63" s="68">
        <v>181</v>
      </c>
      <c r="L63" s="59">
        <f>SUMIF('SORTIE EAU '!$H$13:$H$50,J63,'SORTIE EAU '!$I$13:$I$50)</f>
        <v>0</v>
      </c>
      <c r="M63" s="69"/>
      <c r="N63" s="61">
        <f t="shared" si="2"/>
        <v>181</v>
      </c>
      <c r="O63" s="61"/>
      <c r="P63" s="62" t="str">
        <f t="shared" si="3"/>
        <v/>
      </c>
    </row>
    <row r="64" spans="1:16" s="63" customFormat="1" ht="19.5" customHeight="1" x14ac:dyDescent="0.3">
      <c r="A64" s="75"/>
      <c r="B64" s="76"/>
      <c r="C64" s="77"/>
      <c r="D64" s="78"/>
      <c r="E64" s="78"/>
      <c r="F64" s="79"/>
      <c r="G64" s="79"/>
      <c r="H64" s="80"/>
      <c r="I64" s="70" t="s">
        <v>181</v>
      </c>
      <c r="J64" s="71" t="s">
        <v>182</v>
      </c>
      <c r="K64" s="68">
        <v>184</v>
      </c>
      <c r="L64" s="59">
        <f>SUMIF('SORTIE EAU '!$H$13:$H$50,J64,'SORTIE EAU '!$I$13:$I$50)</f>
        <v>0</v>
      </c>
      <c r="M64" s="69"/>
      <c r="N64" s="61">
        <f t="shared" si="2"/>
        <v>184</v>
      </c>
      <c r="O64" s="61"/>
      <c r="P64" s="62" t="str">
        <f t="shared" si="3"/>
        <v/>
      </c>
    </row>
    <row r="65" spans="1:16" s="63" customFormat="1" ht="19.5" customHeight="1" x14ac:dyDescent="0.3">
      <c r="A65" s="75"/>
      <c r="B65" s="76"/>
      <c r="C65" s="77"/>
      <c r="D65" s="78"/>
      <c r="E65" s="78"/>
      <c r="F65" s="79"/>
      <c r="G65" s="79"/>
      <c r="H65" s="80"/>
      <c r="I65" s="70" t="s">
        <v>183</v>
      </c>
      <c r="J65" s="71" t="s">
        <v>184</v>
      </c>
      <c r="K65" s="68">
        <v>187</v>
      </c>
      <c r="L65" s="59">
        <f>SUMIF('SORTIE EAU '!$H$13:$H$50,J65,'SORTIE EAU '!$I$13:$I$50)</f>
        <v>0</v>
      </c>
      <c r="M65" s="69"/>
      <c r="N65" s="61">
        <f t="shared" si="2"/>
        <v>187</v>
      </c>
      <c r="O65" s="61"/>
      <c r="P65" s="62" t="str">
        <f t="shared" si="3"/>
        <v/>
      </c>
    </row>
    <row r="66" spans="1:16" s="63" customFormat="1" ht="19.5" customHeight="1" x14ac:dyDescent="0.3">
      <c r="A66" s="75"/>
      <c r="B66" s="76"/>
      <c r="C66" s="77"/>
      <c r="D66" s="78"/>
      <c r="E66" s="78"/>
      <c r="F66" s="79"/>
      <c r="G66" s="79"/>
      <c r="H66" s="80"/>
      <c r="I66" s="70" t="s">
        <v>185</v>
      </c>
      <c r="J66" s="71" t="s">
        <v>186</v>
      </c>
      <c r="K66" s="68">
        <v>190</v>
      </c>
      <c r="L66" s="59">
        <f>SUMIF('SORTIE EAU '!$H$13:$H$50,J66,'SORTIE EAU '!$I$13:$I$50)</f>
        <v>0</v>
      </c>
      <c r="M66" s="69"/>
      <c r="N66" s="61">
        <f t="shared" si="2"/>
        <v>190</v>
      </c>
      <c r="O66" s="61"/>
      <c r="P66" s="62" t="str">
        <f t="shared" si="3"/>
        <v/>
      </c>
    </row>
    <row r="67" spans="1:16" s="63" customFormat="1" ht="19.5" customHeight="1" x14ac:dyDescent="0.3">
      <c r="A67" s="75"/>
      <c r="B67" s="76"/>
      <c r="C67" s="77"/>
      <c r="D67" s="78"/>
      <c r="E67" s="78"/>
      <c r="F67" s="79"/>
      <c r="G67" s="79"/>
      <c r="H67" s="80"/>
      <c r="I67" s="70" t="s">
        <v>187</v>
      </c>
      <c r="J67" s="71" t="s">
        <v>188</v>
      </c>
      <c r="K67" s="68">
        <v>193</v>
      </c>
      <c r="L67" s="59">
        <f>SUMIF('SORTIE EAU '!$H$13:$H$50,J67,'SORTIE EAU '!$I$13:$I$50)</f>
        <v>0</v>
      </c>
      <c r="M67" s="69"/>
      <c r="N67" s="61">
        <f t="shared" ref="N67:N130" si="4">K67-L67</f>
        <v>193</v>
      </c>
      <c r="O67" s="61"/>
      <c r="P67" s="62" t="str">
        <f t="shared" ref="P67:P130" si="5">IF(K67&lt;L67,"rupture de stock","")</f>
        <v/>
      </c>
    </row>
    <row r="68" spans="1:16" s="63" customFormat="1" ht="19.5" customHeight="1" x14ac:dyDescent="0.3">
      <c r="A68" s="75"/>
      <c r="B68" s="76"/>
      <c r="C68" s="77"/>
      <c r="D68" s="78"/>
      <c r="E68" s="78"/>
      <c r="F68" s="79"/>
      <c r="G68" s="79"/>
      <c r="H68" s="80"/>
      <c r="I68" s="70" t="s">
        <v>189</v>
      </c>
      <c r="J68" s="71" t="s">
        <v>190</v>
      </c>
      <c r="K68" s="68">
        <v>196</v>
      </c>
      <c r="L68" s="59">
        <f>SUMIF('SORTIE EAU '!$H$13:$H$50,J68,'SORTIE EAU '!$I$13:$I$50)</f>
        <v>0</v>
      </c>
      <c r="M68" s="69"/>
      <c r="N68" s="61">
        <f t="shared" si="4"/>
        <v>196</v>
      </c>
      <c r="O68" s="61"/>
      <c r="P68" s="62" t="str">
        <f t="shared" si="5"/>
        <v/>
      </c>
    </row>
    <row r="69" spans="1:16" s="63" customFormat="1" ht="19.5" customHeight="1" x14ac:dyDescent="0.3">
      <c r="A69" s="75"/>
      <c r="B69" s="76"/>
      <c r="C69" s="77"/>
      <c r="D69" s="78"/>
      <c r="E69" s="78"/>
      <c r="F69" s="79"/>
      <c r="G69" s="79"/>
      <c r="H69" s="80"/>
      <c r="I69" s="70" t="s">
        <v>191</v>
      </c>
      <c r="J69" s="71" t="s">
        <v>192</v>
      </c>
      <c r="K69" s="68">
        <v>199</v>
      </c>
      <c r="L69" s="59">
        <f>SUMIF('SORTIE EAU '!$H$13:$H$50,J69,'SORTIE EAU '!$I$13:$I$50)</f>
        <v>0</v>
      </c>
      <c r="M69" s="69"/>
      <c r="N69" s="61">
        <f t="shared" si="4"/>
        <v>199</v>
      </c>
      <c r="O69" s="61"/>
      <c r="P69" s="62" t="str">
        <f t="shared" si="5"/>
        <v/>
      </c>
    </row>
    <row r="70" spans="1:16" s="63" customFormat="1" ht="19.5" customHeight="1" x14ac:dyDescent="0.3">
      <c r="A70" s="75"/>
      <c r="B70" s="76"/>
      <c r="C70" s="77"/>
      <c r="D70" s="78"/>
      <c r="E70" s="78"/>
      <c r="F70" s="79"/>
      <c r="G70" s="79"/>
      <c r="H70" s="80"/>
      <c r="I70" s="70" t="s">
        <v>193</v>
      </c>
      <c r="J70" s="71" t="s">
        <v>194</v>
      </c>
      <c r="K70" s="68">
        <v>202</v>
      </c>
      <c r="L70" s="59">
        <f>SUMIF('SORTIE EAU '!$H$13:$H$50,J70,'SORTIE EAU '!$I$13:$I$50)</f>
        <v>0</v>
      </c>
      <c r="M70" s="69"/>
      <c r="N70" s="61">
        <f t="shared" si="4"/>
        <v>202</v>
      </c>
      <c r="O70" s="61"/>
      <c r="P70" s="62" t="str">
        <f t="shared" si="5"/>
        <v/>
      </c>
    </row>
    <row r="71" spans="1:16" s="63" customFormat="1" ht="19.5" customHeight="1" x14ac:dyDescent="0.3">
      <c r="A71" s="75"/>
      <c r="B71" s="76"/>
      <c r="C71" s="77"/>
      <c r="D71" s="78"/>
      <c r="E71" s="78"/>
      <c r="F71" s="79"/>
      <c r="G71" s="79"/>
      <c r="H71" s="80"/>
      <c r="I71" s="70" t="s">
        <v>195</v>
      </c>
      <c r="J71" s="71" t="s">
        <v>196</v>
      </c>
      <c r="K71" s="68">
        <v>205</v>
      </c>
      <c r="L71" s="59">
        <f>SUMIF('SORTIE EAU '!$H$13:$H$50,J71,'SORTIE EAU '!$I$13:$I$50)</f>
        <v>0</v>
      </c>
      <c r="M71" s="69"/>
      <c r="N71" s="61">
        <f t="shared" si="4"/>
        <v>205</v>
      </c>
      <c r="O71" s="61"/>
      <c r="P71" s="62" t="str">
        <f t="shared" si="5"/>
        <v/>
      </c>
    </row>
    <row r="72" spans="1:16" s="63" customFormat="1" ht="19.5" customHeight="1" x14ac:dyDescent="0.3">
      <c r="A72" s="75"/>
      <c r="B72" s="76"/>
      <c r="C72" s="77"/>
      <c r="D72" s="78"/>
      <c r="E72" s="78"/>
      <c r="F72" s="79"/>
      <c r="G72" s="79"/>
      <c r="H72" s="80"/>
      <c r="I72" s="70" t="s">
        <v>197</v>
      </c>
      <c r="J72" s="71" t="s">
        <v>198</v>
      </c>
      <c r="K72" s="68">
        <v>208</v>
      </c>
      <c r="L72" s="59">
        <f>SUMIF('SORTIE EAU '!$H$13:$H$50,J72,'SORTIE EAU '!$I$13:$I$50)</f>
        <v>0</v>
      </c>
      <c r="M72" s="69"/>
      <c r="N72" s="61">
        <f t="shared" si="4"/>
        <v>208</v>
      </c>
      <c r="O72" s="61"/>
      <c r="P72" s="62" t="str">
        <f t="shared" si="5"/>
        <v/>
      </c>
    </row>
    <row r="73" spans="1:16" s="63" customFormat="1" ht="19.5" customHeight="1" x14ac:dyDescent="0.3">
      <c r="A73" s="75"/>
      <c r="B73" s="76"/>
      <c r="C73" s="77"/>
      <c r="D73" s="78"/>
      <c r="E73" s="78"/>
      <c r="F73" s="79"/>
      <c r="G73" s="79"/>
      <c r="H73" s="80"/>
      <c r="I73" s="70" t="s">
        <v>199</v>
      </c>
      <c r="J73" s="71" t="s">
        <v>200</v>
      </c>
      <c r="K73" s="68">
        <v>211</v>
      </c>
      <c r="L73" s="59">
        <f>SUMIF('SORTIE EAU '!$H$13:$H$50,J73,'SORTIE EAU '!$I$13:$I$50)</f>
        <v>0</v>
      </c>
      <c r="M73" s="69"/>
      <c r="N73" s="61">
        <f t="shared" si="4"/>
        <v>211</v>
      </c>
      <c r="O73" s="61"/>
      <c r="P73" s="62" t="str">
        <f t="shared" si="5"/>
        <v/>
      </c>
    </row>
    <row r="74" spans="1:16" s="63" customFormat="1" ht="19.5" customHeight="1" x14ac:dyDescent="0.3">
      <c r="A74" s="75"/>
      <c r="B74" s="76"/>
      <c r="C74" s="77"/>
      <c r="D74" s="78"/>
      <c r="E74" s="78"/>
      <c r="F74" s="79"/>
      <c r="G74" s="79"/>
      <c r="H74" s="80"/>
      <c r="I74" s="70" t="s">
        <v>201</v>
      </c>
      <c r="J74" s="71" t="s">
        <v>202</v>
      </c>
      <c r="K74" s="68">
        <v>214</v>
      </c>
      <c r="L74" s="59">
        <f>SUMIF('SORTIE EAU '!$H$13:$H$50,J74,'SORTIE EAU '!$I$13:$I$50)</f>
        <v>0</v>
      </c>
      <c r="M74" s="69"/>
      <c r="N74" s="61">
        <f t="shared" si="4"/>
        <v>214</v>
      </c>
      <c r="O74" s="61"/>
      <c r="P74" s="62" t="str">
        <f t="shared" si="5"/>
        <v/>
      </c>
    </row>
    <row r="75" spans="1:16" s="63" customFormat="1" ht="19.5" customHeight="1" x14ac:dyDescent="0.3">
      <c r="A75" s="75"/>
      <c r="B75" s="76"/>
      <c r="C75" s="77"/>
      <c r="D75" s="78"/>
      <c r="E75" s="78"/>
      <c r="F75" s="79"/>
      <c r="G75" s="79"/>
      <c r="H75" s="80"/>
      <c r="I75" s="70" t="s">
        <v>203</v>
      </c>
      <c r="J75" s="71" t="s">
        <v>204</v>
      </c>
      <c r="K75" s="68">
        <v>217</v>
      </c>
      <c r="L75" s="59">
        <f>SUMIF('SORTIE EAU '!$H$13:$H$50,J75,'SORTIE EAU '!$I$13:$I$50)</f>
        <v>0</v>
      </c>
      <c r="M75" s="69"/>
      <c r="N75" s="61">
        <f t="shared" si="4"/>
        <v>217</v>
      </c>
      <c r="O75" s="61"/>
      <c r="P75" s="62" t="str">
        <f t="shared" si="5"/>
        <v/>
      </c>
    </row>
    <row r="76" spans="1:16" s="63" customFormat="1" ht="19.5" customHeight="1" x14ac:dyDescent="0.3">
      <c r="A76" s="75"/>
      <c r="B76" s="76"/>
      <c r="C76" s="77"/>
      <c r="D76" s="78"/>
      <c r="E76" s="78"/>
      <c r="F76" s="79"/>
      <c r="G76" s="79"/>
      <c r="H76" s="80"/>
      <c r="I76" s="70" t="s">
        <v>205</v>
      </c>
      <c r="J76" s="71" t="s">
        <v>206</v>
      </c>
      <c r="K76" s="68">
        <v>220</v>
      </c>
      <c r="L76" s="59">
        <f>SUMIF('SORTIE EAU '!$H$13:$H$50,J76,'SORTIE EAU '!$I$13:$I$50)</f>
        <v>0</v>
      </c>
      <c r="M76" s="69"/>
      <c r="N76" s="61">
        <f t="shared" si="4"/>
        <v>220</v>
      </c>
      <c r="O76" s="61"/>
      <c r="P76" s="62" t="str">
        <f t="shared" si="5"/>
        <v/>
      </c>
    </row>
    <row r="77" spans="1:16" s="63" customFormat="1" ht="19.5" customHeight="1" x14ac:dyDescent="0.3">
      <c r="A77" s="75"/>
      <c r="B77" s="76"/>
      <c r="C77" s="77"/>
      <c r="D77" s="78"/>
      <c r="E77" s="78"/>
      <c r="F77" s="79"/>
      <c r="G77" s="79"/>
      <c r="H77" s="80"/>
      <c r="I77" s="70" t="s">
        <v>207</v>
      </c>
      <c r="J77" s="71" t="s">
        <v>208</v>
      </c>
      <c r="K77" s="68">
        <v>223</v>
      </c>
      <c r="L77" s="59">
        <f>SUMIF('SORTIE EAU '!$H$13:$H$50,J77,'SORTIE EAU '!$I$13:$I$50)</f>
        <v>0</v>
      </c>
      <c r="M77" s="69"/>
      <c r="N77" s="61">
        <f t="shared" si="4"/>
        <v>223</v>
      </c>
      <c r="O77" s="61"/>
      <c r="P77" s="62" t="str">
        <f t="shared" si="5"/>
        <v/>
      </c>
    </row>
    <row r="78" spans="1:16" s="63" customFormat="1" ht="19.5" customHeight="1" x14ac:dyDescent="0.3">
      <c r="A78" s="75"/>
      <c r="B78" s="76"/>
      <c r="C78" s="77"/>
      <c r="D78" s="78"/>
      <c r="E78" s="78"/>
      <c r="F78" s="79"/>
      <c r="G78" s="79"/>
      <c r="H78" s="80"/>
      <c r="I78" s="70" t="s">
        <v>209</v>
      </c>
      <c r="J78" s="71" t="s">
        <v>210</v>
      </c>
      <c r="K78" s="68">
        <v>226</v>
      </c>
      <c r="L78" s="59">
        <f>SUMIF('SORTIE EAU '!$H$13:$H$50,J78,'SORTIE EAU '!$I$13:$I$50)</f>
        <v>0</v>
      </c>
      <c r="M78" s="69"/>
      <c r="N78" s="61">
        <f t="shared" si="4"/>
        <v>226</v>
      </c>
      <c r="O78" s="61"/>
      <c r="P78" s="62" t="str">
        <f t="shared" si="5"/>
        <v/>
      </c>
    </row>
    <row r="79" spans="1:16" s="63" customFormat="1" ht="19.5" customHeight="1" x14ac:dyDescent="0.3">
      <c r="A79" s="75"/>
      <c r="B79" s="76"/>
      <c r="C79" s="77"/>
      <c r="D79" s="78"/>
      <c r="E79" s="78"/>
      <c r="F79" s="79"/>
      <c r="G79" s="79"/>
      <c r="H79" s="80"/>
      <c r="I79" s="70" t="s">
        <v>211</v>
      </c>
      <c r="J79" s="71" t="s">
        <v>212</v>
      </c>
      <c r="K79" s="68">
        <v>229</v>
      </c>
      <c r="L79" s="59">
        <f>SUMIF('SORTIE EAU '!$H$13:$H$50,J79,'SORTIE EAU '!$I$13:$I$50)</f>
        <v>0</v>
      </c>
      <c r="M79" s="69"/>
      <c r="N79" s="61">
        <f t="shared" si="4"/>
        <v>229</v>
      </c>
      <c r="O79" s="61"/>
      <c r="P79" s="62" t="str">
        <f t="shared" si="5"/>
        <v/>
      </c>
    </row>
    <row r="80" spans="1:16" s="63" customFormat="1" ht="19.5" customHeight="1" x14ac:dyDescent="0.3">
      <c r="A80" s="75"/>
      <c r="B80" s="76"/>
      <c r="C80" s="77"/>
      <c r="D80" s="78"/>
      <c r="E80" s="78"/>
      <c r="F80" s="79"/>
      <c r="G80" s="79"/>
      <c r="H80" s="80"/>
      <c r="I80" s="70" t="s">
        <v>213</v>
      </c>
      <c r="J80" s="71" t="s">
        <v>214</v>
      </c>
      <c r="K80" s="68">
        <v>232</v>
      </c>
      <c r="L80" s="59">
        <f>SUMIF('SORTIE EAU '!$H$13:$H$50,J80,'SORTIE EAU '!$I$13:$I$50)</f>
        <v>0</v>
      </c>
      <c r="M80" s="69"/>
      <c r="N80" s="61">
        <f t="shared" si="4"/>
        <v>232</v>
      </c>
      <c r="O80" s="61"/>
      <c r="P80" s="62" t="str">
        <f t="shared" si="5"/>
        <v/>
      </c>
    </row>
    <row r="81" spans="1:16" s="63" customFormat="1" ht="19.5" customHeight="1" x14ac:dyDescent="0.3">
      <c r="A81" s="75"/>
      <c r="B81" s="76"/>
      <c r="C81" s="77"/>
      <c r="D81" s="78"/>
      <c r="E81" s="78"/>
      <c r="F81" s="79"/>
      <c r="G81" s="79"/>
      <c r="H81" s="80"/>
      <c r="I81" s="70" t="s">
        <v>215</v>
      </c>
      <c r="J81" s="71" t="s">
        <v>216</v>
      </c>
      <c r="K81" s="68">
        <v>235</v>
      </c>
      <c r="L81" s="59">
        <f>SUMIF('SORTIE EAU '!$H$13:$H$50,J81,'SORTIE EAU '!$I$13:$I$50)</f>
        <v>0</v>
      </c>
      <c r="M81" s="69"/>
      <c r="N81" s="61">
        <f t="shared" si="4"/>
        <v>235</v>
      </c>
      <c r="O81" s="61"/>
      <c r="P81" s="62" t="str">
        <f t="shared" si="5"/>
        <v/>
      </c>
    </row>
    <row r="82" spans="1:16" s="63" customFormat="1" ht="19.5" customHeight="1" x14ac:dyDescent="0.3">
      <c r="A82" s="75"/>
      <c r="B82" s="76"/>
      <c r="C82" s="77"/>
      <c r="D82" s="78"/>
      <c r="E82" s="78"/>
      <c r="F82" s="79"/>
      <c r="G82" s="79"/>
      <c r="H82" s="80"/>
      <c r="I82" s="70" t="s">
        <v>217</v>
      </c>
      <c r="J82" s="71" t="s">
        <v>218</v>
      </c>
      <c r="K82" s="68">
        <v>238</v>
      </c>
      <c r="L82" s="59">
        <f>SUMIF('SORTIE EAU '!$H$13:$H$50,J82,'SORTIE EAU '!$I$13:$I$50)</f>
        <v>0</v>
      </c>
      <c r="M82" s="69"/>
      <c r="N82" s="61">
        <f t="shared" si="4"/>
        <v>238</v>
      </c>
      <c r="O82" s="61"/>
      <c r="P82" s="62" t="str">
        <f t="shared" si="5"/>
        <v/>
      </c>
    </row>
    <row r="83" spans="1:16" s="63" customFormat="1" ht="19.5" customHeight="1" x14ac:dyDescent="0.3">
      <c r="A83" s="75"/>
      <c r="B83" s="76"/>
      <c r="C83" s="77"/>
      <c r="D83" s="78"/>
      <c r="E83" s="78"/>
      <c r="F83" s="79"/>
      <c r="G83" s="79"/>
      <c r="H83" s="80"/>
      <c r="I83" s="70" t="s">
        <v>219</v>
      </c>
      <c r="J83" s="71" t="s">
        <v>220</v>
      </c>
      <c r="K83" s="68">
        <v>241</v>
      </c>
      <c r="L83" s="59">
        <f>SUMIF('SORTIE EAU '!$H$13:$H$50,J83,'SORTIE EAU '!$I$13:$I$50)</f>
        <v>0</v>
      </c>
      <c r="M83" s="69"/>
      <c r="N83" s="61">
        <f t="shared" si="4"/>
        <v>241</v>
      </c>
      <c r="O83" s="61"/>
      <c r="P83" s="62" t="str">
        <f t="shared" si="5"/>
        <v/>
      </c>
    </row>
    <row r="84" spans="1:16" s="63" customFormat="1" ht="19.5" customHeight="1" x14ac:dyDescent="0.3">
      <c r="A84" s="75"/>
      <c r="B84" s="76"/>
      <c r="C84" s="77"/>
      <c r="D84" s="78"/>
      <c r="E84" s="78"/>
      <c r="F84" s="79"/>
      <c r="G84" s="79"/>
      <c r="H84" s="80"/>
      <c r="I84" s="70" t="s">
        <v>221</v>
      </c>
      <c r="J84" s="71" t="s">
        <v>222</v>
      </c>
      <c r="K84" s="68">
        <v>244</v>
      </c>
      <c r="L84" s="59">
        <f>SUMIF('SORTIE EAU '!$H$13:$H$50,J84,'SORTIE EAU '!$I$13:$I$50)</f>
        <v>0</v>
      </c>
      <c r="M84" s="69"/>
      <c r="N84" s="61">
        <f t="shared" si="4"/>
        <v>244</v>
      </c>
      <c r="O84" s="61"/>
      <c r="P84" s="62" t="str">
        <f t="shared" si="5"/>
        <v/>
      </c>
    </row>
    <row r="85" spans="1:16" s="63" customFormat="1" ht="19.5" customHeight="1" x14ac:dyDescent="0.3">
      <c r="A85" s="75"/>
      <c r="B85" s="76"/>
      <c r="C85" s="77"/>
      <c r="D85" s="78"/>
      <c r="E85" s="78"/>
      <c r="F85" s="79"/>
      <c r="G85" s="79"/>
      <c r="H85" s="80"/>
      <c r="I85" s="70" t="s">
        <v>223</v>
      </c>
      <c r="J85" s="71" t="s">
        <v>224</v>
      </c>
      <c r="K85" s="68">
        <v>247</v>
      </c>
      <c r="L85" s="59">
        <f>SUMIF('SORTIE EAU '!$H$13:$H$50,J85,'SORTIE EAU '!$I$13:$I$50)</f>
        <v>0</v>
      </c>
      <c r="M85" s="69"/>
      <c r="N85" s="61">
        <f t="shared" si="4"/>
        <v>247</v>
      </c>
      <c r="O85" s="61"/>
      <c r="P85" s="62" t="str">
        <f t="shared" si="5"/>
        <v/>
      </c>
    </row>
    <row r="86" spans="1:16" s="63" customFormat="1" ht="19.5" customHeight="1" x14ac:dyDescent="0.3">
      <c r="A86" s="75"/>
      <c r="B86" s="76"/>
      <c r="C86" s="77"/>
      <c r="D86" s="78"/>
      <c r="E86" s="78"/>
      <c r="F86" s="79"/>
      <c r="G86" s="79"/>
      <c r="H86" s="80"/>
      <c r="I86" s="70" t="s">
        <v>225</v>
      </c>
      <c r="J86" s="71" t="s">
        <v>226</v>
      </c>
      <c r="K86" s="68">
        <v>250</v>
      </c>
      <c r="L86" s="59">
        <f>SUMIF('SORTIE EAU '!$H$13:$H$50,J86,'SORTIE EAU '!$I$13:$I$50)</f>
        <v>0</v>
      </c>
      <c r="M86" s="69"/>
      <c r="N86" s="61">
        <f t="shared" si="4"/>
        <v>250</v>
      </c>
      <c r="O86" s="61"/>
      <c r="P86" s="62" t="str">
        <f t="shared" si="5"/>
        <v/>
      </c>
    </row>
    <row r="87" spans="1:16" s="63" customFormat="1" ht="19.5" customHeight="1" x14ac:dyDescent="0.3">
      <c r="A87" s="75"/>
      <c r="B87" s="76"/>
      <c r="C87" s="77"/>
      <c r="D87" s="78"/>
      <c r="E87" s="78"/>
      <c r="F87" s="79"/>
      <c r="G87" s="79"/>
      <c r="H87" s="80"/>
      <c r="I87" s="70" t="s">
        <v>227</v>
      </c>
      <c r="J87" s="71" t="s">
        <v>228</v>
      </c>
      <c r="K87" s="68">
        <v>253</v>
      </c>
      <c r="L87" s="59">
        <f>SUMIF('SORTIE EAU '!$H$13:$H$50,J87,'SORTIE EAU '!$I$13:$I$50)</f>
        <v>0</v>
      </c>
      <c r="M87" s="69"/>
      <c r="N87" s="61">
        <f t="shared" si="4"/>
        <v>253</v>
      </c>
      <c r="O87" s="61"/>
      <c r="P87" s="62" t="str">
        <f t="shared" si="5"/>
        <v/>
      </c>
    </row>
    <row r="88" spans="1:16" s="63" customFormat="1" ht="19.5" customHeight="1" x14ac:dyDescent="0.3">
      <c r="A88" s="75"/>
      <c r="B88" s="76"/>
      <c r="C88" s="77"/>
      <c r="D88" s="78"/>
      <c r="E88" s="78"/>
      <c r="F88" s="79"/>
      <c r="G88" s="79"/>
      <c r="H88" s="80"/>
      <c r="I88" s="70" t="s">
        <v>229</v>
      </c>
      <c r="J88" s="71" t="s">
        <v>230</v>
      </c>
      <c r="K88" s="68">
        <v>256</v>
      </c>
      <c r="L88" s="59">
        <f>SUMIF('SORTIE EAU '!$H$13:$H$50,J88,'SORTIE EAU '!$I$13:$I$50)</f>
        <v>0</v>
      </c>
      <c r="M88" s="69"/>
      <c r="N88" s="61">
        <f t="shared" si="4"/>
        <v>256</v>
      </c>
      <c r="O88" s="61"/>
      <c r="P88" s="62" t="str">
        <f t="shared" si="5"/>
        <v/>
      </c>
    </row>
    <row r="89" spans="1:16" s="63" customFormat="1" ht="19.5" customHeight="1" x14ac:dyDescent="0.3">
      <c r="A89" s="75"/>
      <c r="B89" s="76"/>
      <c r="C89" s="77"/>
      <c r="D89" s="78"/>
      <c r="E89" s="78"/>
      <c r="F89" s="79"/>
      <c r="G89" s="79"/>
      <c r="H89" s="80"/>
      <c r="I89" s="70" t="s">
        <v>231</v>
      </c>
      <c r="J89" s="71" t="s">
        <v>232</v>
      </c>
      <c r="K89" s="68">
        <v>259</v>
      </c>
      <c r="L89" s="59">
        <f>SUMIF('SORTIE EAU '!$H$13:$H$50,J89,'SORTIE EAU '!$I$13:$I$50)</f>
        <v>0</v>
      </c>
      <c r="M89" s="69"/>
      <c r="N89" s="61">
        <f t="shared" si="4"/>
        <v>259</v>
      </c>
      <c r="O89" s="61"/>
      <c r="P89" s="62" t="str">
        <f t="shared" si="5"/>
        <v/>
      </c>
    </row>
    <row r="90" spans="1:16" s="63" customFormat="1" ht="19.5" customHeight="1" x14ac:dyDescent="0.3">
      <c r="A90" s="75"/>
      <c r="B90" s="76"/>
      <c r="C90" s="77"/>
      <c r="D90" s="78"/>
      <c r="E90" s="78"/>
      <c r="F90" s="79"/>
      <c r="G90" s="79"/>
      <c r="H90" s="80"/>
      <c r="I90" s="70" t="s">
        <v>233</v>
      </c>
      <c r="J90" s="71" t="s">
        <v>234</v>
      </c>
      <c r="K90" s="68">
        <v>262</v>
      </c>
      <c r="L90" s="59">
        <f>SUMIF('SORTIE EAU '!$H$13:$H$50,J90,'SORTIE EAU '!$I$13:$I$50)</f>
        <v>0</v>
      </c>
      <c r="M90" s="69"/>
      <c r="N90" s="61">
        <f t="shared" si="4"/>
        <v>262</v>
      </c>
      <c r="O90" s="61"/>
      <c r="P90" s="62" t="str">
        <f t="shared" si="5"/>
        <v/>
      </c>
    </row>
    <row r="91" spans="1:16" s="63" customFormat="1" ht="19.5" customHeight="1" x14ac:dyDescent="0.3">
      <c r="A91" s="75"/>
      <c r="B91" s="76"/>
      <c r="C91" s="77"/>
      <c r="D91" s="78"/>
      <c r="E91" s="78"/>
      <c r="F91" s="79"/>
      <c r="G91" s="79"/>
      <c r="H91" s="80"/>
      <c r="I91" s="70" t="s">
        <v>235</v>
      </c>
      <c r="J91" s="71" t="s">
        <v>236</v>
      </c>
      <c r="K91" s="68">
        <v>265</v>
      </c>
      <c r="L91" s="59">
        <f>SUMIF('SORTIE EAU '!$H$13:$H$50,J91,'SORTIE EAU '!$I$13:$I$50)</f>
        <v>0</v>
      </c>
      <c r="M91" s="69"/>
      <c r="N91" s="61">
        <f t="shared" si="4"/>
        <v>265</v>
      </c>
      <c r="O91" s="61"/>
      <c r="P91" s="62" t="str">
        <f t="shared" si="5"/>
        <v/>
      </c>
    </row>
    <row r="92" spans="1:16" s="63" customFormat="1" ht="19.5" customHeight="1" x14ac:dyDescent="0.3">
      <c r="A92" s="75"/>
      <c r="B92" s="76"/>
      <c r="C92" s="77"/>
      <c r="D92" s="78"/>
      <c r="E92" s="78"/>
      <c r="F92" s="79"/>
      <c r="G92" s="79"/>
      <c r="H92" s="80"/>
      <c r="I92" s="70" t="s">
        <v>237</v>
      </c>
      <c r="J92" s="71" t="s">
        <v>238</v>
      </c>
      <c r="K92" s="68">
        <v>268</v>
      </c>
      <c r="L92" s="59">
        <f>SUMIF('SORTIE EAU '!$H$13:$H$50,J92,'SORTIE EAU '!$I$13:$I$50)</f>
        <v>0</v>
      </c>
      <c r="M92" s="69"/>
      <c r="N92" s="61">
        <f t="shared" si="4"/>
        <v>268</v>
      </c>
      <c r="O92" s="61"/>
      <c r="P92" s="62" t="str">
        <f t="shared" si="5"/>
        <v/>
      </c>
    </row>
    <row r="93" spans="1:16" s="63" customFormat="1" ht="19.5" customHeight="1" x14ac:dyDescent="0.3">
      <c r="A93" s="75"/>
      <c r="B93" s="76"/>
      <c r="C93" s="77"/>
      <c r="D93" s="78"/>
      <c r="E93" s="78"/>
      <c r="F93" s="79"/>
      <c r="G93" s="79"/>
      <c r="H93" s="80"/>
      <c r="I93" s="70" t="s">
        <v>239</v>
      </c>
      <c r="J93" s="71" t="s">
        <v>240</v>
      </c>
      <c r="K93" s="68">
        <v>271</v>
      </c>
      <c r="L93" s="59">
        <f>SUMIF('SORTIE EAU '!$H$13:$H$50,J93,'SORTIE EAU '!$I$13:$I$50)</f>
        <v>0</v>
      </c>
      <c r="M93" s="69"/>
      <c r="N93" s="61">
        <f t="shared" si="4"/>
        <v>271</v>
      </c>
      <c r="O93" s="61"/>
      <c r="P93" s="62" t="str">
        <f t="shared" si="5"/>
        <v/>
      </c>
    </row>
    <row r="94" spans="1:16" s="63" customFormat="1" ht="19.5" customHeight="1" x14ac:dyDescent="0.3">
      <c r="A94" s="75"/>
      <c r="B94" s="76"/>
      <c r="C94" s="77"/>
      <c r="D94" s="78"/>
      <c r="E94" s="78"/>
      <c r="F94" s="79"/>
      <c r="G94" s="79"/>
      <c r="H94" s="80"/>
      <c r="I94" s="70" t="s">
        <v>241</v>
      </c>
      <c r="J94" s="71" t="s">
        <v>242</v>
      </c>
      <c r="K94" s="68">
        <v>274</v>
      </c>
      <c r="L94" s="59">
        <f>SUMIF('SORTIE EAU '!$H$13:$H$50,J94,'SORTIE EAU '!$I$13:$I$50)</f>
        <v>0</v>
      </c>
      <c r="M94" s="69"/>
      <c r="N94" s="61">
        <f t="shared" si="4"/>
        <v>274</v>
      </c>
      <c r="O94" s="61"/>
      <c r="P94" s="62" t="str">
        <f t="shared" si="5"/>
        <v/>
      </c>
    </row>
    <row r="95" spans="1:16" s="63" customFormat="1" ht="19.5" customHeight="1" x14ac:dyDescent="0.3">
      <c r="A95" s="75"/>
      <c r="B95" s="76"/>
      <c r="C95" s="77"/>
      <c r="D95" s="78"/>
      <c r="E95" s="78"/>
      <c r="F95" s="79"/>
      <c r="G95" s="79"/>
      <c r="H95" s="80"/>
      <c r="I95" s="70" t="s">
        <v>243</v>
      </c>
      <c r="J95" s="71" t="s">
        <v>244</v>
      </c>
      <c r="K95" s="68">
        <v>277</v>
      </c>
      <c r="L95" s="59">
        <f>SUMIF('SORTIE EAU '!$H$13:$H$50,J95,'SORTIE EAU '!$I$13:$I$50)</f>
        <v>0</v>
      </c>
      <c r="M95" s="69"/>
      <c r="N95" s="61">
        <f t="shared" si="4"/>
        <v>277</v>
      </c>
      <c r="O95" s="61"/>
      <c r="P95" s="62" t="str">
        <f t="shared" si="5"/>
        <v/>
      </c>
    </row>
    <row r="96" spans="1:16" s="63" customFormat="1" ht="19.5" customHeight="1" x14ac:dyDescent="0.3">
      <c r="A96" s="75"/>
      <c r="B96" s="76"/>
      <c r="C96" s="77"/>
      <c r="D96" s="78"/>
      <c r="E96" s="78"/>
      <c r="F96" s="79"/>
      <c r="G96" s="79"/>
      <c r="H96" s="80"/>
      <c r="I96" s="70" t="s">
        <v>245</v>
      </c>
      <c r="J96" s="71" t="s">
        <v>246</v>
      </c>
      <c r="K96" s="68">
        <v>280</v>
      </c>
      <c r="L96" s="59">
        <f>SUMIF('SORTIE EAU '!$H$13:$H$50,J96,'SORTIE EAU '!$I$13:$I$50)</f>
        <v>0</v>
      </c>
      <c r="M96" s="69"/>
      <c r="N96" s="61">
        <f t="shared" si="4"/>
        <v>280</v>
      </c>
      <c r="O96" s="61"/>
      <c r="P96" s="62" t="str">
        <f t="shared" si="5"/>
        <v/>
      </c>
    </row>
    <row r="97" spans="1:16" s="63" customFormat="1" ht="19.5" customHeight="1" x14ac:dyDescent="0.3">
      <c r="A97" s="75"/>
      <c r="B97" s="76"/>
      <c r="C97" s="77"/>
      <c r="D97" s="78"/>
      <c r="E97" s="78"/>
      <c r="F97" s="79"/>
      <c r="G97" s="79"/>
      <c r="H97" s="80"/>
      <c r="I97" s="70" t="s">
        <v>247</v>
      </c>
      <c r="J97" s="71" t="s">
        <v>248</v>
      </c>
      <c r="K97" s="68">
        <v>283</v>
      </c>
      <c r="L97" s="59">
        <f>SUMIF('SORTIE EAU '!$H$13:$H$50,J97,'SORTIE EAU '!$I$13:$I$50)</f>
        <v>0</v>
      </c>
      <c r="M97" s="69"/>
      <c r="N97" s="61">
        <f t="shared" si="4"/>
        <v>283</v>
      </c>
      <c r="O97" s="61"/>
      <c r="P97" s="62" t="str">
        <f t="shared" si="5"/>
        <v/>
      </c>
    </row>
    <row r="98" spans="1:16" s="63" customFormat="1" ht="19.5" customHeight="1" x14ac:dyDescent="0.3">
      <c r="A98" s="75"/>
      <c r="B98" s="76"/>
      <c r="C98" s="77"/>
      <c r="D98" s="78"/>
      <c r="E98" s="78"/>
      <c r="F98" s="79"/>
      <c r="G98" s="79"/>
      <c r="H98" s="80"/>
      <c r="I98" s="70" t="s">
        <v>249</v>
      </c>
      <c r="J98" s="71" t="s">
        <v>250</v>
      </c>
      <c r="K98" s="68">
        <v>286</v>
      </c>
      <c r="L98" s="59">
        <f>SUMIF('SORTIE EAU '!$H$13:$H$50,J98,'SORTIE EAU '!$I$13:$I$50)</f>
        <v>0</v>
      </c>
      <c r="M98" s="69"/>
      <c r="N98" s="61">
        <f t="shared" si="4"/>
        <v>286</v>
      </c>
      <c r="O98" s="61"/>
      <c r="P98" s="62" t="str">
        <f t="shared" si="5"/>
        <v/>
      </c>
    </row>
    <row r="99" spans="1:16" s="63" customFormat="1" ht="19.5" customHeight="1" x14ac:dyDescent="0.3">
      <c r="A99" s="75"/>
      <c r="B99" s="76"/>
      <c r="C99" s="77"/>
      <c r="D99" s="78"/>
      <c r="E99" s="78"/>
      <c r="F99" s="79"/>
      <c r="G99" s="79"/>
      <c r="H99" s="80"/>
      <c r="I99" s="70" t="s">
        <v>251</v>
      </c>
      <c r="J99" s="71" t="s">
        <v>252</v>
      </c>
      <c r="K99" s="68">
        <v>289</v>
      </c>
      <c r="L99" s="59">
        <f>SUMIF('SORTIE EAU '!$H$13:$H$50,J99,'SORTIE EAU '!$I$13:$I$50)</f>
        <v>0</v>
      </c>
      <c r="M99" s="69"/>
      <c r="N99" s="61">
        <f t="shared" si="4"/>
        <v>289</v>
      </c>
      <c r="O99" s="61"/>
      <c r="P99" s="62" t="str">
        <f t="shared" si="5"/>
        <v/>
      </c>
    </row>
    <row r="100" spans="1:16" s="63" customFormat="1" ht="19.5" customHeight="1" x14ac:dyDescent="0.3">
      <c r="A100" s="75"/>
      <c r="B100" s="76"/>
      <c r="C100" s="77"/>
      <c r="D100" s="78"/>
      <c r="E100" s="78"/>
      <c r="F100" s="79"/>
      <c r="G100" s="79"/>
      <c r="H100" s="80"/>
      <c r="I100" s="70" t="s">
        <v>253</v>
      </c>
      <c r="J100" s="71" t="s">
        <v>254</v>
      </c>
      <c r="K100" s="68">
        <v>292</v>
      </c>
      <c r="L100" s="59">
        <f>SUMIF('SORTIE EAU '!$H$13:$H$50,J100,'SORTIE EAU '!$I$13:$I$50)</f>
        <v>0</v>
      </c>
      <c r="M100" s="69"/>
      <c r="N100" s="61">
        <f t="shared" si="4"/>
        <v>292</v>
      </c>
      <c r="O100" s="61"/>
      <c r="P100" s="62" t="str">
        <f t="shared" si="5"/>
        <v/>
      </c>
    </row>
    <row r="101" spans="1:16" s="63" customFormat="1" ht="19.5" customHeight="1" x14ac:dyDescent="0.3">
      <c r="A101" s="75"/>
      <c r="B101" s="76"/>
      <c r="C101" s="77"/>
      <c r="D101" s="78"/>
      <c r="E101" s="78"/>
      <c r="F101" s="79"/>
      <c r="G101" s="79"/>
      <c r="H101" s="80"/>
      <c r="I101" s="70" t="s">
        <v>255</v>
      </c>
      <c r="J101" s="71" t="s">
        <v>256</v>
      </c>
      <c r="K101" s="68">
        <v>295</v>
      </c>
      <c r="L101" s="59">
        <f>SUMIF('SORTIE EAU '!$H$13:$H$50,J101,'SORTIE EAU '!$I$13:$I$50)</f>
        <v>0</v>
      </c>
      <c r="M101" s="69"/>
      <c r="N101" s="61">
        <f t="shared" si="4"/>
        <v>295</v>
      </c>
      <c r="O101" s="61"/>
      <c r="P101" s="62" t="str">
        <f t="shared" si="5"/>
        <v/>
      </c>
    </row>
    <row r="102" spans="1:16" s="63" customFormat="1" ht="19.5" customHeight="1" x14ac:dyDescent="0.3">
      <c r="A102" s="75"/>
      <c r="B102" s="76"/>
      <c r="C102" s="77"/>
      <c r="D102" s="78"/>
      <c r="E102" s="78"/>
      <c r="F102" s="79"/>
      <c r="G102" s="79"/>
      <c r="H102" s="80"/>
      <c r="I102" s="70" t="s">
        <v>257</v>
      </c>
      <c r="J102" s="71" t="s">
        <v>258</v>
      </c>
      <c r="K102" s="68">
        <v>298</v>
      </c>
      <c r="L102" s="59">
        <f>SUMIF('SORTIE EAU '!$H$13:$H$50,J102,'SORTIE EAU '!$I$13:$I$50)</f>
        <v>0</v>
      </c>
      <c r="M102" s="69"/>
      <c r="N102" s="61">
        <f t="shared" si="4"/>
        <v>298</v>
      </c>
      <c r="O102" s="61"/>
      <c r="P102" s="62" t="str">
        <f t="shared" si="5"/>
        <v/>
      </c>
    </row>
    <row r="103" spans="1:16" s="63" customFormat="1" ht="19.5" customHeight="1" x14ac:dyDescent="0.3">
      <c r="A103" s="75"/>
      <c r="B103" s="76"/>
      <c r="C103" s="77"/>
      <c r="D103" s="78"/>
      <c r="E103" s="78"/>
      <c r="F103" s="79"/>
      <c r="G103" s="79"/>
      <c r="H103" s="80"/>
      <c r="I103" s="70" t="s">
        <v>259</v>
      </c>
      <c r="J103" s="71" t="s">
        <v>260</v>
      </c>
      <c r="K103" s="68">
        <v>301</v>
      </c>
      <c r="L103" s="59">
        <f>SUMIF('SORTIE EAU '!$H$13:$H$50,J103,'SORTIE EAU '!$I$13:$I$50)</f>
        <v>0</v>
      </c>
      <c r="M103" s="69"/>
      <c r="N103" s="61">
        <f t="shared" si="4"/>
        <v>301</v>
      </c>
      <c r="O103" s="61"/>
      <c r="P103" s="62" t="str">
        <f t="shared" si="5"/>
        <v/>
      </c>
    </row>
    <row r="104" spans="1:16" s="63" customFormat="1" ht="19.5" customHeight="1" x14ac:dyDescent="0.3">
      <c r="A104" s="75"/>
      <c r="B104" s="76"/>
      <c r="C104" s="77"/>
      <c r="D104" s="78"/>
      <c r="E104" s="78"/>
      <c r="F104" s="79"/>
      <c r="G104" s="79"/>
      <c r="H104" s="80"/>
      <c r="I104" s="70" t="s">
        <v>261</v>
      </c>
      <c r="J104" s="71" t="s">
        <v>262</v>
      </c>
      <c r="K104" s="68">
        <v>304</v>
      </c>
      <c r="L104" s="59">
        <f>SUMIF('SORTIE EAU '!$H$13:$H$50,J104,'SORTIE EAU '!$I$13:$I$50)</f>
        <v>0</v>
      </c>
      <c r="M104" s="69"/>
      <c r="N104" s="61">
        <f t="shared" si="4"/>
        <v>304</v>
      </c>
      <c r="O104" s="61"/>
      <c r="P104" s="62" t="str">
        <f t="shared" si="5"/>
        <v/>
      </c>
    </row>
    <row r="105" spans="1:16" s="63" customFormat="1" ht="19.5" customHeight="1" x14ac:dyDescent="0.3">
      <c r="A105" s="75"/>
      <c r="B105" s="76"/>
      <c r="C105" s="77"/>
      <c r="D105" s="78"/>
      <c r="E105" s="78"/>
      <c r="F105" s="79"/>
      <c r="G105" s="79"/>
      <c r="H105" s="80"/>
      <c r="I105" s="70" t="s">
        <v>263</v>
      </c>
      <c r="J105" s="71" t="s">
        <v>264</v>
      </c>
      <c r="K105" s="68">
        <v>307</v>
      </c>
      <c r="L105" s="59">
        <f>SUMIF('SORTIE EAU '!$H$13:$H$50,J105,'SORTIE EAU '!$I$13:$I$50)</f>
        <v>0</v>
      </c>
      <c r="M105" s="69"/>
      <c r="N105" s="61">
        <f t="shared" si="4"/>
        <v>307</v>
      </c>
      <c r="O105" s="61"/>
      <c r="P105" s="62" t="str">
        <f t="shared" si="5"/>
        <v/>
      </c>
    </row>
    <row r="106" spans="1:16" s="63" customFormat="1" ht="19.5" customHeight="1" x14ac:dyDescent="0.3">
      <c r="A106" s="75"/>
      <c r="B106" s="76"/>
      <c r="C106" s="77"/>
      <c r="D106" s="78"/>
      <c r="E106" s="78"/>
      <c r="F106" s="79"/>
      <c r="G106" s="79"/>
      <c r="H106" s="80"/>
      <c r="I106" s="70" t="s">
        <v>265</v>
      </c>
      <c r="J106" s="71" t="s">
        <v>266</v>
      </c>
      <c r="K106" s="68">
        <v>310</v>
      </c>
      <c r="L106" s="59">
        <f>SUMIF('SORTIE EAU '!$H$13:$H$50,J106,'SORTIE EAU '!$I$13:$I$50)</f>
        <v>0</v>
      </c>
      <c r="M106" s="69"/>
      <c r="N106" s="61">
        <f t="shared" si="4"/>
        <v>310</v>
      </c>
      <c r="O106" s="61"/>
      <c r="P106" s="62" t="str">
        <f t="shared" si="5"/>
        <v/>
      </c>
    </row>
    <row r="107" spans="1:16" s="63" customFormat="1" ht="19.5" customHeight="1" x14ac:dyDescent="0.3">
      <c r="A107" s="75"/>
      <c r="B107" s="76"/>
      <c r="C107" s="77"/>
      <c r="D107" s="78"/>
      <c r="E107" s="78"/>
      <c r="F107" s="79"/>
      <c r="G107" s="79"/>
      <c r="H107" s="80"/>
      <c r="I107" s="70" t="s">
        <v>267</v>
      </c>
      <c r="J107" s="71" t="s">
        <v>268</v>
      </c>
      <c r="K107" s="68">
        <v>313</v>
      </c>
      <c r="L107" s="59">
        <f>SUMIF('SORTIE EAU '!$H$13:$H$50,J107,'SORTIE EAU '!$I$13:$I$50)</f>
        <v>0</v>
      </c>
      <c r="M107" s="69"/>
      <c r="N107" s="61">
        <f t="shared" si="4"/>
        <v>313</v>
      </c>
      <c r="O107" s="61"/>
      <c r="P107" s="62" t="str">
        <f t="shared" si="5"/>
        <v/>
      </c>
    </row>
    <row r="108" spans="1:16" s="63" customFormat="1" ht="19.5" customHeight="1" x14ac:dyDescent="0.3">
      <c r="A108" s="75"/>
      <c r="B108" s="76"/>
      <c r="C108" s="77"/>
      <c r="D108" s="78"/>
      <c r="E108" s="78"/>
      <c r="F108" s="79"/>
      <c r="G108" s="79"/>
      <c r="H108" s="80"/>
      <c r="I108" s="70" t="s">
        <v>269</v>
      </c>
      <c r="J108" s="71" t="s">
        <v>270</v>
      </c>
      <c r="K108" s="68">
        <v>316</v>
      </c>
      <c r="L108" s="59">
        <f>SUMIF('SORTIE EAU '!$H$13:$H$50,J108,'SORTIE EAU '!$I$13:$I$50)</f>
        <v>0</v>
      </c>
      <c r="M108" s="69"/>
      <c r="N108" s="61">
        <f t="shared" si="4"/>
        <v>316</v>
      </c>
      <c r="O108" s="61"/>
      <c r="P108" s="62" t="str">
        <f t="shared" si="5"/>
        <v/>
      </c>
    </row>
    <row r="109" spans="1:16" s="63" customFormat="1" ht="19.5" customHeight="1" x14ac:dyDescent="0.3">
      <c r="A109" s="75"/>
      <c r="B109" s="76"/>
      <c r="C109" s="77"/>
      <c r="D109" s="78"/>
      <c r="E109" s="78"/>
      <c r="F109" s="79"/>
      <c r="G109" s="79"/>
      <c r="H109" s="80"/>
      <c r="I109" s="70" t="s">
        <v>271</v>
      </c>
      <c r="J109" s="71" t="s">
        <v>272</v>
      </c>
      <c r="K109" s="68">
        <v>319</v>
      </c>
      <c r="L109" s="59">
        <f>SUMIF('SORTIE EAU '!$H$13:$H$50,J109,'SORTIE EAU '!$I$13:$I$50)</f>
        <v>0</v>
      </c>
      <c r="M109" s="69"/>
      <c r="N109" s="61">
        <f t="shared" si="4"/>
        <v>319</v>
      </c>
      <c r="O109" s="61"/>
      <c r="P109" s="62" t="str">
        <f t="shared" si="5"/>
        <v/>
      </c>
    </row>
    <row r="110" spans="1:16" s="63" customFormat="1" ht="19.5" customHeight="1" x14ac:dyDescent="0.3">
      <c r="A110" s="75"/>
      <c r="B110" s="76"/>
      <c r="C110" s="77"/>
      <c r="D110" s="78"/>
      <c r="E110" s="78"/>
      <c r="F110" s="79"/>
      <c r="G110" s="79"/>
      <c r="H110" s="80"/>
      <c r="I110" s="70" t="s">
        <v>273</v>
      </c>
      <c r="J110" s="71" t="s">
        <v>274</v>
      </c>
      <c r="K110" s="68">
        <v>322</v>
      </c>
      <c r="L110" s="59">
        <f>SUMIF('SORTIE EAU '!$H$13:$H$50,J110,'SORTIE EAU '!$I$13:$I$50)</f>
        <v>0</v>
      </c>
      <c r="M110" s="69"/>
      <c r="N110" s="61">
        <f t="shared" si="4"/>
        <v>322</v>
      </c>
      <c r="O110" s="61"/>
      <c r="P110" s="62" t="str">
        <f t="shared" si="5"/>
        <v/>
      </c>
    </row>
    <row r="111" spans="1:16" s="63" customFormat="1" ht="19.5" customHeight="1" x14ac:dyDescent="0.3">
      <c r="A111" s="75"/>
      <c r="B111" s="76"/>
      <c r="C111" s="77"/>
      <c r="D111" s="78"/>
      <c r="E111" s="78"/>
      <c r="F111" s="79"/>
      <c r="G111" s="79"/>
      <c r="H111" s="80"/>
      <c r="I111" s="70" t="s">
        <v>275</v>
      </c>
      <c r="J111" s="71" t="s">
        <v>276</v>
      </c>
      <c r="K111" s="68">
        <v>325</v>
      </c>
      <c r="L111" s="59">
        <f>SUMIF('SORTIE EAU '!$H$13:$H$50,J111,'SORTIE EAU '!$I$13:$I$50)</f>
        <v>0</v>
      </c>
      <c r="M111" s="69"/>
      <c r="N111" s="61">
        <f t="shared" si="4"/>
        <v>325</v>
      </c>
      <c r="O111" s="61"/>
      <c r="P111" s="62" t="str">
        <f t="shared" si="5"/>
        <v/>
      </c>
    </row>
    <row r="112" spans="1:16" s="63" customFormat="1" ht="19.5" customHeight="1" x14ac:dyDescent="0.3">
      <c r="A112" s="75"/>
      <c r="B112" s="76"/>
      <c r="C112" s="77"/>
      <c r="D112" s="78"/>
      <c r="E112" s="78"/>
      <c r="F112" s="79"/>
      <c r="G112" s="79"/>
      <c r="H112" s="80"/>
      <c r="I112" s="70" t="s">
        <v>277</v>
      </c>
      <c r="J112" s="71" t="s">
        <v>278</v>
      </c>
      <c r="K112" s="68">
        <v>328</v>
      </c>
      <c r="L112" s="59">
        <f>SUMIF('SORTIE EAU '!$H$13:$H$50,J112,'SORTIE EAU '!$I$13:$I$50)</f>
        <v>0</v>
      </c>
      <c r="M112" s="69"/>
      <c r="N112" s="61">
        <f t="shared" si="4"/>
        <v>328</v>
      </c>
      <c r="O112" s="61"/>
      <c r="P112" s="62" t="str">
        <f t="shared" si="5"/>
        <v/>
      </c>
    </row>
    <row r="113" spans="1:16" s="63" customFormat="1" ht="19.5" customHeight="1" x14ac:dyDescent="0.3">
      <c r="A113" s="75"/>
      <c r="B113" s="76"/>
      <c r="C113" s="77"/>
      <c r="D113" s="78"/>
      <c r="E113" s="78"/>
      <c r="F113" s="79"/>
      <c r="G113" s="79"/>
      <c r="H113" s="80"/>
      <c r="I113" s="70" t="s">
        <v>279</v>
      </c>
      <c r="J113" s="71" t="s">
        <v>280</v>
      </c>
      <c r="K113" s="68">
        <v>331</v>
      </c>
      <c r="L113" s="59">
        <f>SUMIF('SORTIE EAU '!$H$13:$H$50,J113,'SORTIE EAU '!$I$13:$I$50)</f>
        <v>0</v>
      </c>
      <c r="M113" s="69"/>
      <c r="N113" s="61">
        <f t="shared" si="4"/>
        <v>331</v>
      </c>
      <c r="O113" s="61"/>
      <c r="P113" s="62" t="str">
        <f t="shared" si="5"/>
        <v/>
      </c>
    </row>
    <row r="114" spans="1:16" s="63" customFormat="1" ht="19.5" customHeight="1" x14ac:dyDescent="0.3">
      <c r="A114" s="75"/>
      <c r="B114" s="76"/>
      <c r="C114" s="77"/>
      <c r="D114" s="78"/>
      <c r="E114" s="78"/>
      <c r="F114" s="79"/>
      <c r="G114" s="79"/>
      <c r="H114" s="80"/>
      <c r="I114" s="70" t="s">
        <v>281</v>
      </c>
      <c r="J114" s="71" t="s">
        <v>282</v>
      </c>
      <c r="K114" s="68">
        <v>334</v>
      </c>
      <c r="L114" s="59">
        <f>SUMIF('SORTIE EAU '!$H$13:$H$50,J114,'SORTIE EAU '!$I$13:$I$50)</f>
        <v>0</v>
      </c>
      <c r="M114" s="69"/>
      <c r="N114" s="61">
        <f t="shared" si="4"/>
        <v>334</v>
      </c>
      <c r="O114" s="61"/>
      <c r="P114" s="62" t="str">
        <f t="shared" si="5"/>
        <v/>
      </c>
    </row>
    <row r="115" spans="1:16" s="63" customFormat="1" ht="19.5" customHeight="1" x14ac:dyDescent="0.3">
      <c r="A115" s="75"/>
      <c r="B115" s="76"/>
      <c r="C115" s="77"/>
      <c r="D115" s="78"/>
      <c r="E115" s="78"/>
      <c r="F115" s="79"/>
      <c r="G115" s="79"/>
      <c r="H115" s="80"/>
      <c r="I115" s="70" t="s">
        <v>283</v>
      </c>
      <c r="J115" s="71" t="s">
        <v>284</v>
      </c>
      <c r="K115" s="68">
        <v>337</v>
      </c>
      <c r="L115" s="59">
        <f>SUMIF('SORTIE EAU '!$H$13:$H$50,J115,'SORTIE EAU '!$I$13:$I$50)</f>
        <v>0</v>
      </c>
      <c r="M115" s="69"/>
      <c r="N115" s="61">
        <f t="shared" si="4"/>
        <v>337</v>
      </c>
      <c r="O115" s="61"/>
      <c r="P115" s="62" t="str">
        <f t="shared" si="5"/>
        <v/>
      </c>
    </row>
    <row r="116" spans="1:16" s="63" customFormat="1" ht="19.5" customHeight="1" x14ac:dyDescent="0.3">
      <c r="A116" s="75"/>
      <c r="B116" s="76"/>
      <c r="C116" s="77"/>
      <c r="D116" s="78"/>
      <c r="E116" s="78"/>
      <c r="F116" s="79"/>
      <c r="G116" s="79"/>
      <c r="H116" s="80"/>
      <c r="I116" s="70" t="s">
        <v>285</v>
      </c>
      <c r="J116" s="71" t="s">
        <v>286</v>
      </c>
      <c r="K116" s="68">
        <v>340</v>
      </c>
      <c r="L116" s="59">
        <f>SUMIF('SORTIE EAU '!$H$13:$H$50,J116,'SORTIE EAU '!$I$13:$I$50)</f>
        <v>0</v>
      </c>
      <c r="M116" s="69"/>
      <c r="N116" s="61">
        <f t="shared" si="4"/>
        <v>340</v>
      </c>
      <c r="O116" s="61"/>
      <c r="P116" s="62" t="str">
        <f t="shared" si="5"/>
        <v/>
      </c>
    </row>
    <row r="117" spans="1:16" s="63" customFormat="1" ht="19.5" customHeight="1" x14ac:dyDescent="0.3">
      <c r="A117" s="75"/>
      <c r="B117" s="76"/>
      <c r="C117" s="77"/>
      <c r="D117" s="78"/>
      <c r="E117" s="78"/>
      <c r="F117" s="79"/>
      <c r="G117" s="79"/>
      <c r="H117" s="80"/>
      <c r="I117" s="70" t="s">
        <v>287</v>
      </c>
      <c r="J117" s="71" t="s">
        <v>288</v>
      </c>
      <c r="K117" s="68">
        <v>343</v>
      </c>
      <c r="L117" s="59">
        <f>SUMIF('SORTIE EAU '!$H$13:$H$50,J117,'SORTIE EAU '!$I$13:$I$50)</f>
        <v>0</v>
      </c>
      <c r="M117" s="69"/>
      <c r="N117" s="61">
        <f t="shared" si="4"/>
        <v>343</v>
      </c>
      <c r="O117" s="61"/>
      <c r="P117" s="62" t="str">
        <f t="shared" si="5"/>
        <v/>
      </c>
    </row>
    <row r="118" spans="1:16" s="63" customFormat="1" ht="19.5" customHeight="1" x14ac:dyDescent="0.3">
      <c r="A118" s="75"/>
      <c r="B118" s="76"/>
      <c r="C118" s="77"/>
      <c r="D118" s="78"/>
      <c r="E118" s="78"/>
      <c r="F118" s="79"/>
      <c r="G118" s="79"/>
      <c r="H118" s="80"/>
      <c r="I118" s="70" t="s">
        <v>289</v>
      </c>
      <c r="J118" s="71" t="s">
        <v>290</v>
      </c>
      <c r="K118" s="68">
        <v>346</v>
      </c>
      <c r="L118" s="59">
        <f>SUMIF('SORTIE EAU '!$H$13:$H$50,J118,'SORTIE EAU '!$I$13:$I$50)</f>
        <v>0</v>
      </c>
      <c r="M118" s="69"/>
      <c r="N118" s="61">
        <f t="shared" si="4"/>
        <v>346</v>
      </c>
      <c r="O118" s="61"/>
      <c r="P118" s="62" t="str">
        <f t="shared" si="5"/>
        <v/>
      </c>
    </row>
    <row r="119" spans="1:16" s="63" customFormat="1" ht="19.5" customHeight="1" x14ac:dyDescent="0.3">
      <c r="A119" s="75"/>
      <c r="B119" s="76"/>
      <c r="C119" s="77"/>
      <c r="D119" s="78"/>
      <c r="E119" s="78"/>
      <c r="F119" s="79"/>
      <c r="G119" s="79"/>
      <c r="H119" s="80"/>
      <c r="I119" s="70" t="s">
        <v>291</v>
      </c>
      <c r="J119" s="71" t="s">
        <v>292</v>
      </c>
      <c r="K119" s="68">
        <v>349</v>
      </c>
      <c r="L119" s="59">
        <f>SUMIF('SORTIE EAU '!$H$13:$H$50,J119,'SORTIE EAU '!$I$13:$I$50)</f>
        <v>0</v>
      </c>
      <c r="M119" s="69"/>
      <c r="N119" s="61">
        <f t="shared" si="4"/>
        <v>349</v>
      </c>
      <c r="O119" s="61"/>
      <c r="P119" s="62" t="str">
        <f t="shared" si="5"/>
        <v/>
      </c>
    </row>
    <row r="120" spans="1:16" s="63" customFormat="1" ht="19.5" customHeight="1" x14ac:dyDescent="0.3">
      <c r="A120" s="75"/>
      <c r="B120" s="76"/>
      <c r="C120" s="77"/>
      <c r="D120" s="78"/>
      <c r="E120" s="78"/>
      <c r="F120" s="79"/>
      <c r="G120" s="79"/>
      <c r="H120" s="80"/>
      <c r="I120" s="70" t="s">
        <v>293</v>
      </c>
      <c r="J120" s="71" t="s">
        <v>294</v>
      </c>
      <c r="K120" s="68">
        <v>352</v>
      </c>
      <c r="L120" s="59">
        <f>SUMIF('SORTIE EAU '!$H$13:$H$50,J120,'SORTIE EAU '!$I$13:$I$50)</f>
        <v>0</v>
      </c>
      <c r="M120" s="69"/>
      <c r="N120" s="61">
        <f t="shared" si="4"/>
        <v>352</v>
      </c>
      <c r="O120" s="61"/>
      <c r="P120" s="62" t="str">
        <f t="shared" si="5"/>
        <v/>
      </c>
    </row>
    <row r="121" spans="1:16" s="63" customFormat="1" ht="19.5" customHeight="1" x14ac:dyDescent="0.3">
      <c r="A121" s="75"/>
      <c r="B121" s="76"/>
      <c r="C121" s="77"/>
      <c r="D121" s="78"/>
      <c r="E121" s="78"/>
      <c r="F121" s="79"/>
      <c r="G121" s="79"/>
      <c r="H121" s="80"/>
      <c r="I121" s="70" t="s">
        <v>295</v>
      </c>
      <c r="J121" s="71" t="s">
        <v>296</v>
      </c>
      <c r="K121" s="68">
        <v>355</v>
      </c>
      <c r="L121" s="59">
        <f>SUMIF('SORTIE EAU '!$H$13:$H$50,J121,'SORTIE EAU '!$I$13:$I$50)</f>
        <v>0</v>
      </c>
      <c r="M121" s="69"/>
      <c r="N121" s="61">
        <f t="shared" si="4"/>
        <v>355</v>
      </c>
      <c r="O121" s="61"/>
      <c r="P121" s="62" t="str">
        <f t="shared" si="5"/>
        <v/>
      </c>
    </row>
    <row r="122" spans="1:16" s="63" customFormat="1" ht="19.5" customHeight="1" x14ac:dyDescent="0.3">
      <c r="A122" s="75"/>
      <c r="B122" s="76"/>
      <c r="C122" s="77"/>
      <c r="D122" s="78"/>
      <c r="E122" s="78"/>
      <c r="F122" s="79"/>
      <c r="G122" s="79"/>
      <c r="H122" s="80"/>
      <c r="I122" s="70" t="s">
        <v>297</v>
      </c>
      <c r="J122" s="71" t="s">
        <v>298</v>
      </c>
      <c r="K122" s="68">
        <v>358</v>
      </c>
      <c r="L122" s="59">
        <f>SUMIF('SORTIE EAU '!$H$13:$H$50,J122,'SORTIE EAU '!$I$13:$I$50)</f>
        <v>0</v>
      </c>
      <c r="M122" s="69"/>
      <c r="N122" s="61">
        <f t="shared" si="4"/>
        <v>358</v>
      </c>
      <c r="O122" s="61"/>
      <c r="P122" s="62" t="str">
        <f t="shared" si="5"/>
        <v/>
      </c>
    </row>
    <row r="123" spans="1:16" s="63" customFormat="1" ht="19.5" customHeight="1" x14ac:dyDescent="0.3">
      <c r="A123" s="75"/>
      <c r="B123" s="76"/>
      <c r="C123" s="77"/>
      <c r="D123" s="78"/>
      <c r="E123" s="78"/>
      <c r="F123" s="79"/>
      <c r="G123" s="79"/>
      <c r="H123" s="80"/>
      <c r="I123" s="70" t="s">
        <v>299</v>
      </c>
      <c r="J123" s="71" t="s">
        <v>300</v>
      </c>
      <c r="K123" s="68">
        <v>361</v>
      </c>
      <c r="L123" s="59">
        <f>SUMIF('SORTIE EAU '!$H$13:$H$50,J123,'SORTIE EAU '!$I$13:$I$50)</f>
        <v>0</v>
      </c>
      <c r="M123" s="69"/>
      <c r="N123" s="61">
        <f t="shared" si="4"/>
        <v>361</v>
      </c>
      <c r="O123" s="61"/>
      <c r="P123" s="62" t="str">
        <f t="shared" si="5"/>
        <v/>
      </c>
    </row>
    <row r="124" spans="1:16" s="63" customFormat="1" ht="19.5" customHeight="1" x14ac:dyDescent="0.3">
      <c r="A124" s="75"/>
      <c r="B124" s="76"/>
      <c r="C124" s="77"/>
      <c r="D124" s="78"/>
      <c r="E124" s="78"/>
      <c r="F124" s="79"/>
      <c r="G124" s="79"/>
      <c r="H124" s="80"/>
      <c r="I124" s="70" t="s">
        <v>301</v>
      </c>
      <c r="J124" s="71" t="s">
        <v>302</v>
      </c>
      <c r="K124" s="68">
        <v>364</v>
      </c>
      <c r="L124" s="59">
        <f>SUMIF('SORTIE EAU '!$H$13:$H$50,J124,'SORTIE EAU '!$I$13:$I$50)</f>
        <v>0</v>
      </c>
      <c r="M124" s="69"/>
      <c r="N124" s="61">
        <f t="shared" si="4"/>
        <v>364</v>
      </c>
      <c r="O124" s="61"/>
      <c r="P124" s="62" t="str">
        <f t="shared" si="5"/>
        <v/>
      </c>
    </row>
    <row r="125" spans="1:16" s="63" customFormat="1" ht="19.5" customHeight="1" x14ac:dyDescent="0.3">
      <c r="A125" s="75"/>
      <c r="B125" s="76"/>
      <c r="C125" s="77"/>
      <c r="D125" s="78"/>
      <c r="E125" s="78"/>
      <c r="F125" s="79"/>
      <c r="G125" s="79"/>
      <c r="H125" s="80"/>
      <c r="I125" s="70" t="s">
        <v>303</v>
      </c>
      <c r="J125" s="71" t="s">
        <v>304</v>
      </c>
      <c r="K125" s="68">
        <v>367</v>
      </c>
      <c r="L125" s="59">
        <f>SUMIF('SORTIE EAU '!$H$13:$H$50,J125,'SORTIE EAU '!$I$13:$I$50)</f>
        <v>0</v>
      </c>
      <c r="M125" s="69"/>
      <c r="N125" s="61">
        <f t="shared" si="4"/>
        <v>367</v>
      </c>
      <c r="O125" s="61"/>
      <c r="P125" s="62" t="str">
        <f t="shared" si="5"/>
        <v/>
      </c>
    </row>
    <row r="126" spans="1:16" s="63" customFormat="1" ht="19.5" customHeight="1" x14ac:dyDescent="0.3">
      <c r="A126" s="75"/>
      <c r="B126" s="76"/>
      <c r="C126" s="77"/>
      <c r="D126" s="78"/>
      <c r="E126" s="78"/>
      <c r="F126" s="79"/>
      <c r="G126" s="79"/>
      <c r="H126" s="80"/>
      <c r="I126" s="70" t="s">
        <v>305</v>
      </c>
      <c r="J126" s="71" t="s">
        <v>306</v>
      </c>
      <c r="K126" s="68">
        <v>370</v>
      </c>
      <c r="L126" s="59">
        <f>SUMIF('SORTIE EAU '!$H$13:$H$50,J126,'SORTIE EAU '!$I$13:$I$50)</f>
        <v>0</v>
      </c>
      <c r="M126" s="69"/>
      <c r="N126" s="61">
        <f t="shared" si="4"/>
        <v>370</v>
      </c>
      <c r="O126" s="61"/>
      <c r="P126" s="62" t="str">
        <f t="shared" si="5"/>
        <v/>
      </c>
    </row>
    <row r="127" spans="1:16" s="63" customFormat="1" ht="19.5" customHeight="1" x14ac:dyDescent="0.3">
      <c r="A127" s="75"/>
      <c r="B127" s="76"/>
      <c r="C127" s="77"/>
      <c r="D127" s="78"/>
      <c r="E127" s="78"/>
      <c r="F127" s="79"/>
      <c r="G127" s="79"/>
      <c r="H127" s="80"/>
      <c r="I127" s="70" t="s">
        <v>307</v>
      </c>
      <c r="J127" s="71" t="s">
        <v>308</v>
      </c>
      <c r="K127" s="68">
        <v>373</v>
      </c>
      <c r="L127" s="59">
        <f>SUMIF('SORTIE EAU '!$H$13:$H$50,J127,'SORTIE EAU '!$I$13:$I$50)</f>
        <v>0</v>
      </c>
      <c r="M127" s="69"/>
      <c r="N127" s="61">
        <f t="shared" si="4"/>
        <v>373</v>
      </c>
      <c r="O127" s="61"/>
      <c r="P127" s="62" t="str">
        <f t="shared" si="5"/>
        <v/>
      </c>
    </row>
    <row r="128" spans="1:16" s="63" customFormat="1" ht="19.5" customHeight="1" x14ac:dyDescent="0.3">
      <c r="A128" s="75"/>
      <c r="B128" s="76"/>
      <c r="C128" s="77"/>
      <c r="D128" s="78"/>
      <c r="E128" s="78"/>
      <c r="F128" s="79"/>
      <c r="G128" s="79"/>
      <c r="H128" s="80"/>
      <c r="I128" s="70" t="s">
        <v>309</v>
      </c>
      <c r="J128" s="71" t="s">
        <v>310</v>
      </c>
      <c r="K128" s="68">
        <v>376</v>
      </c>
      <c r="L128" s="59">
        <f>SUMIF('SORTIE EAU '!$H$13:$H$50,J128,'SORTIE EAU '!$I$13:$I$50)</f>
        <v>0</v>
      </c>
      <c r="M128" s="69"/>
      <c r="N128" s="61">
        <f t="shared" si="4"/>
        <v>376</v>
      </c>
      <c r="O128" s="61"/>
      <c r="P128" s="62" t="str">
        <f t="shared" si="5"/>
        <v/>
      </c>
    </row>
    <row r="129" spans="1:16" s="63" customFormat="1" ht="19.5" customHeight="1" x14ac:dyDescent="0.3">
      <c r="A129" s="75"/>
      <c r="B129" s="76"/>
      <c r="C129" s="77"/>
      <c r="D129" s="78"/>
      <c r="E129" s="78"/>
      <c r="F129" s="79"/>
      <c r="G129" s="79"/>
      <c r="H129" s="80"/>
      <c r="I129" s="70" t="s">
        <v>311</v>
      </c>
      <c r="J129" s="71" t="s">
        <v>312</v>
      </c>
      <c r="K129" s="68">
        <v>379</v>
      </c>
      <c r="L129" s="59">
        <f>SUMIF('SORTIE EAU '!$H$13:$H$50,J129,'SORTIE EAU '!$I$13:$I$50)</f>
        <v>0</v>
      </c>
      <c r="M129" s="69"/>
      <c r="N129" s="61">
        <f t="shared" si="4"/>
        <v>379</v>
      </c>
      <c r="O129" s="61"/>
      <c r="P129" s="62" t="str">
        <f t="shared" si="5"/>
        <v/>
      </c>
    </row>
    <row r="130" spans="1:16" s="63" customFormat="1" ht="19.5" customHeight="1" x14ac:dyDescent="0.3">
      <c r="A130" s="75"/>
      <c r="B130" s="76"/>
      <c r="C130" s="77"/>
      <c r="D130" s="78"/>
      <c r="E130" s="78"/>
      <c r="F130" s="79"/>
      <c r="G130" s="79"/>
      <c r="H130" s="80"/>
      <c r="I130" s="70" t="s">
        <v>313</v>
      </c>
      <c r="J130" s="71" t="s">
        <v>314</v>
      </c>
      <c r="K130" s="68">
        <v>382</v>
      </c>
      <c r="L130" s="59">
        <f>SUMIF('SORTIE EAU '!$H$13:$H$50,J130,'SORTIE EAU '!$I$13:$I$50)</f>
        <v>0</v>
      </c>
      <c r="M130" s="69"/>
      <c r="N130" s="61">
        <f t="shared" si="4"/>
        <v>382</v>
      </c>
      <c r="O130" s="61"/>
      <c r="P130" s="62" t="str">
        <f t="shared" si="5"/>
        <v/>
      </c>
    </row>
    <row r="131" spans="1:16" s="63" customFormat="1" ht="19.5" customHeight="1" x14ac:dyDescent="0.3">
      <c r="A131" s="75"/>
      <c r="B131" s="76"/>
      <c r="C131" s="77"/>
      <c r="D131" s="78"/>
      <c r="E131" s="78"/>
      <c r="F131" s="79"/>
      <c r="G131" s="79"/>
      <c r="H131" s="80"/>
      <c r="I131" s="70" t="s">
        <v>315</v>
      </c>
      <c r="J131" s="71" t="s">
        <v>316</v>
      </c>
      <c r="K131" s="68">
        <v>385</v>
      </c>
      <c r="L131" s="59">
        <f>SUMIF('SORTIE EAU '!$H$13:$H$50,J131,'SORTIE EAU '!$I$13:$I$50)</f>
        <v>0</v>
      </c>
      <c r="M131" s="69"/>
      <c r="N131" s="61">
        <f t="shared" ref="N131:N194" si="6">K131-L131</f>
        <v>385</v>
      </c>
      <c r="O131" s="61"/>
      <c r="P131" s="62" t="str">
        <f t="shared" ref="P131:P194" si="7">IF(K131&lt;L131,"rupture de stock","")</f>
        <v/>
      </c>
    </row>
    <row r="132" spans="1:16" s="63" customFormat="1" ht="19.5" customHeight="1" x14ac:dyDescent="0.3">
      <c r="A132" s="75"/>
      <c r="B132" s="76"/>
      <c r="C132" s="77"/>
      <c r="D132" s="78"/>
      <c r="E132" s="78"/>
      <c r="F132" s="79"/>
      <c r="G132" s="79"/>
      <c r="H132" s="80"/>
      <c r="I132" s="70" t="s">
        <v>317</v>
      </c>
      <c r="J132" s="71" t="s">
        <v>318</v>
      </c>
      <c r="K132" s="68">
        <v>388</v>
      </c>
      <c r="L132" s="59">
        <f>SUMIF('SORTIE EAU '!$H$13:$H$50,J132,'SORTIE EAU '!$I$13:$I$50)</f>
        <v>0</v>
      </c>
      <c r="M132" s="69"/>
      <c r="N132" s="61">
        <f t="shared" si="6"/>
        <v>388</v>
      </c>
      <c r="O132" s="61"/>
      <c r="P132" s="62" t="str">
        <f t="shared" si="7"/>
        <v/>
      </c>
    </row>
    <row r="133" spans="1:16" s="63" customFormat="1" ht="19.5" customHeight="1" x14ac:dyDescent="0.3">
      <c r="A133" s="75"/>
      <c r="B133" s="76"/>
      <c r="C133" s="77"/>
      <c r="D133" s="78"/>
      <c r="E133" s="78"/>
      <c r="F133" s="79"/>
      <c r="G133" s="79"/>
      <c r="H133" s="80"/>
      <c r="I133" s="70" t="s">
        <v>319</v>
      </c>
      <c r="J133" s="71" t="s">
        <v>320</v>
      </c>
      <c r="K133" s="68">
        <v>601</v>
      </c>
      <c r="L133" s="59">
        <f>SUMIF('SORTIE EAU '!$H$13:$H$50,J133,'SORTIE EAU '!$I$13:$I$50)</f>
        <v>0</v>
      </c>
      <c r="M133" s="69"/>
      <c r="N133" s="61">
        <f t="shared" si="6"/>
        <v>601</v>
      </c>
      <c r="O133" s="61"/>
      <c r="P133" s="62" t="str">
        <f t="shared" si="7"/>
        <v/>
      </c>
    </row>
    <row r="134" spans="1:16" s="63" customFormat="1" ht="19.5" customHeight="1" x14ac:dyDescent="0.3">
      <c r="A134" s="75"/>
      <c r="B134" s="76"/>
      <c r="C134" s="77"/>
      <c r="D134" s="78"/>
      <c r="E134" s="78"/>
      <c r="F134" s="79"/>
      <c r="G134" s="79"/>
      <c r="H134" s="80"/>
      <c r="I134" s="70" t="s">
        <v>321</v>
      </c>
      <c r="J134" s="71" t="s">
        <v>322</v>
      </c>
      <c r="K134" s="68">
        <v>391</v>
      </c>
      <c r="L134" s="59">
        <f>SUMIF('SORTIE EAU '!$H$13:$H$50,J134,'SORTIE EAU '!$I$13:$I$50)</f>
        <v>0</v>
      </c>
      <c r="M134" s="69"/>
      <c r="N134" s="61">
        <f t="shared" si="6"/>
        <v>391</v>
      </c>
      <c r="O134" s="61"/>
      <c r="P134" s="62" t="str">
        <f t="shared" si="7"/>
        <v/>
      </c>
    </row>
    <row r="135" spans="1:16" s="63" customFormat="1" ht="19.5" customHeight="1" x14ac:dyDescent="0.3">
      <c r="A135" s="75"/>
      <c r="B135" s="76"/>
      <c r="C135" s="77"/>
      <c r="D135" s="78"/>
      <c r="E135" s="78"/>
      <c r="F135" s="79"/>
      <c r="G135" s="79"/>
      <c r="H135" s="80"/>
      <c r="I135" s="70" t="s">
        <v>323</v>
      </c>
      <c r="J135" s="71" t="s">
        <v>324</v>
      </c>
      <c r="K135" s="68">
        <v>394</v>
      </c>
      <c r="L135" s="59">
        <f>SUMIF('SORTIE EAU '!$H$13:$H$50,J135,'SORTIE EAU '!$I$13:$I$50)</f>
        <v>0</v>
      </c>
      <c r="M135" s="69"/>
      <c r="N135" s="61">
        <f t="shared" si="6"/>
        <v>394</v>
      </c>
      <c r="O135" s="61"/>
      <c r="P135" s="62" t="str">
        <f t="shared" si="7"/>
        <v/>
      </c>
    </row>
    <row r="136" spans="1:16" s="63" customFormat="1" ht="19.5" customHeight="1" x14ac:dyDescent="0.3">
      <c r="A136" s="75"/>
      <c r="B136" s="76"/>
      <c r="C136" s="77"/>
      <c r="D136" s="78"/>
      <c r="E136" s="78"/>
      <c r="F136" s="79"/>
      <c r="G136" s="79"/>
      <c r="H136" s="80"/>
      <c r="I136" s="70" t="s">
        <v>325</v>
      </c>
      <c r="J136" s="71" t="s">
        <v>326</v>
      </c>
      <c r="K136" s="68">
        <v>397</v>
      </c>
      <c r="L136" s="59">
        <f>SUMIF('SORTIE EAU '!$H$13:$H$50,J136,'SORTIE EAU '!$I$13:$I$50)</f>
        <v>0</v>
      </c>
      <c r="M136" s="69"/>
      <c r="N136" s="61">
        <f t="shared" si="6"/>
        <v>397</v>
      </c>
      <c r="O136" s="61"/>
      <c r="P136" s="62" t="str">
        <f t="shared" si="7"/>
        <v/>
      </c>
    </row>
    <row r="137" spans="1:16" s="63" customFormat="1" ht="19.5" customHeight="1" x14ac:dyDescent="0.3">
      <c r="A137" s="75"/>
      <c r="B137" s="76"/>
      <c r="C137" s="77"/>
      <c r="D137" s="78"/>
      <c r="E137" s="78"/>
      <c r="F137" s="79"/>
      <c r="G137" s="79"/>
      <c r="H137" s="80"/>
      <c r="I137" s="70" t="s">
        <v>327</v>
      </c>
      <c r="J137" s="71" t="s">
        <v>328</v>
      </c>
      <c r="K137" s="68">
        <v>400</v>
      </c>
      <c r="L137" s="59">
        <f>SUMIF('SORTIE EAU '!$H$13:$H$50,J137,'SORTIE EAU '!$I$13:$I$50)</f>
        <v>0</v>
      </c>
      <c r="M137" s="69"/>
      <c r="N137" s="61">
        <f t="shared" si="6"/>
        <v>400</v>
      </c>
      <c r="O137" s="61"/>
      <c r="P137" s="62" t="str">
        <f t="shared" si="7"/>
        <v/>
      </c>
    </row>
    <row r="138" spans="1:16" s="63" customFormat="1" ht="19.5" customHeight="1" x14ac:dyDescent="0.3">
      <c r="A138" s="75"/>
      <c r="B138" s="76"/>
      <c r="C138" s="77"/>
      <c r="D138" s="78"/>
      <c r="E138" s="78"/>
      <c r="F138" s="79"/>
      <c r="G138" s="79"/>
      <c r="H138" s="80"/>
      <c r="I138" s="70" t="s">
        <v>329</v>
      </c>
      <c r="J138" s="71" t="s">
        <v>330</v>
      </c>
      <c r="K138" s="68">
        <v>403</v>
      </c>
      <c r="L138" s="59">
        <f>SUMIF('SORTIE EAU '!$H$13:$H$50,J138,'SORTIE EAU '!$I$13:$I$50)</f>
        <v>0</v>
      </c>
      <c r="M138" s="69"/>
      <c r="N138" s="61">
        <f t="shared" si="6"/>
        <v>403</v>
      </c>
      <c r="O138" s="61"/>
      <c r="P138" s="62" t="str">
        <f t="shared" si="7"/>
        <v/>
      </c>
    </row>
    <row r="139" spans="1:16" s="63" customFormat="1" ht="19.5" customHeight="1" x14ac:dyDescent="0.3">
      <c r="A139" s="75"/>
      <c r="B139" s="76"/>
      <c r="C139" s="77"/>
      <c r="D139" s="78"/>
      <c r="E139" s="78"/>
      <c r="F139" s="79"/>
      <c r="G139" s="79"/>
      <c r="H139" s="80"/>
      <c r="I139" s="70" t="s">
        <v>331</v>
      </c>
      <c r="J139" s="71" t="s">
        <v>332</v>
      </c>
      <c r="K139" s="68">
        <v>406</v>
      </c>
      <c r="L139" s="59">
        <f>SUMIF('SORTIE EAU '!$H$13:$H$50,J139,'SORTIE EAU '!$I$13:$I$50)</f>
        <v>0</v>
      </c>
      <c r="M139" s="69"/>
      <c r="N139" s="61">
        <f t="shared" si="6"/>
        <v>406</v>
      </c>
      <c r="O139" s="61"/>
      <c r="P139" s="62" t="str">
        <f t="shared" si="7"/>
        <v/>
      </c>
    </row>
    <row r="140" spans="1:16" s="63" customFormat="1" ht="19.5" customHeight="1" x14ac:dyDescent="0.3">
      <c r="A140" s="75"/>
      <c r="B140" s="76"/>
      <c r="C140" s="77"/>
      <c r="D140" s="78"/>
      <c r="E140" s="78"/>
      <c r="F140" s="79"/>
      <c r="G140" s="79"/>
      <c r="H140" s="80"/>
      <c r="I140" s="70" t="s">
        <v>333</v>
      </c>
      <c r="J140" s="71" t="s">
        <v>334</v>
      </c>
      <c r="K140" s="68">
        <v>409</v>
      </c>
      <c r="L140" s="59">
        <f>SUMIF('SORTIE EAU '!$H$13:$H$50,J140,'SORTIE EAU '!$I$13:$I$50)</f>
        <v>0</v>
      </c>
      <c r="M140" s="69"/>
      <c r="N140" s="61">
        <f t="shared" si="6"/>
        <v>409</v>
      </c>
      <c r="O140" s="61"/>
      <c r="P140" s="62" t="str">
        <f t="shared" si="7"/>
        <v/>
      </c>
    </row>
    <row r="141" spans="1:16" s="63" customFormat="1" ht="19.5" customHeight="1" x14ac:dyDescent="0.3">
      <c r="A141" s="75"/>
      <c r="B141" s="76"/>
      <c r="C141" s="77"/>
      <c r="D141" s="78"/>
      <c r="E141" s="78"/>
      <c r="F141" s="79"/>
      <c r="G141" s="79"/>
      <c r="H141" s="80"/>
      <c r="I141" s="70" t="s">
        <v>335</v>
      </c>
      <c r="J141" s="71" t="s">
        <v>336</v>
      </c>
      <c r="K141" s="68">
        <v>412</v>
      </c>
      <c r="L141" s="59">
        <f>SUMIF('SORTIE EAU '!$H$13:$H$50,J141,'SORTIE EAU '!$I$13:$I$50)</f>
        <v>0</v>
      </c>
      <c r="M141" s="69"/>
      <c r="N141" s="61">
        <f t="shared" si="6"/>
        <v>412</v>
      </c>
      <c r="O141" s="61"/>
      <c r="P141" s="62" t="str">
        <f t="shared" si="7"/>
        <v/>
      </c>
    </row>
    <row r="142" spans="1:16" s="63" customFormat="1" ht="19.5" customHeight="1" x14ac:dyDescent="0.3">
      <c r="A142" s="75"/>
      <c r="B142" s="76"/>
      <c r="C142" s="77"/>
      <c r="D142" s="78"/>
      <c r="E142" s="78"/>
      <c r="F142" s="79"/>
      <c r="G142" s="79"/>
      <c r="H142" s="80"/>
      <c r="I142" s="70" t="s">
        <v>337</v>
      </c>
      <c r="J142" s="71" t="s">
        <v>338</v>
      </c>
      <c r="K142" s="68">
        <v>415</v>
      </c>
      <c r="L142" s="59">
        <f>SUMIF('SORTIE EAU '!$H$13:$H$50,J142,'SORTIE EAU '!$I$13:$I$50)</f>
        <v>0</v>
      </c>
      <c r="M142" s="69"/>
      <c r="N142" s="61">
        <f t="shared" si="6"/>
        <v>415</v>
      </c>
      <c r="O142" s="61"/>
      <c r="P142" s="62" t="str">
        <f t="shared" si="7"/>
        <v/>
      </c>
    </row>
    <row r="143" spans="1:16" s="63" customFormat="1" ht="19.5" customHeight="1" x14ac:dyDescent="0.3">
      <c r="A143" s="75"/>
      <c r="B143" s="76"/>
      <c r="C143" s="77"/>
      <c r="D143" s="78"/>
      <c r="E143" s="78"/>
      <c r="F143" s="79"/>
      <c r="G143" s="79"/>
      <c r="H143" s="80"/>
      <c r="I143" s="70" t="s">
        <v>339</v>
      </c>
      <c r="J143" s="71" t="s">
        <v>340</v>
      </c>
      <c r="K143" s="68">
        <v>418</v>
      </c>
      <c r="L143" s="59">
        <f>SUMIF('SORTIE EAU '!$H$13:$H$50,J143,'SORTIE EAU '!$I$13:$I$50)</f>
        <v>0</v>
      </c>
      <c r="M143" s="69"/>
      <c r="N143" s="61">
        <f t="shared" si="6"/>
        <v>418</v>
      </c>
      <c r="O143" s="61"/>
      <c r="P143" s="62" t="str">
        <f t="shared" si="7"/>
        <v/>
      </c>
    </row>
    <row r="144" spans="1:16" s="63" customFormat="1" ht="19.5" customHeight="1" x14ac:dyDescent="0.3">
      <c r="A144" s="75"/>
      <c r="B144" s="76"/>
      <c r="C144" s="77"/>
      <c r="D144" s="78"/>
      <c r="E144" s="78"/>
      <c r="F144" s="79"/>
      <c r="G144" s="79"/>
      <c r="H144" s="80"/>
      <c r="I144" s="70" t="s">
        <v>341</v>
      </c>
      <c r="J144" s="71" t="s">
        <v>342</v>
      </c>
      <c r="K144" s="68">
        <v>421</v>
      </c>
      <c r="L144" s="59">
        <f>SUMIF('SORTIE EAU '!$H$13:$H$50,J144,'SORTIE EAU '!$I$13:$I$50)</f>
        <v>0</v>
      </c>
      <c r="M144" s="69"/>
      <c r="N144" s="61">
        <f t="shared" si="6"/>
        <v>421</v>
      </c>
      <c r="O144" s="61"/>
      <c r="P144" s="62" t="str">
        <f t="shared" si="7"/>
        <v/>
      </c>
    </row>
    <row r="145" spans="1:16" s="63" customFormat="1" ht="19.5" customHeight="1" x14ac:dyDescent="0.3">
      <c r="A145" s="75"/>
      <c r="B145" s="76"/>
      <c r="C145" s="77"/>
      <c r="D145" s="78"/>
      <c r="E145" s="78"/>
      <c r="F145" s="79"/>
      <c r="G145" s="79"/>
      <c r="H145" s="80"/>
      <c r="I145" s="70" t="s">
        <v>343</v>
      </c>
      <c r="J145" s="71" t="s">
        <v>344</v>
      </c>
      <c r="K145" s="68">
        <v>424</v>
      </c>
      <c r="L145" s="59">
        <f>SUMIF('SORTIE EAU '!$H$13:$H$50,J145,'SORTIE EAU '!$I$13:$I$50)</f>
        <v>0</v>
      </c>
      <c r="M145" s="69"/>
      <c r="N145" s="61">
        <f t="shared" si="6"/>
        <v>424</v>
      </c>
      <c r="O145" s="61"/>
      <c r="P145" s="62" t="str">
        <f t="shared" si="7"/>
        <v/>
      </c>
    </row>
    <row r="146" spans="1:16" s="63" customFormat="1" ht="19.5" customHeight="1" x14ac:dyDescent="0.3">
      <c r="A146" s="75"/>
      <c r="B146" s="76"/>
      <c r="C146" s="77"/>
      <c r="D146" s="78"/>
      <c r="E146" s="78"/>
      <c r="F146" s="79"/>
      <c r="G146" s="79"/>
      <c r="H146" s="80"/>
      <c r="I146" s="70" t="s">
        <v>345</v>
      </c>
      <c r="J146" s="71" t="s">
        <v>346</v>
      </c>
      <c r="K146" s="68">
        <v>427</v>
      </c>
      <c r="L146" s="59">
        <f>SUMIF('SORTIE EAU '!$H$13:$H$50,J146,'SORTIE EAU '!$I$13:$I$50)</f>
        <v>0</v>
      </c>
      <c r="M146" s="69"/>
      <c r="N146" s="61">
        <f t="shared" si="6"/>
        <v>427</v>
      </c>
      <c r="O146" s="61"/>
      <c r="P146" s="62" t="str">
        <f t="shared" si="7"/>
        <v/>
      </c>
    </row>
    <row r="147" spans="1:16" s="63" customFormat="1" ht="19.5" customHeight="1" x14ac:dyDescent="0.3">
      <c r="A147" s="75"/>
      <c r="B147" s="76"/>
      <c r="C147" s="77"/>
      <c r="D147" s="78"/>
      <c r="E147" s="78"/>
      <c r="F147" s="79"/>
      <c r="G147" s="79"/>
      <c r="H147" s="80"/>
      <c r="I147" s="70" t="s">
        <v>347</v>
      </c>
      <c r="J147" s="71" t="s">
        <v>348</v>
      </c>
      <c r="K147" s="68">
        <v>430</v>
      </c>
      <c r="L147" s="59">
        <f>SUMIF('SORTIE EAU '!$H$13:$H$50,J147,'SORTIE EAU '!$I$13:$I$50)</f>
        <v>0</v>
      </c>
      <c r="M147" s="69"/>
      <c r="N147" s="61">
        <f t="shared" si="6"/>
        <v>430</v>
      </c>
      <c r="O147" s="61"/>
      <c r="P147" s="62" t="str">
        <f t="shared" si="7"/>
        <v/>
      </c>
    </row>
    <row r="148" spans="1:16" s="63" customFormat="1" ht="19.5" customHeight="1" x14ac:dyDescent="0.3">
      <c r="A148" s="75"/>
      <c r="B148" s="76"/>
      <c r="C148" s="77"/>
      <c r="D148" s="78"/>
      <c r="E148" s="78"/>
      <c r="F148" s="79"/>
      <c r="G148" s="79"/>
      <c r="H148" s="80"/>
      <c r="I148" s="70" t="s">
        <v>349</v>
      </c>
      <c r="J148" s="71" t="s">
        <v>350</v>
      </c>
      <c r="K148" s="68">
        <v>433</v>
      </c>
      <c r="L148" s="59">
        <f>SUMIF('SORTIE EAU '!$H$13:$H$50,J148,'SORTIE EAU '!$I$13:$I$50)</f>
        <v>0</v>
      </c>
      <c r="M148" s="69"/>
      <c r="N148" s="61">
        <f t="shared" si="6"/>
        <v>433</v>
      </c>
      <c r="O148" s="61"/>
      <c r="P148" s="62" t="str">
        <f t="shared" si="7"/>
        <v/>
      </c>
    </row>
    <row r="149" spans="1:16" s="63" customFormat="1" ht="19.5" customHeight="1" x14ac:dyDescent="0.3">
      <c r="A149" s="75"/>
      <c r="B149" s="76"/>
      <c r="C149" s="77"/>
      <c r="D149" s="78"/>
      <c r="E149" s="78"/>
      <c r="F149" s="79"/>
      <c r="G149" s="79"/>
      <c r="H149" s="80"/>
      <c r="I149" s="70" t="s">
        <v>351</v>
      </c>
      <c r="J149" s="71" t="s">
        <v>352</v>
      </c>
      <c r="K149" s="68">
        <v>436</v>
      </c>
      <c r="L149" s="59">
        <f>SUMIF('SORTIE EAU '!$H$13:$H$50,J149,'SORTIE EAU '!$I$13:$I$50)</f>
        <v>0</v>
      </c>
      <c r="M149" s="69"/>
      <c r="N149" s="61">
        <f t="shared" si="6"/>
        <v>436</v>
      </c>
      <c r="O149" s="61"/>
      <c r="P149" s="62" t="str">
        <f t="shared" si="7"/>
        <v/>
      </c>
    </row>
    <row r="150" spans="1:16" s="63" customFormat="1" ht="19.5" customHeight="1" x14ac:dyDescent="0.3">
      <c r="A150" s="75"/>
      <c r="B150" s="76"/>
      <c r="C150" s="77"/>
      <c r="D150" s="78"/>
      <c r="E150" s="78"/>
      <c r="F150" s="79"/>
      <c r="G150" s="79"/>
      <c r="H150" s="80"/>
      <c r="I150" s="70" t="s">
        <v>353</v>
      </c>
      <c r="J150" s="71" t="s">
        <v>354</v>
      </c>
      <c r="K150" s="68">
        <v>439</v>
      </c>
      <c r="L150" s="59">
        <f>SUMIF('SORTIE EAU '!$H$13:$H$50,J150,'SORTIE EAU '!$I$13:$I$50)</f>
        <v>0</v>
      </c>
      <c r="M150" s="69"/>
      <c r="N150" s="61">
        <f t="shared" si="6"/>
        <v>439</v>
      </c>
      <c r="O150" s="61"/>
      <c r="P150" s="62" t="str">
        <f t="shared" si="7"/>
        <v/>
      </c>
    </row>
    <row r="151" spans="1:16" s="63" customFormat="1" ht="19.5" customHeight="1" x14ac:dyDescent="0.3">
      <c r="A151" s="75"/>
      <c r="B151" s="76"/>
      <c r="C151" s="77"/>
      <c r="D151" s="78"/>
      <c r="E151" s="78"/>
      <c r="F151" s="79"/>
      <c r="G151" s="79"/>
      <c r="H151" s="80"/>
      <c r="I151" s="70" t="s">
        <v>355</v>
      </c>
      <c r="J151" s="71" t="s">
        <v>356</v>
      </c>
      <c r="K151" s="68">
        <v>442</v>
      </c>
      <c r="L151" s="59">
        <f>SUMIF('SORTIE EAU '!$H$13:$H$50,J151,'SORTIE EAU '!$I$13:$I$50)</f>
        <v>0</v>
      </c>
      <c r="M151" s="69"/>
      <c r="N151" s="61">
        <f t="shared" si="6"/>
        <v>442</v>
      </c>
      <c r="O151" s="61"/>
      <c r="P151" s="62" t="str">
        <f t="shared" si="7"/>
        <v/>
      </c>
    </row>
    <row r="152" spans="1:16" s="63" customFormat="1" ht="19.5" customHeight="1" x14ac:dyDescent="0.3">
      <c r="A152" s="75"/>
      <c r="B152" s="76"/>
      <c r="C152" s="77"/>
      <c r="D152" s="78"/>
      <c r="E152" s="78"/>
      <c r="F152" s="79"/>
      <c r="G152" s="79"/>
      <c r="H152" s="80"/>
      <c r="I152" s="70" t="s">
        <v>357</v>
      </c>
      <c r="J152" s="71" t="s">
        <v>358</v>
      </c>
      <c r="K152" s="68">
        <v>445</v>
      </c>
      <c r="L152" s="59">
        <f>SUMIF('SORTIE EAU '!$H$13:$H$50,J152,'SORTIE EAU '!$I$13:$I$50)</f>
        <v>0</v>
      </c>
      <c r="M152" s="69"/>
      <c r="N152" s="61">
        <f t="shared" si="6"/>
        <v>445</v>
      </c>
      <c r="O152" s="61"/>
      <c r="P152" s="62" t="str">
        <f t="shared" si="7"/>
        <v/>
      </c>
    </row>
    <row r="153" spans="1:16" s="63" customFormat="1" ht="19.5" customHeight="1" x14ac:dyDescent="0.3">
      <c r="A153" s="75"/>
      <c r="B153" s="76"/>
      <c r="C153" s="77"/>
      <c r="D153" s="78"/>
      <c r="E153" s="78"/>
      <c r="F153" s="79"/>
      <c r="G153" s="79"/>
      <c r="H153" s="80"/>
      <c r="I153" s="70" t="s">
        <v>359</v>
      </c>
      <c r="J153" s="71" t="s">
        <v>360</v>
      </c>
      <c r="K153" s="68">
        <v>448</v>
      </c>
      <c r="L153" s="59">
        <f>SUMIF('SORTIE EAU '!$H$13:$H$50,J153,'SORTIE EAU '!$I$13:$I$50)</f>
        <v>0</v>
      </c>
      <c r="M153" s="69"/>
      <c r="N153" s="61">
        <f t="shared" si="6"/>
        <v>448</v>
      </c>
      <c r="O153" s="61"/>
      <c r="P153" s="62" t="str">
        <f t="shared" si="7"/>
        <v/>
      </c>
    </row>
    <row r="154" spans="1:16" s="63" customFormat="1" ht="19.5" customHeight="1" x14ac:dyDescent="0.3">
      <c r="A154" s="75"/>
      <c r="B154" s="76"/>
      <c r="C154" s="77"/>
      <c r="D154" s="78"/>
      <c r="E154" s="78"/>
      <c r="F154" s="79"/>
      <c r="G154" s="79"/>
      <c r="H154" s="80"/>
      <c r="I154" s="70" t="s">
        <v>361</v>
      </c>
      <c r="J154" s="71" t="s">
        <v>362</v>
      </c>
      <c r="K154" s="68">
        <v>451</v>
      </c>
      <c r="L154" s="59">
        <f>SUMIF('SORTIE EAU '!$H$13:$H$50,J154,'SORTIE EAU '!$I$13:$I$50)</f>
        <v>0</v>
      </c>
      <c r="M154" s="69"/>
      <c r="N154" s="61">
        <f t="shared" si="6"/>
        <v>451</v>
      </c>
      <c r="O154" s="61"/>
      <c r="P154" s="62" t="str">
        <f t="shared" si="7"/>
        <v/>
      </c>
    </row>
    <row r="155" spans="1:16" s="63" customFormat="1" ht="19.5" customHeight="1" x14ac:dyDescent="0.3">
      <c r="A155" s="75"/>
      <c r="B155" s="76"/>
      <c r="C155" s="77"/>
      <c r="D155" s="78"/>
      <c r="E155" s="78"/>
      <c r="F155" s="79"/>
      <c r="G155" s="79"/>
      <c r="H155" s="80"/>
      <c r="I155" s="70" t="s">
        <v>363</v>
      </c>
      <c r="J155" s="71" t="s">
        <v>364</v>
      </c>
      <c r="K155" s="68">
        <v>454</v>
      </c>
      <c r="L155" s="59">
        <f>SUMIF('SORTIE EAU '!$H$13:$H$50,J155,'SORTIE EAU '!$I$13:$I$50)</f>
        <v>0</v>
      </c>
      <c r="M155" s="69"/>
      <c r="N155" s="61">
        <f t="shared" si="6"/>
        <v>454</v>
      </c>
      <c r="O155" s="61"/>
      <c r="P155" s="62" t="str">
        <f t="shared" si="7"/>
        <v/>
      </c>
    </row>
    <row r="156" spans="1:16" s="63" customFormat="1" ht="19.5" customHeight="1" x14ac:dyDescent="0.3">
      <c r="A156" s="75"/>
      <c r="B156" s="76"/>
      <c r="C156" s="77"/>
      <c r="D156" s="78"/>
      <c r="E156" s="78"/>
      <c r="F156" s="79"/>
      <c r="G156" s="79"/>
      <c r="H156" s="80"/>
      <c r="I156" s="70" t="s">
        <v>365</v>
      </c>
      <c r="J156" s="71" t="s">
        <v>366</v>
      </c>
      <c r="K156" s="68">
        <v>457</v>
      </c>
      <c r="L156" s="59">
        <f>SUMIF('SORTIE EAU '!$H$13:$H$50,J156,'SORTIE EAU '!$I$13:$I$50)</f>
        <v>0</v>
      </c>
      <c r="M156" s="69"/>
      <c r="N156" s="61">
        <f t="shared" si="6"/>
        <v>457</v>
      </c>
      <c r="O156" s="61"/>
      <c r="P156" s="62" t="str">
        <f t="shared" si="7"/>
        <v/>
      </c>
    </row>
    <row r="157" spans="1:16" s="63" customFormat="1" ht="19.5" customHeight="1" x14ac:dyDescent="0.3">
      <c r="A157" s="75"/>
      <c r="B157" s="76"/>
      <c r="C157" s="77"/>
      <c r="D157" s="78"/>
      <c r="E157" s="78"/>
      <c r="F157" s="79"/>
      <c r="G157" s="79"/>
      <c r="H157" s="80"/>
      <c r="I157" s="70" t="s">
        <v>367</v>
      </c>
      <c r="J157" s="71" t="s">
        <v>368</v>
      </c>
      <c r="K157" s="68">
        <v>466</v>
      </c>
      <c r="L157" s="59">
        <f>SUMIF('SORTIE EAU '!$H$13:$H$50,J157,'SORTIE EAU '!$I$13:$I$50)</f>
        <v>0</v>
      </c>
      <c r="M157" s="69"/>
      <c r="N157" s="61">
        <f t="shared" si="6"/>
        <v>466</v>
      </c>
      <c r="O157" s="61"/>
      <c r="P157" s="62" t="str">
        <f t="shared" si="7"/>
        <v/>
      </c>
    </row>
    <row r="158" spans="1:16" s="63" customFormat="1" ht="19.5" customHeight="1" x14ac:dyDescent="0.3">
      <c r="A158" s="75"/>
      <c r="B158" s="76"/>
      <c r="C158" s="77"/>
      <c r="D158" s="78"/>
      <c r="E158" s="78"/>
      <c r="F158" s="79"/>
      <c r="G158" s="79"/>
      <c r="H158" s="80"/>
      <c r="I158" s="70" t="s">
        <v>369</v>
      </c>
      <c r="J158" s="71" t="s">
        <v>370</v>
      </c>
      <c r="K158" s="68">
        <v>460</v>
      </c>
      <c r="L158" s="59">
        <f>SUMIF('SORTIE EAU '!$H$13:$H$50,J158,'SORTIE EAU '!$I$13:$I$50)</f>
        <v>0</v>
      </c>
      <c r="M158" s="69"/>
      <c r="N158" s="61">
        <f t="shared" si="6"/>
        <v>460</v>
      </c>
      <c r="O158" s="61"/>
      <c r="P158" s="62" t="str">
        <f t="shared" si="7"/>
        <v/>
      </c>
    </row>
    <row r="159" spans="1:16" s="63" customFormat="1" ht="19.5" customHeight="1" x14ac:dyDescent="0.3">
      <c r="A159" s="75"/>
      <c r="B159" s="76"/>
      <c r="C159" s="77"/>
      <c r="D159" s="78"/>
      <c r="E159" s="78"/>
      <c r="F159" s="79"/>
      <c r="G159" s="79"/>
      <c r="H159" s="80"/>
      <c r="I159" s="70" t="s">
        <v>371</v>
      </c>
      <c r="J159" s="71" t="s">
        <v>372</v>
      </c>
      <c r="K159" s="68">
        <v>469</v>
      </c>
      <c r="L159" s="59">
        <f>SUMIF('SORTIE EAU '!$H$13:$H$50,J159,'SORTIE EAU '!$I$13:$I$50)</f>
        <v>0</v>
      </c>
      <c r="M159" s="69"/>
      <c r="N159" s="61">
        <f t="shared" si="6"/>
        <v>469</v>
      </c>
      <c r="O159" s="61"/>
      <c r="P159" s="62" t="str">
        <f t="shared" si="7"/>
        <v/>
      </c>
    </row>
    <row r="160" spans="1:16" s="63" customFormat="1" ht="19.5" customHeight="1" x14ac:dyDescent="0.3">
      <c r="A160" s="75"/>
      <c r="B160" s="76"/>
      <c r="C160" s="77"/>
      <c r="D160" s="78"/>
      <c r="E160" s="78"/>
      <c r="F160" s="79"/>
      <c r="G160" s="79"/>
      <c r="H160" s="80"/>
      <c r="I160" s="70" t="s">
        <v>373</v>
      </c>
      <c r="J160" s="71" t="s">
        <v>374</v>
      </c>
      <c r="K160" s="68">
        <v>472</v>
      </c>
      <c r="L160" s="59">
        <f>SUMIF('SORTIE EAU '!$H$13:$H$50,J160,'SORTIE EAU '!$I$13:$I$50)</f>
        <v>0</v>
      </c>
      <c r="M160" s="69"/>
      <c r="N160" s="61">
        <f t="shared" si="6"/>
        <v>472</v>
      </c>
      <c r="O160" s="61"/>
      <c r="P160" s="62" t="str">
        <f t="shared" si="7"/>
        <v/>
      </c>
    </row>
    <row r="161" spans="1:16" s="63" customFormat="1" ht="19.5" customHeight="1" x14ac:dyDescent="0.3">
      <c r="A161" s="75"/>
      <c r="B161" s="76"/>
      <c r="C161" s="77"/>
      <c r="D161" s="78"/>
      <c r="E161" s="78"/>
      <c r="F161" s="79"/>
      <c r="G161" s="79"/>
      <c r="H161" s="80"/>
      <c r="I161" s="70" t="s">
        <v>375</v>
      </c>
      <c r="J161" s="71" t="s">
        <v>376</v>
      </c>
      <c r="K161" s="68">
        <v>475</v>
      </c>
      <c r="L161" s="59">
        <f>SUMIF('SORTIE EAU '!$H$13:$H$50,J161,'SORTIE EAU '!$I$13:$I$50)</f>
        <v>0</v>
      </c>
      <c r="M161" s="69"/>
      <c r="N161" s="61">
        <f t="shared" si="6"/>
        <v>475</v>
      </c>
      <c r="O161" s="61"/>
      <c r="P161" s="62" t="str">
        <f t="shared" si="7"/>
        <v/>
      </c>
    </row>
    <row r="162" spans="1:16" s="63" customFormat="1" ht="19.5" customHeight="1" x14ac:dyDescent="0.3">
      <c r="A162" s="75"/>
      <c r="B162" s="76"/>
      <c r="C162" s="77"/>
      <c r="D162" s="78"/>
      <c r="E162" s="78"/>
      <c r="F162" s="79"/>
      <c r="G162" s="79"/>
      <c r="H162" s="80"/>
      <c r="I162" s="70" t="s">
        <v>377</v>
      </c>
      <c r="J162" s="71" t="s">
        <v>378</v>
      </c>
      <c r="K162" s="68">
        <v>478</v>
      </c>
      <c r="L162" s="59">
        <f>SUMIF('SORTIE EAU '!$H$13:$H$50,J162,'SORTIE EAU '!$I$13:$I$50)</f>
        <v>0</v>
      </c>
      <c r="M162" s="69"/>
      <c r="N162" s="61">
        <f t="shared" si="6"/>
        <v>478</v>
      </c>
      <c r="O162" s="61"/>
      <c r="P162" s="62" t="str">
        <f t="shared" si="7"/>
        <v/>
      </c>
    </row>
    <row r="163" spans="1:16" s="63" customFormat="1" ht="19.5" customHeight="1" x14ac:dyDescent="0.3">
      <c r="A163" s="75"/>
      <c r="B163" s="76"/>
      <c r="C163" s="77"/>
      <c r="D163" s="78"/>
      <c r="E163" s="78"/>
      <c r="F163" s="79"/>
      <c r="G163" s="79"/>
      <c r="H163" s="80"/>
      <c r="I163" s="70" t="s">
        <v>379</v>
      </c>
      <c r="J163" s="71" t="s">
        <v>380</v>
      </c>
      <c r="K163" s="68">
        <v>484</v>
      </c>
      <c r="L163" s="59">
        <f>SUMIF('SORTIE EAU '!$H$13:$H$50,J163,'SORTIE EAU '!$I$13:$I$50)</f>
        <v>0</v>
      </c>
      <c r="M163" s="69"/>
      <c r="N163" s="61">
        <f t="shared" si="6"/>
        <v>484</v>
      </c>
      <c r="O163" s="61"/>
      <c r="P163" s="62" t="str">
        <f t="shared" si="7"/>
        <v/>
      </c>
    </row>
    <row r="164" spans="1:16" s="63" customFormat="1" ht="19.5" customHeight="1" x14ac:dyDescent="0.3">
      <c r="A164" s="75"/>
      <c r="B164" s="76"/>
      <c r="C164" s="77"/>
      <c r="D164" s="78"/>
      <c r="E164" s="78"/>
      <c r="F164" s="79"/>
      <c r="G164" s="79"/>
      <c r="H164" s="80"/>
      <c r="I164" s="70" t="s">
        <v>381</v>
      </c>
      <c r="J164" s="71" t="s">
        <v>382</v>
      </c>
      <c r="K164" s="68">
        <v>481</v>
      </c>
      <c r="L164" s="59">
        <f>SUMIF('SORTIE EAU '!$H$13:$H$50,J164,'SORTIE EAU '!$I$13:$I$50)</f>
        <v>0</v>
      </c>
      <c r="M164" s="69"/>
      <c r="N164" s="61">
        <f t="shared" si="6"/>
        <v>481</v>
      </c>
      <c r="O164" s="61"/>
      <c r="P164" s="62" t="str">
        <f t="shared" si="7"/>
        <v/>
      </c>
    </row>
    <row r="165" spans="1:16" s="63" customFormat="1" ht="19.5" customHeight="1" x14ac:dyDescent="0.3">
      <c r="A165" s="75"/>
      <c r="B165" s="76"/>
      <c r="C165" s="77"/>
      <c r="D165" s="78"/>
      <c r="E165" s="78"/>
      <c r="F165" s="79"/>
      <c r="G165" s="79"/>
      <c r="H165" s="80"/>
      <c r="I165" s="70" t="s">
        <v>383</v>
      </c>
      <c r="J165" s="71" t="s">
        <v>384</v>
      </c>
      <c r="K165" s="68">
        <v>490</v>
      </c>
      <c r="L165" s="59">
        <f>SUMIF('SORTIE EAU '!$H$13:$H$50,J165,'SORTIE EAU '!$I$13:$I$50)</f>
        <v>0</v>
      </c>
      <c r="M165" s="69"/>
      <c r="N165" s="61">
        <f t="shared" si="6"/>
        <v>490</v>
      </c>
      <c r="O165" s="61"/>
      <c r="P165" s="62" t="str">
        <f t="shared" si="7"/>
        <v/>
      </c>
    </row>
    <row r="166" spans="1:16" s="63" customFormat="1" ht="19.5" customHeight="1" x14ac:dyDescent="0.3">
      <c r="A166" s="75"/>
      <c r="B166" s="76"/>
      <c r="C166" s="77"/>
      <c r="D166" s="78"/>
      <c r="E166" s="78"/>
      <c r="F166" s="79"/>
      <c r="G166" s="79"/>
      <c r="H166" s="80"/>
      <c r="I166" s="70" t="s">
        <v>385</v>
      </c>
      <c r="J166" s="71" t="s">
        <v>386</v>
      </c>
      <c r="K166" s="68">
        <v>466</v>
      </c>
      <c r="L166" s="59">
        <f>SUMIF('SORTIE EAU '!$H$13:$H$50,J166,'SORTIE EAU '!$I$13:$I$50)</f>
        <v>0</v>
      </c>
      <c r="M166" s="69"/>
      <c r="N166" s="61">
        <f t="shared" si="6"/>
        <v>466</v>
      </c>
      <c r="O166" s="61"/>
      <c r="P166" s="62" t="str">
        <f t="shared" si="7"/>
        <v/>
      </c>
    </row>
    <row r="167" spans="1:16" s="63" customFormat="1" ht="19.5" customHeight="1" x14ac:dyDescent="0.3">
      <c r="A167" s="75"/>
      <c r="B167" s="76"/>
      <c r="C167" s="77"/>
      <c r="D167" s="78"/>
      <c r="E167" s="78"/>
      <c r="F167" s="79"/>
      <c r="G167" s="79"/>
      <c r="H167" s="80"/>
      <c r="I167" s="70" t="s">
        <v>387</v>
      </c>
      <c r="J167" s="71" t="s">
        <v>388</v>
      </c>
      <c r="K167" s="68">
        <v>493</v>
      </c>
      <c r="L167" s="59">
        <f>SUMIF('SORTIE EAU '!$H$13:$H$50,J167,'SORTIE EAU '!$I$13:$I$50)</f>
        <v>0</v>
      </c>
      <c r="M167" s="69"/>
      <c r="N167" s="61">
        <f t="shared" si="6"/>
        <v>493</v>
      </c>
      <c r="O167" s="61"/>
      <c r="P167" s="62" t="str">
        <f t="shared" si="7"/>
        <v/>
      </c>
    </row>
    <row r="168" spans="1:16" s="63" customFormat="1" ht="19.5" customHeight="1" x14ac:dyDescent="0.3">
      <c r="A168" s="75"/>
      <c r="B168" s="76"/>
      <c r="C168" s="77"/>
      <c r="D168" s="78"/>
      <c r="E168" s="78"/>
      <c r="F168" s="79"/>
      <c r="G168" s="79"/>
      <c r="H168" s="80"/>
      <c r="I168" s="70" t="s">
        <v>389</v>
      </c>
      <c r="J168" s="71" t="s">
        <v>390</v>
      </c>
      <c r="K168" s="68">
        <v>496</v>
      </c>
      <c r="L168" s="59">
        <f>SUMIF('SORTIE EAU '!$H$13:$H$50,J168,'SORTIE EAU '!$I$13:$I$50)</f>
        <v>0</v>
      </c>
      <c r="M168" s="69"/>
      <c r="N168" s="61">
        <f t="shared" si="6"/>
        <v>496</v>
      </c>
      <c r="O168" s="61"/>
      <c r="P168" s="62" t="str">
        <f t="shared" si="7"/>
        <v/>
      </c>
    </row>
    <row r="169" spans="1:16" s="63" customFormat="1" ht="19.5" customHeight="1" x14ac:dyDescent="0.3">
      <c r="A169" s="75"/>
      <c r="B169" s="76"/>
      <c r="C169" s="77"/>
      <c r="D169" s="78"/>
      <c r="E169" s="78"/>
      <c r="F169" s="79"/>
      <c r="G169" s="79"/>
      <c r="H169" s="80"/>
      <c r="I169" s="70" t="s">
        <v>391</v>
      </c>
      <c r="J169" s="71" t="s">
        <v>392</v>
      </c>
      <c r="K169" s="68">
        <v>502</v>
      </c>
      <c r="L169" s="59">
        <f>SUMIF('SORTIE EAU '!$H$13:$H$50,J169,'SORTIE EAU '!$I$13:$I$50)</f>
        <v>0</v>
      </c>
      <c r="M169" s="69"/>
      <c r="N169" s="61">
        <f t="shared" si="6"/>
        <v>502</v>
      </c>
      <c r="O169" s="61"/>
      <c r="P169" s="62" t="str">
        <f t="shared" si="7"/>
        <v/>
      </c>
    </row>
    <row r="170" spans="1:16" s="63" customFormat="1" ht="19.5" customHeight="1" x14ac:dyDescent="0.3">
      <c r="A170" s="75"/>
      <c r="B170" s="76"/>
      <c r="C170" s="77"/>
      <c r="D170" s="78"/>
      <c r="E170" s="78"/>
      <c r="F170" s="79"/>
      <c r="G170" s="79"/>
      <c r="H170" s="80"/>
      <c r="I170" s="70" t="s">
        <v>393</v>
      </c>
      <c r="J170" s="71" t="s">
        <v>394</v>
      </c>
      <c r="K170" s="68">
        <v>499</v>
      </c>
      <c r="L170" s="59">
        <f>SUMIF('SORTIE EAU '!$H$13:$H$50,J170,'SORTIE EAU '!$I$13:$I$50)</f>
        <v>0</v>
      </c>
      <c r="M170" s="69"/>
      <c r="N170" s="61">
        <f t="shared" si="6"/>
        <v>499</v>
      </c>
      <c r="O170" s="61"/>
      <c r="P170" s="62" t="str">
        <f t="shared" si="7"/>
        <v/>
      </c>
    </row>
    <row r="171" spans="1:16" s="63" customFormat="1" ht="19.5" customHeight="1" x14ac:dyDescent="0.3">
      <c r="A171" s="75"/>
      <c r="B171" s="76"/>
      <c r="C171" s="77"/>
      <c r="D171" s="78"/>
      <c r="E171" s="78"/>
      <c r="F171" s="79"/>
      <c r="G171" s="79"/>
      <c r="H171" s="80"/>
      <c r="I171" s="70" t="s">
        <v>395</v>
      </c>
      <c r="J171" s="71" t="s">
        <v>396</v>
      </c>
      <c r="K171" s="68">
        <v>505</v>
      </c>
      <c r="L171" s="59">
        <f>SUMIF('SORTIE EAU '!$H$13:$H$50,J171,'SORTIE EAU '!$I$13:$I$50)</f>
        <v>0</v>
      </c>
      <c r="M171" s="69"/>
      <c r="N171" s="61">
        <f t="shared" si="6"/>
        <v>505</v>
      </c>
      <c r="O171" s="61"/>
      <c r="P171" s="62" t="str">
        <f t="shared" si="7"/>
        <v/>
      </c>
    </row>
    <row r="172" spans="1:16" s="63" customFormat="1" ht="19.5" customHeight="1" x14ac:dyDescent="0.3">
      <c r="A172" s="75"/>
      <c r="B172" s="76"/>
      <c r="C172" s="77"/>
      <c r="D172" s="78"/>
      <c r="E172" s="78"/>
      <c r="F172" s="79"/>
      <c r="G172" s="79"/>
      <c r="H172" s="80"/>
      <c r="I172" s="70" t="s">
        <v>397</v>
      </c>
      <c r="J172" s="71" t="s">
        <v>398</v>
      </c>
      <c r="K172" s="68">
        <v>508</v>
      </c>
      <c r="L172" s="59">
        <f>SUMIF('SORTIE EAU '!$H$13:$H$50,J172,'SORTIE EAU '!$I$13:$I$50)</f>
        <v>0</v>
      </c>
      <c r="M172" s="69"/>
      <c r="N172" s="61">
        <f t="shared" si="6"/>
        <v>508</v>
      </c>
      <c r="O172" s="61"/>
      <c r="P172" s="62" t="str">
        <f t="shared" si="7"/>
        <v/>
      </c>
    </row>
    <row r="173" spans="1:16" s="63" customFormat="1" ht="19.5" customHeight="1" x14ac:dyDescent="0.3">
      <c r="A173" s="75"/>
      <c r="B173" s="76"/>
      <c r="C173" s="77"/>
      <c r="D173" s="78"/>
      <c r="E173" s="78"/>
      <c r="F173" s="79"/>
      <c r="G173" s="79"/>
      <c r="H173" s="80"/>
      <c r="I173" s="70" t="s">
        <v>399</v>
      </c>
      <c r="J173" s="71" t="s">
        <v>400</v>
      </c>
      <c r="K173" s="68">
        <v>511</v>
      </c>
      <c r="L173" s="59">
        <f>SUMIF('SORTIE EAU '!$H$13:$H$50,J173,'SORTIE EAU '!$I$13:$I$50)</f>
        <v>0</v>
      </c>
      <c r="M173" s="69"/>
      <c r="N173" s="61">
        <f t="shared" si="6"/>
        <v>511</v>
      </c>
      <c r="O173" s="61"/>
      <c r="P173" s="62" t="str">
        <f t="shared" si="7"/>
        <v/>
      </c>
    </row>
    <row r="174" spans="1:16" s="63" customFormat="1" ht="19.5" customHeight="1" x14ac:dyDescent="0.3">
      <c r="A174" s="75"/>
      <c r="B174" s="76"/>
      <c r="C174" s="77"/>
      <c r="D174" s="78"/>
      <c r="E174" s="78"/>
      <c r="F174" s="79"/>
      <c r="G174" s="79"/>
      <c r="H174" s="80"/>
      <c r="I174" s="70" t="s">
        <v>401</v>
      </c>
      <c r="J174" s="71" t="s">
        <v>402</v>
      </c>
      <c r="K174" s="68">
        <v>514</v>
      </c>
      <c r="L174" s="59">
        <f>SUMIF('SORTIE EAU '!$H$13:$H$50,J174,'SORTIE EAU '!$I$13:$I$50)</f>
        <v>0</v>
      </c>
      <c r="M174" s="69"/>
      <c r="N174" s="61">
        <f t="shared" si="6"/>
        <v>514</v>
      </c>
      <c r="O174" s="61"/>
      <c r="P174" s="62" t="str">
        <f t="shared" si="7"/>
        <v/>
      </c>
    </row>
    <row r="175" spans="1:16" s="63" customFormat="1" ht="19.5" customHeight="1" x14ac:dyDescent="0.3">
      <c r="A175" s="75"/>
      <c r="B175" s="76"/>
      <c r="C175" s="77"/>
      <c r="D175" s="78"/>
      <c r="E175" s="78"/>
      <c r="F175" s="79"/>
      <c r="G175" s="79"/>
      <c r="H175" s="80"/>
      <c r="I175" s="70" t="s">
        <v>403</v>
      </c>
      <c r="J175" s="71" t="s">
        <v>404</v>
      </c>
      <c r="K175" s="68">
        <v>517</v>
      </c>
      <c r="L175" s="59">
        <f>SUMIF('SORTIE EAU '!$H$13:$H$50,J175,'SORTIE EAU '!$I$13:$I$50)</f>
        <v>0</v>
      </c>
      <c r="M175" s="69"/>
      <c r="N175" s="61">
        <f t="shared" si="6"/>
        <v>517</v>
      </c>
      <c r="O175" s="61"/>
      <c r="P175" s="62" t="str">
        <f t="shared" si="7"/>
        <v/>
      </c>
    </row>
    <row r="176" spans="1:16" s="63" customFormat="1" ht="19.5" customHeight="1" x14ac:dyDescent="0.3">
      <c r="A176" s="75"/>
      <c r="B176" s="76"/>
      <c r="C176" s="77"/>
      <c r="D176" s="78"/>
      <c r="E176" s="78"/>
      <c r="F176" s="79"/>
      <c r="G176" s="79"/>
      <c r="H176" s="80"/>
      <c r="I176" s="70" t="s">
        <v>405</v>
      </c>
      <c r="J176" s="71" t="s">
        <v>406</v>
      </c>
      <c r="K176" s="68">
        <v>520</v>
      </c>
      <c r="L176" s="59">
        <f>SUMIF('SORTIE EAU '!$H$13:$H$50,J176,'SORTIE EAU '!$I$13:$I$50)</f>
        <v>0</v>
      </c>
      <c r="M176" s="69"/>
      <c r="N176" s="61">
        <f t="shared" si="6"/>
        <v>520</v>
      </c>
      <c r="O176" s="61"/>
      <c r="P176" s="62" t="str">
        <f t="shared" si="7"/>
        <v/>
      </c>
    </row>
    <row r="177" spans="1:16" s="63" customFormat="1" ht="19.5" customHeight="1" x14ac:dyDescent="0.3">
      <c r="A177" s="75"/>
      <c r="B177" s="76"/>
      <c r="C177" s="77"/>
      <c r="D177" s="78"/>
      <c r="E177" s="78"/>
      <c r="F177" s="79"/>
      <c r="G177" s="79"/>
      <c r="H177" s="80"/>
      <c r="I177" s="70" t="s">
        <v>407</v>
      </c>
      <c r="J177" s="71" t="s">
        <v>408</v>
      </c>
      <c r="K177" s="68">
        <v>523</v>
      </c>
      <c r="L177" s="59">
        <f>SUMIF('SORTIE EAU '!$H$13:$H$50,J177,'SORTIE EAU '!$I$13:$I$50)</f>
        <v>0</v>
      </c>
      <c r="M177" s="69"/>
      <c r="N177" s="61">
        <f t="shared" si="6"/>
        <v>523</v>
      </c>
      <c r="O177" s="61"/>
      <c r="P177" s="62" t="str">
        <f t="shared" si="7"/>
        <v/>
      </c>
    </row>
    <row r="178" spans="1:16" s="63" customFormat="1" ht="19.5" customHeight="1" x14ac:dyDescent="0.3">
      <c r="A178" s="75"/>
      <c r="B178" s="76"/>
      <c r="C178" s="77"/>
      <c r="D178" s="78"/>
      <c r="E178" s="78"/>
      <c r="F178" s="79"/>
      <c r="G178" s="79"/>
      <c r="H178" s="80"/>
      <c r="I178" s="70" t="s">
        <v>409</v>
      </c>
      <c r="J178" s="71" t="s">
        <v>410</v>
      </c>
      <c r="K178" s="68">
        <v>529</v>
      </c>
      <c r="L178" s="59">
        <f>SUMIF('SORTIE EAU '!$H$13:$H$50,J178,'SORTIE EAU '!$I$13:$I$50)</f>
        <v>0</v>
      </c>
      <c r="M178" s="69"/>
      <c r="N178" s="61">
        <f t="shared" si="6"/>
        <v>529</v>
      </c>
      <c r="O178" s="61"/>
      <c r="P178" s="62" t="str">
        <f t="shared" si="7"/>
        <v/>
      </c>
    </row>
    <row r="179" spans="1:16" s="63" customFormat="1" ht="19.5" customHeight="1" x14ac:dyDescent="0.3">
      <c r="A179" s="75"/>
      <c r="B179" s="76"/>
      <c r="C179" s="77"/>
      <c r="D179" s="78"/>
      <c r="E179" s="78"/>
      <c r="F179" s="79"/>
      <c r="G179" s="79"/>
      <c r="H179" s="80"/>
      <c r="I179" s="70" t="s">
        <v>411</v>
      </c>
      <c r="J179" s="71" t="s">
        <v>412</v>
      </c>
      <c r="K179" s="68">
        <v>526</v>
      </c>
      <c r="L179" s="59">
        <f>SUMIF('SORTIE EAU '!$H$13:$H$50,J179,'SORTIE EAU '!$I$13:$I$50)</f>
        <v>0</v>
      </c>
      <c r="M179" s="69"/>
      <c r="N179" s="61">
        <f t="shared" si="6"/>
        <v>526</v>
      </c>
      <c r="O179" s="61"/>
      <c r="P179" s="62" t="str">
        <f t="shared" si="7"/>
        <v/>
      </c>
    </row>
    <row r="180" spans="1:16" s="63" customFormat="1" ht="19.5" customHeight="1" x14ac:dyDescent="0.3">
      <c r="A180" s="75"/>
      <c r="B180" s="76"/>
      <c r="C180" s="77"/>
      <c r="D180" s="78"/>
      <c r="E180" s="78"/>
      <c r="F180" s="79"/>
      <c r="G180" s="79"/>
      <c r="H180" s="80"/>
      <c r="I180" s="70" t="s">
        <v>413</v>
      </c>
      <c r="J180" s="71" t="s">
        <v>414</v>
      </c>
      <c r="K180" s="68">
        <v>532</v>
      </c>
      <c r="L180" s="59">
        <f>SUMIF('SORTIE EAU '!$H$13:$H$50,J180,'SORTIE EAU '!$I$13:$I$50)</f>
        <v>0</v>
      </c>
      <c r="M180" s="69"/>
      <c r="N180" s="61">
        <f t="shared" si="6"/>
        <v>532</v>
      </c>
      <c r="O180" s="61"/>
      <c r="P180" s="62" t="str">
        <f t="shared" si="7"/>
        <v/>
      </c>
    </row>
    <row r="181" spans="1:16" s="63" customFormat="1" ht="19.5" customHeight="1" x14ac:dyDescent="0.3">
      <c r="A181" s="75"/>
      <c r="B181" s="76"/>
      <c r="C181" s="77"/>
      <c r="D181" s="78"/>
      <c r="E181" s="78"/>
      <c r="F181" s="79"/>
      <c r="G181" s="79"/>
      <c r="H181" s="80"/>
      <c r="I181" s="70" t="s">
        <v>415</v>
      </c>
      <c r="J181" s="71" t="s">
        <v>416</v>
      </c>
      <c r="K181" s="68">
        <v>535</v>
      </c>
      <c r="L181" s="59">
        <f>SUMIF('SORTIE EAU '!$H$13:$H$50,J181,'SORTIE EAU '!$I$13:$I$50)</f>
        <v>0</v>
      </c>
      <c r="M181" s="69"/>
      <c r="N181" s="61">
        <f t="shared" si="6"/>
        <v>535</v>
      </c>
      <c r="O181" s="61"/>
      <c r="P181" s="62" t="str">
        <f t="shared" si="7"/>
        <v/>
      </c>
    </row>
    <row r="182" spans="1:16" s="63" customFormat="1" ht="19.5" customHeight="1" x14ac:dyDescent="0.3">
      <c r="A182" s="75"/>
      <c r="B182" s="76"/>
      <c r="C182" s="77"/>
      <c r="D182" s="78"/>
      <c r="E182" s="78"/>
      <c r="F182" s="79"/>
      <c r="G182" s="79"/>
      <c r="H182" s="80"/>
      <c r="I182" s="70" t="s">
        <v>417</v>
      </c>
      <c r="J182" s="71" t="s">
        <v>418</v>
      </c>
      <c r="K182" s="68">
        <v>538</v>
      </c>
      <c r="L182" s="59">
        <f>SUMIF('SORTIE EAU '!$H$13:$H$50,J182,'SORTIE EAU '!$I$13:$I$50)</f>
        <v>0</v>
      </c>
      <c r="M182" s="69"/>
      <c r="N182" s="61">
        <f t="shared" si="6"/>
        <v>538</v>
      </c>
      <c r="O182" s="61"/>
      <c r="P182" s="62" t="str">
        <f t="shared" si="7"/>
        <v/>
      </c>
    </row>
    <row r="183" spans="1:16" s="63" customFormat="1" ht="19.5" customHeight="1" x14ac:dyDescent="0.3">
      <c r="A183" s="75"/>
      <c r="B183" s="76"/>
      <c r="C183" s="77"/>
      <c r="D183" s="78"/>
      <c r="E183" s="78"/>
      <c r="F183" s="79"/>
      <c r="G183" s="79"/>
      <c r="H183" s="80"/>
      <c r="I183" s="70" t="s">
        <v>419</v>
      </c>
      <c r="J183" s="71" t="s">
        <v>420</v>
      </c>
      <c r="K183" s="68">
        <v>541</v>
      </c>
      <c r="L183" s="59">
        <f>SUMIF('SORTIE EAU '!$H$13:$H$50,J183,'SORTIE EAU '!$I$13:$I$50)</f>
        <v>0</v>
      </c>
      <c r="M183" s="69"/>
      <c r="N183" s="61">
        <f t="shared" si="6"/>
        <v>541</v>
      </c>
      <c r="O183" s="61"/>
      <c r="P183" s="62" t="str">
        <f t="shared" si="7"/>
        <v/>
      </c>
    </row>
    <row r="184" spans="1:16" s="63" customFormat="1" ht="19.5" customHeight="1" x14ac:dyDescent="0.3">
      <c r="A184" s="75"/>
      <c r="B184" s="76"/>
      <c r="C184" s="77"/>
      <c r="D184" s="78"/>
      <c r="E184" s="78"/>
      <c r="F184" s="79"/>
      <c r="G184" s="79"/>
      <c r="H184" s="80"/>
      <c r="I184" s="70" t="s">
        <v>421</v>
      </c>
      <c r="J184" s="71" t="s">
        <v>422</v>
      </c>
      <c r="K184" s="68">
        <v>544</v>
      </c>
      <c r="L184" s="59">
        <f>SUMIF('SORTIE EAU '!$H$13:$H$50,J184,'SORTIE EAU '!$I$13:$I$50)</f>
        <v>0</v>
      </c>
      <c r="M184" s="69"/>
      <c r="N184" s="61">
        <f t="shared" si="6"/>
        <v>544</v>
      </c>
      <c r="O184" s="61"/>
      <c r="P184" s="62" t="str">
        <f t="shared" si="7"/>
        <v/>
      </c>
    </row>
    <row r="185" spans="1:16" s="63" customFormat="1" ht="19.5" customHeight="1" x14ac:dyDescent="0.3">
      <c r="A185" s="75"/>
      <c r="B185" s="76"/>
      <c r="C185" s="77"/>
      <c r="D185" s="78"/>
      <c r="E185" s="78"/>
      <c r="F185" s="79"/>
      <c r="G185" s="79"/>
      <c r="H185" s="80"/>
      <c r="I185" s="70" t="s">
        <v>423</v>
      </c>
      <c r="J185" s="71" t="s">
        <v>424</v>
      </c>
      <c r="K185" s="68">
        <v>547</v>
      </c>
      <c r="L185" s="59">
        <f>SUMIF('SORTIE EAU '!$H$13:$H$50,J185,'SORTIE EAU '!$I$13:$I$50)</f>
        <v>0</v>
      </c>
      <c r="M185" s="69"/>
      <c r="N185" s="61">
        <f t="shared" si="6"/>
        <v>547</v>
      </c>
      <c r="O185" s="61"/>
      <c r="P185" s="62" t="str">
        <f t="shared" si="7"/>
        <v/>
      </c>
    </row>
    <row r="186" spans="1:16" s="63" customFormat="1" ht="19.5" customHeight="1" x14ac:dyDescent="0.3">
      <c r="A186" s="75"/>
      <c r="B186" s="76"/>
      <c r="C186" s="77"/>
      <c r="D186" s="78"/>
      <c r="E186" s="78"/>
      <c r="F186" s="79"/>
      <c r="G186" s="79"/>
      <c r="H186" s="80"/>
      <c r="I186" s="70" t="s">
        <v>425</v>
      </c>
      <c r="J186" s="71" t="s">
        <v>426</v>
      </c>
      <c r="K186" s="68">
        <v>550</v>
      </c>
      <c r="L186" s="59">
        <f>SUMIF('SORTIE EAU '!$H$13:$H$50,J186,'SORTIE EAU '!$I$13:$I$50)</f>
        <v>0</v>
      </c>
      <c r="M186" s="69"/>
      <c r="N186" s="61">
        <f t="shared" si="6"/>
        <v>550</v>
      </c>
      <c r="O186" s="61"/>
      <c r="P186" s="62" t="str">
        <f t="shared" si="7"/>
        <v/>
      </c>
    </row>
    <row r="187" spans="1:16" s="63" customFormat="1" ht="19.5" customHeight="1" x14ac:dyDescent="0.3">
      <c r="A187" s="75"/>
      <c r="B187" s="76"/>
      <c r="C187" s="77"/>
      <c r="D187" s="78"/>
      <c r="E187" s="78"/>
      <c r="F187" s="79"/>
      <c r="G187" s="79"/>
      <c r="H187" s="80"/>
      <c r="I187" s="70" t="s">
        <v>427</v>
      </c>
      <c r="J187" s="71" t="s">
        <v>428</v>
      </c>
      <c r="K187" s="68">
        <v>553</v>
      </c>
      <c r="L187" s="59">
        <f>SUMIF('SORTIE EAU '!$H$13:$H$50,J187,'SORTIE EAU '!$I$13:$I$50)</f>
        <v>0</v>
      </c>
      <c r="M187" s="69"/>
      <c r="N187" s="61">
        <f t="shared" si="6"/>
        <v>553</v>
      </c>
      <c r="O187" s="61"/>
      <c r="P187" s="62" t="str">
        <f t="shared" si="7"/>
        <v/>
      </c>
    </row>
    <row r="188" spans="1:16" s="63" customFormat="1" ht="19.5" customHeight="1" x14ac:dyDescent="0.3">
      <c r="A188" s="75"/>
      <c r="B188" s="76"/>
      <c r="C188" s="77"/>
      <c r="D188" s="78"/>
      <c r="E188" s="78"/>
      <c r="F188" s="79"/>
      <c r="G188" s="79"/>
      <c r="H188" s="80"/>
      <c r="I188" s="70" t="s">
        <v>429</v>
      </c>
      <c r="J188" s="71" t="s">
        <v>430</v>
      </c>
      <c r="K188" s="68">
        <v>556</v>
      </c>
      <c r="L188" s="59">
        <f>SUMIF('SORTIE EAU '!$H$13:$H$50,J188,'SORTIE EAU '!$I$13:$I$50)</f>
        <v>0</v>
      </c>
      <c r="M188" s="69"/>
      <c r="N188" s="61">
        <f t="shared" si="6"/>
        <v>556</v>
      </c>
      <c r="O188" s="61"/>
      <c r="P188" s="62" t="str">
        <f t="shared" si="7"/>
        <v/>
      </c>
    </row>
    <row r="189" spans="1:16" s="63" customFormat="1" ht="19.5" customHeight="1" x14ac:dyDescent="0.3">
      <c r="A189" s="75"/>
      <c r="B189" s="76"/>
      <c r="C189" s="77"/>
      <c r="D189" s="78"/>
      <c r="E189" s="78"/>
      <c r="F189" s="79"/>
      <c r="G189" s="79"/>
      <c r="H189" s="80"/>
      <c r="I189" s="70" t="s">
        <v>431</v>
      </c>
      <c r="J189" s="71" t="s">
        <v>432</v>
      </c>
      <c r="K189" s="68">
        <v>559</v>
      </c>
      <c r="L189" s="59">
        <f>SUMIF('SORTIE EAU '!$H$13:$H$50,J189,'SORTIE EAU '!$I$13:$I$50)</f>
        <v>0</v>
      </c>
      <c r="M189" s="69"/>
      <c r="N189" s="61">
        <f t="shared" si="6"/>
        <v>559</v>
      </c>
      <c r="O189" s="61"/>
      <c r="P189" s="62" t="str">
        <f t="shared" si="7"/>
        <v/>
      </c>
    </row>
    <row r="190" spans="1:16" s="63" customFormat="1" ht="19.5" customHeight="1" x14ac:dyDescent="0.3">
      <c r="A190" s="75"/>
      <c r="B190" s="76"/>
      <c r="C190" s="77"/>
      <c r="D190" s="78"/>
      <c r="E190" s="78"/>
      <c r="F190" s="79"/>
      <c r="G190" s="79"/>
      <c r="H190" s="80"/>
      <c r="I190" s="70" t="s">
        <v>433</v>
      </c>
      <c r="J190" s="71" t="s">
        <v>434</v>
      </c>
      <c r="K190" s="68">
        <v>562</v>
      </c>
      <c r="L190" s="59">
        <f>SUMIF('SORTIE EAU '!$H$13:$H$50,J190,'SORTIE EAU '!$I$13:$I$50)</f>
        <v>0</v>
      </c>
      <c r="M190" s="69"/>
      <c r="N190" s="61">
        <f t="shared" si="6"/>
        <v>562</v>
      </c>
      <c r="O190" s="61"/>
      <c r="P190" s="62" t="str">
        <f t="shared" si="7"/>
        <v/>
      </c>
    </row>
    <row r="191" spans="1:16" s="63" customFormat="1" ht="19.5" customHeight="1" x14ac:dyDescent="0.3">
      <c r="A191" s="75"/>
      <c r="B191" s="76"/>
      <c r="C191" s="77"/>
      <c r="D191" s="78"/>
      <c r="E191" s="78"/>
      <c r="F191" s="79"/>
      <c r="G191" s="79"/>
      <c r="H191" s="80"/>
      <c r="I191" s="70" t="s">
        <v>435</v>
      </c>
      <c r="J191" s="71" t="s">
        <v>436</v>
      </c>
      <c r="K191" s="68">
        <v>565</v>
      </c>
      <c r="L191" s="59">
        <f>SUMIF('SORTIE EAU '!$H$13:$H$50,J191,'SORTIE EAU '!$I$13:$I$50)</f>
        <v>0</v>
      </c>
      <c r="M191" s="69"/>
      <c r="N191" s="61">
        <f t="shared" si="6"/>
        <v>565</v>
      </c>
      <c r="O191" s="61"/>
      <c r="P191" s="62" t="str">
        <f t="shared" si="7"/>
        <v/>
      </c>
    </row>
    <row r="192" spans="1:16" s="63" customFormat="1" ht="19.5" customHeight="1" x14ac:dyDescent="0.3">
      <c r="A192" s="75"/>
      <c r="B192" s="76"/>
      <c r="C192" s="77"/>
      <c r="D192" s="78"/>
      <c r="E192" s="78"/>
      <c r="F192" s="79"/>
      <c r="G192" s="79"/>
      <c r="H192" s="80"/>
      <c r="I192" s="70" t="s">
        <v>437</v>
      </c>
      <c r="J192" s="71" t="s">
        <v>438</v>
      </c>
      <c r="K192" s="68">
        <v>568</v>
      </c>
      <c r="L192" s="59">
        <f>SUMIF('SORTIE EAU '!$H$13:$H$50,J192,'SORTIE EAU '!$I$13:$I$50)</f>
        <v>0</v>
      </c>
      <c r="M192" s="69"/>
      <c r="N192" s="61">
        <f t="shared" si="6"/>
        <v>568</v>
      </c>
      <c r="O192" s="61"/>
      <c r="P192" s="62" t="str">
        <f t="shared" si="7"/>
        <v/>
      </c>
    </row>
    <row r="193" spans="1:16" s="63" customFormat="1" ht="19.5" customHeight="1" x14ac:dyDescent="0.3">
      <c r="A193" s="75"/>
      <c r="B193" s="76"/>
      <c r="C193" s="77"/>
      <c r="D193" s="78"/>
      <c r="E193" s="78"/>
      <c r="F193" s="79"/>
      <c r="G193" s="79"/>
      <c r="H193" s="80"/>
      <c r="I193" s="70" t="s">
        <v>439</v>
      </c>
      <c r="J193" s="71" t="s">
        <v>440</v>
      </c>
      <c r="K193" s="68">
        <v>571</v>
      </c>
      <c r="L193" s="59">
        <f>SUMIF('SORTIE EAU '!$H$13:$H$50,J193,'SORTIE EAU '!$I$13:$I$50)</f>
        <v>0</v>
      </c>
      <c r="M193" s="69"/>
      <c r="N193" s="61">
        <f t="shared" si="6"/>
        <v>571</v>
      </c>
      <c r="O193" s="61"/>
      <c r="P193" s="62" t="str">
        <f t="shared" si="7"/>
        <v/>
      </c>
    </row>
    <row r="194" spans="1:16" s="63" customFormat="1" ht="19.5" customHeight="1" x14ac:dyDescent="0.3">
      <c r="A194" s="75"/>
      <c r="B194" s="76"/>
      <c r="C194" s="77"/>
      <c r="D194" s="78"/>
      <c r="E194" s="78"/>
      <c r="F194" s="79"/>
      <c r="G194" s="79"/>
      <c r="H194" s="80"/>
      <c r="I194" s="70" t="s">
        <v>441</v>
      </c>
      <c r="J194" s="71" t="s">
        <v>442</v>
      </c>
      <c r="K194" s="68">
        <v>574</v>
      </c>
      <c r="L194" s="59">
        <f>SUMIF('SORTIE EAU '!$H$13:$H$50,J194,'SORTIE EAU '!$I$13:$I$50)</f>
        <v>0</v>
      </c>
      <c r="M194" s="69"/>
      <c r="N194" s="61">
        <f t="shared" si="6"/>
        <v>574</v>
      </c>
      <c r="O194" s="61"/>
      <c r="P194" s="62" t="str">
        <f t="shared" si="7"/>
        <v/>
      </c>
    </row>
    <row r="195" spans="1:16" s="63" customFormat="1" ht="19.5" customHeight="1" x14ac:dyDescent="0.3">
      <c r="A195" s="75"/>
      <c r="B195" s="76"/>
      <c r="C195" s="77"/>
      <c r="D195" s="78"/>
      <c r="E195" s="78"/>
      <c r="F195" s="79"/>
      <c r="G195" s="79"/>
      <c r="H195" s="80"/>
      <c r="I195" s="70" t="s">
        <v>443</v>
      </c>
      <c r="J195" s="71" t="s">
        <v>444</v>
      </c>
      <c r="K195" s="68">
        <v>577</v>
      </c>
      <c r="L195" s="59">
        <f>SUMIF('SORTIE EAU '!$H$13:$H$50,J195,'SORTIE EAU '!$I$13:$I$50)</f>
        <v>0</v>
      </c>
      <c r="M195" s="69"/>
      <c r="N195" s="61">
        <f t="shared" ref="N195:N215" si="8">K195-L195</f>
        <v>577</v>
      </c>
      <c r="O195" s="61"/>
      <c r="P195" s="62" t="str">
        <f t="shared" ref="P195:P215" si="9">IF(K195&lt;L195,"rupture de stock","")</f>
        <v/>
      </c>
    </row>
    <row r="196" spans="1:16" s="63" customFormat="1" ht="19.5" customHeight="1" x14ac:dyDescent="0.3">
      <c r="A196" s="75"/>
      <c r="B196" s="76"/>
      <c r="C196" s="77"/>
      <c r="D196" s="78"/>
      <c r="E196" s="78"/>
      <c r="F196" s="79"/>
      <c r="G196" s="79"/>
      <c r="H196" s="80"/>
      <c r="I196" s="70" t="s">
        <v>445</v>
      </c>
      <c r="J196" s="71" t="s">
        <v>446</v>
      </c>
      <c r="K196" s="68">
        <v>580</v>
      </c>
      <c r="L196" s="59">
        <f>SUMIF('SORTIE EAU '!$H$13:$H$50,J196,'SORTIE EAU '!$I$13:$I$50)</f>
        <v>0</v>
      </c>
      <c r="M196" s="69"/>
      <c r="N196" s="61">
        <f t="shared" si="8"/>
        <v>580</v>
      </c>
      <c r="O196" s="61"/>
      <c r="P196" s="62" t="str">
        <f t="shared" si="9"/>
        <v/>
      </c>
    </row>
    <row r="197" spans="1:16" s="63" customFormat="1" ht="19.5" customHeight="1" x14ac:dyDescent="0.3">
      <c r="A197" s="75"/>
      <c r="B197" s="76"/>
      <c r="C197" s="77"/>
      <c r="D197" s="78"/>
      <c r="E197" s="78"/>
      <c r="F197" s="79"/>
      <c r="G197" s="79"/>
      <c r="H197" s="80"/>
      <c r="I197" s="70" t="s">
        <v>447</v>
      </c>
      <c r="J197" s="71" t="s">
        <v>448</v>
      </c>
      <c r="K197" s="68">
        <v>583</v>
      </c>
      <c r="L197" s="59">
        <f>SUMIF('SORTIE EAU '!$H$13:$H$50,J197,'SORTIE EAU '!$I$13:$I$50)</f>
        <v>0</v>
      </c>
      <c r="M197" s="69"/>
      <c r="N197" s="61">
        <f t="shared" si="8"/>
        <v>583</v>
      </c>
      <c r="O197" s="61"/>
      <c r="P197" s="62" t="str">
        <f t="shared" si="9"/>
        <v/>
      </c>
    </row>
    <row r="198" spans="1:16" s="63" customFormat="1" ht="19.5" customHeight="1" x14ac:dyDescent="0.3">
      <c r="A198" s="75"/>
      <c r="B198" s="76"/>
      <c r="C198" s="77"/>
      <c r="D198" s="78"/>
      <c r="E198" s="78"/>
      <c r="F198" s="79"/>
      <c r="G198" s="79"/>
      <c r="H198" s="80"/>
      <c r="I198" s="70" t="s">
        <v>449</v>
      </c>
      <c r="J198" s="71" t="s">
        <v>450</v>
      </c>
      <c r="K198" s="68">
        <v>586</v>
      </c>
      <c r="L198" s="59">
        <f>SUMIF('SORTIE EAU '!$H$13:$H$50,J198,'SORTIE EAU '!$I$13:$I$50)</f>
        <v>0</v>
      </c>
      <c r="M198" s="69"/>
      <c r="N198" s="61">
        <f t="shared" si="8"/>
        <v>586</v>
      </c>
      <c r="O198" s="61"/>
      <c r="P198" s="62" t="str">
        <f t="shared" si="9"/>
        <v/>
      </c>
    </row>
    <row r="199" spans="1:16" s="63" customFormat="1" ht="19.5" customHeight="1" x14ac:dyDescent="0.3">
      <c r="A199" s="75"/>
      <c r="B199" s="76"/>
      <c r="C199" s="77"/>
      <c r="D199" s="78"/>
      <c r="E199" s="78"/>
      <c r="F199" s="79"/>
      <c r="G199" s="79"/>
      <c r="H199" s="80"/>
      <c r="I199" s="70" t="s">
        <v>451</v>
      </c>
      <c r="J199" s="71" t="s">
        <v>452</v>
      </c>
      <c r="K199" s="68">
        <v>589</v>
      </c>
      <c r="L199" s="59">
        <f>SUMIF('SORTIE EAU '!$H$13:$H$50,J199,'SORTIE EAU '!$I$13:$I$50)</f>
        <v>0</v>
      </c>
      <c r="M199" s="69"/>
      <c r="N199" s="61">
        <f t="shared" si="8"/>
        <v>589</v>
      </c>
      <c r="O199" s="61"/>
      <c r="P199" s="62" t="str">
        <f t="shared" si="9"/>
        <v/>
      </c>
    </row>
    <row r="200" spans="1:16" s="63" customFormat="1" ht="19.5" customHeight="1" x14ac:dyDescent="0.3">
      <c r="A200" s="75"/>
      <c r="B200" s="76"/>
      <c r="C200" s="77"/>
      <c r="D200" s="78"/>
      <c r="E200" s="78"/>
      <c r="F200" s="79"/>
      <c r="G200" s="79"/>
      <c r="H200" s="80"/>
      <c r="I200" s="70" t="s">
        <v>453</v>
      </c>
      <c r="J200" s="71" t="s">
        <v>454</v>
      </c>
      <c r="K200" s="68">
        <v>592</v>
      </c>
      <c r="L200" s="59">
        <f>SUMIF('SORTIE EAU '!$H$13:$H$50,J200,'SORTIE EAU '!$I$13:$I$50)</f>
        <v>0</v>
      </c>
      <c r="M200" s="69"/>
      <c r="N200" s="61">
        <f t="shared" si="8"/>
        <v>592</v>
      </c>
      <c r="O200" s="61"/>
      <c r="P200" s="62" t="str">
        <f t="shared" si="9"/>
        <v/>
      </c>
    </row>
    <row r="201" spans="1:16" s="63" customFormat="1" ht="19.5" customHeight="1" x14ac:dyDescent="0.3">
      <c r="A201" s="75"/>
      <c r="B201" s="76"/>
      <c r="C201" s="77"/>
      <c r="D201" s="78"/>
      <c r="E201" s="78"/>
      <c r="F201" s="79"/>
      <c r="G201" s="79"/>
      <c r="H201" s="80"/>
      <c r="I201" s="70" t="s">
        <v>455</v>
      </c>
      <c r="J201" s="71" t="s">
        <v>456</v>
      </c>
      <c r="K201" s="68">
        <v>595</v>
      </c>
      <c r="L201" s="59">
        <f>SUMIF('SORTIE EAU '!$H$13:$H$50,J201,'SORTIE EAU '!$I$13:$I$50)</f>
        <v>0</v>
      </c>
      <c r="M201" s="69"/>
      <c r="N201" s="61">
        <f t="shared" si="8"/>
        <v>595</v>
      </c>
      <c r="O201" s="61"/>
      <c r="P201" s="62" t="str">
        <f t="shared" si="9"/>
        <v/>
      </c>
    </row>
    <row r="202" spans="1:16" s="63" customFormat="1" ht="19.5" customHeight="1" x14ac:dyDescent="0.3">
      <c r="A202" s="75"/>
      <c r="B202" s="76"/>
      <c r="C202" s="77"/>
      <c r="D202" s="78"/>
      <c r="E202" s="78"/>
      <c r="F202" s="79"/>
      <c r="G202" s="79"/>
      <c r="H202" s="80"/>
      <c r="I202" s="70" t="s">
        <v>457</v>
      </c>
      <c r="J202" s="71" t="s">
        <v>458</v>
      </c>
      <c r="K202" s="68">
        <v>598</v>
      </c>
      <c r="L202" s="59">
        <f>SUMIF('SORTIE EAU '!$H$13:$H$50,J202,'SORTIE EAU '!$I$13:$I$50)</f>
        <v>0</v>
      </c>
      <c r="M202" s="69"/>
      <c r="N202" s="61">
        <f t="shared" si="8"/>
        <v>598</v>
      </c>
      <c r="O202" s="61"/>
      <c r="P202" s="62" t="str">
        <f t="shared" si="9"/>
        <v/>
      </c>
    </row>
    <row r="203" spans="1:16" s="63" customFormat="1" ht="19.5" customHeight="1" x14ac:dyDescent="0.3">
      <c r="A203" s="75"/>
      <c r="B203" s="76"/>
      <c r="C203" s="77"/>
      <c r="D203" s="78"/>
      <c r="E203" s="78"/>
      <c r="F203" s="79"/>
      <c r="G203" s="79"/>
      <c r="H203" s="80"/>
      <c r="I203" s="70" t="s">
        <v>459</v>
      </c>
      <c r="J203" s="71" t="s">
        <v>460</v>
      </c>
      <c r="K203" s="68">
        <v>604</v>
      </c>
      <c r="L203" s="59">
        <f>SUMIF('SORTIE EAU '!$H$13:$H$50,J203,'SORTIE EAU '!$I$13:$I$50)</f>
        <v>0</v>
      </c>
      <c r="M203" s="69"/>
      <c r="N203" s="61">
        <f t="shared" si="8"/>
        <v>604</v>
      </c>
      <c r="O203" s="61"/>
      <c r="P203" s="62" t="str">
        <f t="shared" si="9"/>
        <v/>
      </c>
    </row>
    <row r="204" spans="1:16" s="63" customFormat="1" ht="19.5" customHeight="1" x14ac:dyDescent="0.3">
      <c r="A204" s="75"/>
      <c r="B204" s="76"/>
      <c r="C204" s="77"/>
      <c r="D204" s="78"/>
      <c r="E204" s="78"/>
      <c r="F204" s="79"/>
      <c r="G204" s="79"/>
      <c r="H204" s="80"/>
      <c r="I204" s="70" t="s">
        <v>461</v>
      </c>
      <c r="J204" s="71" t="s">
        <v>462</v>
      </c>
      <c r="K204" s="68">
        <v>607</v>
      </c>
      <c r="L204" s="59">
        <f>SUMIF('SORTIE EAU '!$H$13:$H$50,J204,'SORTIE EAU '!$I$13:$I$50)</f>
        <v>0</v>
      </c>
      <c r="M204" s="69"/>
      <c r="N204" s="61">
        <f t="shared" si="8"/>
        <v>607</v>
      </c>
      <c r="O204" s="61"/>
      <c r="P204" s="62" t="str">
        <f t="shared" si="9"/>
        <v/>
      </c>
    </row>
    <row r="205" spans="1:16" s="63" customFormat="1" ht="19.5" customHeight="1" x14ac:dyDescent="0.3">
      <c r="A205" s="75"/>
      <c r="B205" s="76"/>
      <c r="C205" s="77"/>
      <c r="D205" s="78"/>
      <c r="E205" s="78"/>
      <c r="F205" s="79"/>
      <c r="G205" s="79"/>
      <c r="H205" s="80"/>
      <c r="I205" s="70" t="s">
        <v>463</v>
      </c>
      <c r="J205" s="71" t="s">
        <v>464</v>
      </c>
      <c r="K205" s="68">
        <v>610</v>
      </c>
      <c r="L205" s="59">
        <f>SUMIF('SORTIE EAU '!$H$13:$H$50,J205,'SORTIE EAU '!$I$13:$I$50)</f>
        <v>0</v>
      </c>
      <c r="M205" s="69"/>
      <c r="N205" s="61">
        <f t="shared" si="8"/>
        <v>610</v>
      </c>
      <c r="O205" s="61"/>
      <c r="P205" s="62" t="str">
        <f t="shared" si="9"/>
        <v/>
      </c>
    </row>
    <row r="206" spans="1:16" s="63" customFormat="1" ht="19.5" customHeight="1" x14ac:dyDescent="0.3">
      <c r="A206" s="75"/>
      <c r="B206" s="76"/>
      <c r="C206" s="77"/>
      <c r="D206" s="78"/>
      <c r="E206" s="78"/>
      <c r="F206" s="79"/>
      <c r="G206" s="79"/>
      <c r="H206" s="80"/>
      <c r="I206" s="70" t="s">
        <v>465</v>
      </c>
      <c r="J206" s="71" t="s">
        <v>466</v>
      </c>
      <c r="K206" s="68">
        <v>613</v>
      </c>
      <c r="L206" s="59">
        <f>SUMIF('SORTIE EAU '!$H$13:$H$50,J206,'SORTIE EAU '!$I$13:$I$50)</f>
        <v>0</v>
      </c>
      <c r="M206" s="69"/>
      <c r="N206" s="61">
        <f t="shared" si="8"/>
        <v>613</v>
      </c>
      <c r="O206" s="61"/>
      <c r="P206" s="62" t="str">
        <f t="shared" si="9"/>
        <v/>
      </c>
    </row>
    <row r="207" spans="1:16" s="63" customFormat="1" ht="19.5" customHeight="1" x14ac:dyDescent="0.3">
      <c r="A207" s="75"/>
      <c r="B207" s="76"/>
      <c r="C207" s="77"/>
      <c r="D207" s="78"/>
      <c r="E207" s="78"/>
      <c r="F207" s="79"/>
      <c r="G207" s="79"/>
      <c r="H207" s="80"/>
      <c r="I207" s="70" t="s">
        <v>467</v>
      </c>
      <c r="J207" s="71" t="s">
        <v>468</v>
      </c>
      <c r="K207" s="68">
        <v>616</v>
      </c>
      <c r="L207" s="59">
        <f>SUMIF('SORTIE EAU '!$H$13:$H$50,J207,'SORTIE EAU '!$I$13:$I$50)</f>
        <v>0</v>
      </c>
      <c r="M207" s="69"/>
      <c r="N207" s="61">
        <f t="shared" si="8"/>
        <v>616</v>
      </c>
      <c r="O207" s="61"/>
      <c r="P207" s="62" t="str">
        <f t="shared" si="9"/>
        <v/>
      </c>
    </row>
    <row r="208" spans="1:16" s="63" customFormat="1" ht="19.5" customHeight="1" x14ac:dyDescent="0.3">
      <c r="A208" s="75"/>
      <c r="B208" s="76"/>
      <c r="C208" s="77"/>
      <c r="D208" s="78"/>
      <c r="E208" s="78"/>
      <c r="F208" s="79"/>
      <c r="G208" s="79"/>
      <c r="H208" s="80"/>
      <c r="I208" s="70" t="s">
        <v>469</v>
      </c>
      <c r="J208" s="71" t="s">
        <v>470</v>
      </c>
      <c r="K208" s="68">
        <v>619</v>
      </c>
      <c r="L208" s="59">
        <f>SUMIF('SORTIE EAU '!$H$13:$H$50,J208,'SORTIE EAU '!$I$13:$I$50)</f>
        <v>0</v>
      </c>
      <c r="M208" s="69"/>
      <c r="N208" s="61">
        <f t="shared" si="8"/>
        <v>619</v>
      </c>
      <c r="O208" s="61"/>
      <c r="P208" s="62" t="str">
        <f t="shared" si="9"/>
        <v/>
      </c>
    </row>
    <row r="209" spans="1:16" s="63" customFormat="1" ht="19.5" customHeight="1" x14ac:dyDescent="0.3">
      <c r="A209" s="75"/>
      <c r="B209" s="76"/>
      <c r="C209" s="77"/>
      <c r="D209" s="78"/>
      <c r="E209" s="78"/>
      <c r="F209" s="79"/>
      <c r="G209" s="79"/>
      <c r="H209" s="80"/>
      <c r="I209" s="70" t="s">
        <v>471</v>
      </c>
      <c r="J209" s="71" t="s">
        <v>472</v>
      </c>
      <c r="K209" s="68">
        <v>622</v>
      </c>
      <c r="L209" s="59">
        <f>SUMIF('SORTIE EAU '!$H$13:$H$50,J209,'SORTIE EAU '!$I$13:$I$50)</f>
        <v>0</v>
      </c>
      <c r="M209" s="69"/>
      <c r="N209" s="61">
        <f t="shared" si="8"/>
        <v>622</v>
      </c>
      <c r="O209" s="61"/>
      <c r="P209" s="62" t="str">
        <f t="shared" si="9"/>
        <v/>
      </c>
    </row>
    <row r="210" spans="1:16" s="63" customFormat="1" ht="19.5" customHeight="1" x14ac:dyDescent="0.3">
      <c r="A210" s="75"/>
      <c r="B210" s="76"/>
      <c r="C210" s="77"/>
      <c r="D210" s="78"/>
      <c r="E210" s="78"/>
      <c r="F210" s="79"/>
      <c r="G210" s="79"/>
      <c r="H210" s="80"/>
      <c r="I210" s="70" t="s">
        <v>473</v>
      </c>
      <c r="J210" s="71" t="s">
        <v>474</v>
      </c>
      <c r="K210" s="68">
        <v>625</v>
      </c>
      <c r="L210" s="59">
        <f>SUMIF('SORTIE EAU '!$H$13:$H$50,J210,'SORTIE EAU '!$I$13:$I$50)</f>
        <v>0</v>
      </c>
      <c r="M210" s="69"/>
      <c r="N210" s="61">
        <f t="shared" si="8"/>
        <v>625</v>
      </c>
      <c r="O210" s="61"/>
      <c r="P210" s="62" t="str">
        <f t="shared" si="9"/>
        <v/>
      </c>
    </row>
    <row r="211" spans="1:16" s="63" customFormat="1" ht="19.5" customHeight="1" x14ac:dyDescent="0.3">
      <c r="A211" s="75"/>
      <c r="B211" s="76"/>
      <c r="C211" s="77"/>
      <c r="D211" s="78"/>
      <c r="E211" s="78"/>
      <c r="F211" s="79"/>
      <c r="G211" s="79"/>
      <c r="H211" s="80"/>
      <c r="I211" s="70" t="s">
        <v>475</v>
      </c>
      <c r="J211" s="71" t="s">
        <v>476</v>
      </c>
      <c r="K211" s="68">
        <v>628</v>
      </c>
      <c r="L211" s="59">
        <f>SUMIF('SORTIE EAU '!$H$13:$H$50,J211,'SORTIE EAU '!$I$13:$I$50)</f>
        <v>0</v>
      </c>
      <c r="M211" s="69"/>
      <c r="N211" s="61">
        <f t="shared" si="8"/>
        <v>628</v>
      </c>
      <c r="O211" s="61"/>
      <c r="P211" s="62" t="str">
        <f t="shared" si="9"/>
        <v/>
      </c>
    </row>
    <row r="212" spans="1:16" s="63" customFormat="1" ht="19.5" customHeight="1" x14ac:dyDescent="0.3">
      <c r="A212" s="75"/>
      <c r="B212" s="76"/>
      <c r="C212" s="77"/>
      <c r="D212" s="78"/>
      <c r="E212" s="78"/>
      <c r="F212" s="79"/>
      <c r="G212" s="79"/>
      <c r="H212" s="80"/>
      <c r="I212" s="70" t="s">
        <v>477</v>
      </c>
      <c r="J212" s="71" t="s">
        <v>478</v>
      </c>
      <c r="K212" s="68">
        <v>631</v>
      </c>
      <c r="L212" s="59">
        <f>SUMIF('SORTIE EAU '!$H$13:$H$50,J212,'SORTIE EAU '!$I$13:$I$50)</f>
        <v>0</v>
      </c>
      <c r="M212" s="69"/>
      <c r="N212" s="61">
        <f t="shared" si="8"/>
        <v>631</v>
      </c>
      <c r="O212" s="61"/>
      <c r="P212" s="62" t="str">
        <f t="shared" si="9"/>
        <v/>
      </c>
    </row>
    <row r="213" spans="1:16" s="63" customFormat="1" ht="19.5" customHeight="1" x14ac:dyDescent="0.3">
      <c r="A213" s="75"/>
      <c r="B213" s="76"/>
      <c r="C213" s="77"/>
      <c r="D213" s="78"/>
      <c r="E213" s="78"/>
      <c r="F213" s="79"/>
      <c r="G213" s="79"/>
      <c r="H213" s="80"/>
      <c r="I213" s="70" t="s">
        <v>479</v>
      </c>
      <c r="J213" s="71" t="s">
        <v>480</v>
      </c>
      <c r="K213" s="68">
        <v>634</v>
      </c>
      <c r="L213" s="59">
        <f>SUMIF('SORTIE EAU '!$H$13:$H$50,J213,'SORTIE EAU '!$I$13:$I$50)</f>
        <v>0</v>
      </c>
      <c r="M213" s="69"/>
      <c r="N213" s="61">
        <f t="shared" si="8"/>
        <v>634</v>
      </c>
      <c r="O213" s="61"/>
      <c r="P213" s="62" t="str">
        <f t="shared" si="9"/>
        <v/>
      </c>
    </row>
    <row r="214" spans="1:16" s="63" customFormat="1" ht="19.5" customHeight="1" x14ac:dyDescent="0.3">
      <c r="A214" s="75"/>
      <c r="B214" s="76"/>
      <c r="C214" s="77"/>
      <c r="D214" s="78"/>
      <c r="E214" s="78"/>
      <c r="F214" s="79"/>
      <c r="G214" s="79"/>
      <c r="H214" s="80"/>
      <c r="I214" s="70" t="s">
        <v>481</v>
      </c>
      <c r="J214" s="71" t="s">
        <v>482</v>
      </c>
      <c r="K214" s="68">
        <v>637</v>
      </c>
      <c r="L214" s="59">
        <f>SUMIF('SORTIE EAU '!$H$13:$H$50,J214,'SORTIE EAU '!$I$13:$I$50)</f>
        <v>0</v>
      </c>
      <c r="M214" s="69"/>
      <c r="N214" s="61">
        <f t="shared" si="8"/>
        <v>637</v>
      </c>
      <c r="O214" s="61"/>
      <c r="P214" s="62" t="str">
        <f t="shared" si="9"/>
        <v/>
      </c>
    </row>
    <row r="215" spans="1:16" s="63" customFormat="1" ht="19.5" customHeight="1" x14ac:dyDescent="0.3">
      <c r="A215" s="75"/>
      <c r="B215" s="76"/>
      <c r="C215" s="77"/>
      <c r="D215" s="78"/>
      <c r="E215" s="78"/>
      <c r="F215" s="79"/>
      <c r="G215" s="79"/>
      <c r="H215" s="80"/>
      <c r="I215" s="70" t="s">
        <v>483</v>
      </c>
      <c r="J215" s="71" t="s">
        <v>484</v>
      </c>
      <c r="K215" s="68">
        <v>640</v>
      </c>
      <c r="L215" s="59">
        <f>SUMIF('SORTIE EAU '!$H$13:$H$50,J215,'SORTIE EAU '!$I$13:$I$50)</f>
        <v>0</v>
      </c>
      <c r="M215" s="69"/>
      <c r="N215" s="61">
        <f t="shared" si="8"/>
        <v>640</v>
      </c>
      <c r="O215" s="61"/>
      <c r="P215" s="62" t="str">
        <f t="shared" si="9"/>
        <v/>
      </c>
    </row>
  </sheetData>
  <sheetProtection selectLockedCells="1"/>
  <conditionalFormatting sqref="H1:H1048576">
    <cfRule type="cellIs" dxfId="1" priority="2" operator="equal">
      <formula>"rupture de stock"</formula>
    </cfRule>
  </conditionalFormatting>
  <conditionalFormatting sqref="P2:P215">
    <cfRule type="cellIs" dxfId="0" priority="1" operator="equal">
      <formula>"RUPTURE DE STOCK"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X110"/>
  <sheetViews>
    <sheetView workbookViewId="0">
      <selection activeCell="I25" sqref="I24:J25"/>
    </sheetView>
  </sheetViews>
  <sheetFormatPr baseColWidth="10" defaultRowHeight="15" x14ac:dyDescent="0.25"/>
  <cols>
    <col min="1" max="1" width="11.42578125" style="86"/>
    <col min="2" max="2" width="17.140625" style="86" customWidth="1"/>
    <col min="3" max="3" width="14.140625" style="88" customWidth="1"/>
    <col min="4" max="4" width="35.5703125" style="86" customWidth="1"/>
    <col min="5" max="5" width="27.42578125" style="3" customWidth="1"/>
    <col min="6" max="7" width="11.42578125" style="3"/>
    <col min="8" max="8" width="13.5703125" style="3" customWidth="1"/>
    <col min="9" max="9" width="14.140625" style="88" customWidth="1"/>
    <col min="10" max="10" width="35.5703125" style="86" customWidth="1"/>
    <col min="11" max="11" width="41.5703125" style="86" customWidth="1"/>
    <col min="12" max="12" width="11.42578125" style="86"/>
    <col min="23" max="23" width="9.85546875" customWidth="1"/>
    <col min="24" max="24" width="13.85546875" customWidth="1"/>
  </cols>
  <sheetData>
    <row r="1" spans="1:24" ht="34.5" thickTop="1" thickBot="1" x14ac:dyDescent="0.3">
      <c r="A1" s="134" t="s">
        <v>11</v>
      </c>
      <c r="B1" s="135"/>
      <c r="C1" s="135"/>
      <c r="D1" s="135"/>
      <c r="E1" s="135"/>
      <c r="F1" s="136"/>
      <c r="G1" s="131" t="s">
        <v>12</v>
      </c>
      <c r="H1" s="132"/>
      <c r="I1" s="132"/>
      <c r="J1" s="132"/>
      <c r="K1" s="132"/>
      <c r="L1" s="133"/>
      <c r="M1" s="90"/>
    </row>
    <row r="2" spans="1:24" s="1" customFormat="1" ht="30" customHeight="1" thickTop="1" thickBot="1" x14ac:dyDescent="0.3">
      <c r="A2" s="92" t="s">
        <v>0</v>
      </c>
      <c r="B2" s="92" t="s">
        <v>1</v>
      </c>
      <c r="C2" s="93" t="s">
        <v>2</v>
      </c>
      <c r="D2" s="92" t="s">
        <v>3</v>
      </c>
      <c r="E2" s="92" t="s">
        <v>4</v>
      </c>
      <c r="F2" s="100" t="s">
        <v>5</v>
      </c>
      <c r="G2" s="98" t="s">
        <v>0</v>
      </c>
      <c r="H2" s="92" t="s">
        <v>1</v>
      </c>
      <c r="I2" s="93" t="s">
        <v>2</v>
      </c>
      <c r="J2" s="92" t="s">
        <v>3</v>
      </c>
      <c r="K2" s="92" t="s">
        <v>4</v>
      </c>
      <c r="L2" s="92" t="s">
        <v>5</v>
      </c>
      <c r="X2" s="2">
        <f>COUNTA(A:A)</f>
        <v>13</v>
      </c>
    </row>
    <row r="3" spans="1:24" x14ac:dyDescent="0.25">
      <c r="A3" s="95">
        <v>6</v>
      </c>
      <c r="B3" s="95" t="s">
        <v>485</v>
      </c>
      <c r="C3" s="96">
        <v>42795</v>
      </c>
      <c r="D3" s="95" t="s">
        <v>14</v>
      </c>
      <c r="E3" s="97">
        <v>19399</v>
      </c>
      <c r="F3" s="101">
        <v>30</v>
      </c>
      <c r="G3" s="99">
        <v>6</v>
      </c>
      <c r="H3" s="95" t="s">
        <v>485</v>
      </c>
      <c r="I3" s="96">
        <v>42795</v>
      </c>
      <c r="J3" s="95">
        <v>3485029</v>
      </c>
      <c r="K3" s="95" t="s">
        <v>38</v>
      </c>
      <c r="L3" s="95">
        <v>5</v>
      </c>
    </row>
    <row r="4" spans="1:24" x14ac:dyDescent="0.25">
      <c r="A4" s="95">
        <v>6</v>
      </c>
      <c r="B4" s="95" t="s">
        <v>485</v>
      </c>
      <c r="C4" s="96">
        <v>42795</v>
      </c>
      <c r="D4" s="95" t="s">
        <v>33</v>
      </c>
      <c r="E4" s="97" t="s">
        <v>34</v>
      </c>
      <c r="F4" s="101">
        <v>20</v>
      </c>
      <c r="G4" s="99">
        <v>6</v>
      </c>
      <c r="H4" s="95" t="s">
        <v>485</v>
      </c>
      <c r="I4" s="96">
        <v>42795</v>
      </c>
      <c r="J4" s="95" t="s">
        <v>291</v>
      </c>
      <c r="K4" s="95" t="s">
        <v>292</v>
      </c>
      <c r="L4" s="95">
        <v>65</v>
      </c>
    </row>
    <row r="5" spans="1:24" x14ac:dyDescent="0.25">
      <c r="A5" s="95">
        <v>6</v>
      </c>
      <c r="B5" s="95" t="s">
        <v>485</v>
      </c>
      <c r="C5" s="96">
        <v>42795</v>
      </c>
      <c r="D5" s="95" t="s">
        <v>36</v>
      </c>
      <c r="E5" s="97" t="s">
        <v>37</v>
      </c>
      <c r="F5" s="101">
        <v>30</v>
      </c>
      <c r="G5" s="107">
        <v>8</v>
      </c>
      <c r="H5" s="103" t="s">
        <v>489</v>
      </c>
      <c r="I5" s="104">
        <v>42806</v>
      </c>
      <c r="J5" s="103" t="s">
        <v>71</v>
      </c>
      <c r="K5" s="103" t="s">
        <v>72</v>
      </c>
      <c r="L5" s="103">
        <v>10</v>
      </c>
    </row>
    <row r="6" spans="1:24" x14ac:dyDescent="0.25">
      <c r="A6" s="95">
        <v>6</v>
      </c>
      <c r="B6" s="95" t="s">
        <v>485</v>
      </c>
      <c r="C6" s="96">
        <v>42795</v>
      </c>
      <c r="D6" s="95" t="s">
        <v>73</v>
      </c>
      <c r="E6" s="97" t="s">
        <v>74</v>
      </c>
      <c r="F6" s="101">
        <v>40</v>
      </c>
      <c r="G6" s="107">
        <v>8</v>
      </c>
      <c r="H6" s="103" t="s">
        <v>489</v>
      </c>
      <c r="I6" s="104">
        <v>42806</v>
      </c>
      <c r="J6" s="103" t="s">
        <v>225</v>
      </c>
      <c r="K6" s="103" t="s">
        <v>226</v>
      </c>
      <c r="L6" s="103">
        <v>10</v>
      </c>
    </row>
    <row r="7" spans="1:24" x14ac:dyDescent="0.25">
      <c r="A7" s="103">
        <v>8</v>
      </c>
      <c r="B7" s="103" t="s">
        <v>489</v>
      </c>
      <c r="C7" s="104">
        <v>42806</v>
      </c>
      <c r="D7" s="103" t="s">
        <v>50</v>
      </c>
      <c r="E7" s="105" t="s">
        <v>51</v>
      </c>
      <c r="F7" s="106">
        <v>5</v>
      </c>
      <c r="G7" s="107">
        <v>8</v>
      </c>
      <c r="H7" s="105" t="s">
        <v>489</v>
      </c>
      <c r="I7" s="104">
        <v>42806</v>
      </c>
      <c r="J7" s="103">
        <v>15592</v>
      </c>
      <c r="K7" s="103" t="s">
        <v>27</v>
      </c>
      <c r="L7" s="103">
        <v>10</v>
      </c>
    </row>
    <row r="8" spans="1:24" x14ac:dyDescent="0.25">
      <c r="A8" s="103">
        <v>8</v>
      </c>
      <c r="B8" s="103" t="s">
        <v>489</v>
      </c>
      <c r="C8" s="104">
        <v>42806</v>
      </c>
      <c r="D8" s="103" t="s">
        <v>14</v>
      </c>
      <c r="E8" s="105">
        <v>19399</v>
      </c>
      <c r="F8" s="106">
        <v>20</v>
      </c>
      <c r="G8" s="107">
        <v>8</v>
      </c>
      <c r="H8" s="105" t="s">
        <v>489</v>
      </c>
      <c r="I8" s="104">
        <v>42806</v>
      </c>
      <c r="J8" s="103">
        <v>3485029</v>
      </c>
      <c r="K8" s="103" t="s">
        <v>38</v>
      </c>
      <c r="L8" s="103">
        <v>5</v>
      </c>
    </row>
    <row r="9" spans="1:24" x14ac:dyDescent="0.25">
      <c r="A9" s="103">
        <v>8</v>
      </c>
      <c r="B9" s="103" t="s">
        <v>489</v>
      </c>
      <c r="C9" s="104">
        <v>42806</v>
      </c>
      <c r="D9" s="103" t="s">
        <v>39</v>
      </c>
      <c r="E9" s="105" t="s">
        <v>40</v>
      </c>
      <c r="F9" s="106">
        <v>20</v>
      </c>
      <c r="G9" s="107">
        <v>8</v>
      </c>
      <c r="H9" s="105" t="s">
        <v>489</v>
      </c>
      <c r="I9" s="104">
        <v>42806</v>
      </c>
      <c r="J9" s="103" t="s">
        <v>135</v>
      </c>
      <c r="K9" s="103" t="s">
        <v>136</v>
      </c>
      <c r="L9" s="103">
        <v>10</v>
      </c>
    </row>
    <row r="10" spans="1:24" x14ac:dyDescent="0.25">
      <c r="A10" s="103">
        <v>8</v>
      </c>
      <c r="B10" s="103" t="s">
        <v>489</v>
      </c>
      <c r="C10" s="104">
        <v>42806</v>
      </c>
      <c r="D10" s="103" t="s">
        <v>33</v>
      </c>
      <c r="E10" s="105" t="s">
        <v>34</v>
      </c>
      <c r="F10" s="106">
        <v>10</v>
      </c>
      <c r="G10" s="107">
        <v>8</v>
      </c>
      <c r="H10" s="105" t="s">
        <v>489</v>
      </c>
      <c r="I10" s="104">
        <v>42806</v>
      </c>
      <c r="J10" s="103">
        <v>89005</v>
      </c>
      <c r="K10" s="103" t="s">
        <v>32</v>
      </c>
      <c r="L10" s="103">
        <v>5</v>
      </c>
    </row>
    <row r="11" spans="1:24" x14ac:dyDescent="0.25">
      <c r="A11" s="103">
        <v>8</v>
      </c>
      <c r="B11" s="103" t="s">
        <v>489</v>
      </c>
      <c r="C11" s="104">
        <v>42806</v>
      </c>
      <c r="D11" s="103" t="s">
        <v>28</v>
      </c>
      <c r="E11" s="105">
        <v>16500</v>
      </c>
      <c r="F11" s="106">
        <v>30</v>
      </c>
      <c r="G11" s="107">
        <v>8</v>
      </c>
      <c r="H11" s="105" t="s">
        <v>489</v>
      </c>
      <c r="I11" s="104">
        <v>42806</v>
      </c>
      <c r="J11" s="103">
        <v>81629</v>
      </c>
      <c r="K11" s="103" t="s">
        <v>31</v>
      </c>
      <c r="L11" s="103">
        <v>5</v>
      </c>
    </row>
    <row r="12" spans="1:24" x14ac:dyDescent="0.25">
      <c r="A12" s="114">
        <v>9</v>
      </c>
      <c r="B12" s="114" t="s">
        <v>487</v>
      </c>
      <c r="C12" s="113">
        <v>42806</v>
      </c>
      <c r="D12" s="114" t="s">
        <v>33</v>
      </c>
      <c r="E12" s="112" t="s">
        <v>34</v>
      </c>
      <c r="F12" s="115">
        <v>20</v>
      </c>
      <c r="G12" s="107">
        <v>8</v>
      </c>
      <c r="H12" s="105" t="s">
        <v>489</v>
      </c>
      <c r="I12" s="104">
        <v>42806</v>
      </c>
      <c r="J12" s="103" t="s">
        <v>331</v>
      </c>
      <c r="K12" s="103" t="s">
        <v>332</v>
      </c>
      <c r="L12" s="103">
        <v>20</v>
      </c>
    </row>
    <row r="13" spans="1:24" x14ac:dyDescent="0.25">
      <c r="A13" s="114">
        <v>9</v>
      </c>
      <c r="B13" s="114" t="s">
        <v>487</v>
      </c>
      <c r="C13" s="113">
        <v>42806</v>
      </c>
      <c r="D13" s="114" t="s">
        <v>36</v>
      </c>
      <c r="E13" s="112" t="s">
        <v>37</v>
      </c>
      <c r="F13" s="115">
        <v>10</v>
      </c>
      <c r="G13" s="107">
        <v>8</v>
      </c>
      <c r="H13" s="105" t="s">
        <v>489</v>
      </c>
      <c r="I13" s="104">
        <v>42806</v>
      </c>
      <c r="J13" s="103">
        <v>3835828</v>
      </c>
      <c r="K13" s="103" t="s">
        <v>41</v>
      </c>
      <c r="L13" s="103">
        <v>1</v>
      </c>
    </row>
    <row r="14" spans="1:24" x14ac:dyDescent="0.25">
      <c r="F14" s="89"/>
      <c r="G14" s="108">
        <v>9</v>
      </c>
      <c r="H14" s="109" t="s">
        <v>487</v>
      </c>
      <c r="I14" s="110">
        <v>42806</v>
      </c>
      <c r="J14" s="111" t="s">
        <v>187</v>
      </c>
      <c r="K14" s="111" t="s">
        <v>188</v>
      </c>
      <c r="L14" s="111">
        <v>2</v>
      </c>
    </row>
    <row r="15" spans="1:24" x14ac:dyDescent="0.25">
      <c r="F15" s="89"/>
      <c r="G15" s="112">
        <v>9</v>
      </c>
      <c r="H15" s="112" t="s">
        <v>487</v>
      </c>
      <c r="I15" s="113">
        <v>42806</v>
      </c>
      <c r="J15" s="114" t="s">
        <v>4</v>
      </c>
      <c r="K15" s="114" t="s">
        <v>3</v>
      </c>
      <c r="L15" s="114" t="s">
        <v>5</v>
      </c>
    </row>
    <row r="16" spans="1:24" x14ac:dyDescent="0.25">
      <c r="F16" s="89"/>
      <c r="K16" s="86" t="s">
        <v>6</v>
      </c>
    </row>
    <row r="17" spans="4:11" x14ac:dyDescent="0.25">
      <c r="F17" s="89"/>
    </row>
    <row r="18" spans="4:11" x14ac:dyDescent="0.25">
      <c r="E18" s="3" t="s">
        <v>6</v>
      </c>
      <c r="F18" s="89"/>
    </row>
    <row r="19" spans="4:11" x14ac:dyDescent="0.25">
      <c r="E19" s="3" t="s">
        <v>6</v>
      </c>
      <c r="F19" s="89"/>
    </row>
    <row r="20" spans="4:11" x14ac:dyDescent="0.25">
      <c r="E20" s="3" t="s">
        <v>6</v>
      </c>
      <c r="F20" s="89"/>
    </row>
    <row r="21" spans="4:11" x14ac:dyDescent="0.25">
      <c r="E21" s="3" t="s">
        <v>6</v>
      </c>
      <c r="F21" s="89"/>
    </row>
    <row r="22" spans="4:11" x14ac:dyDescent="0.25">
      <c r="E22" s="3" t="s">
        <v>6</v>
      </c>
      <c r="F22" s="89"/>
    </row>
    <row r="23" spans="4:11" x14ac:dyDescent="0.25">
      <c r="D23" s="94"/>
      <c r="E23" s="3" t="s">
        <v>6</v>
      </c>
      <c r="F23" s="89"/>
    </row>
    <row r="24" spans="4:11" x14ac:dyDescent="0.25">
      <c r="E24" s="3" t="s">
        <v>6</v>
      </c>
      <c r="F24" s="89"/>
    </row>
    <row r="25" spans="4:11" x14ac:dyDescent="0.25">
      <c r="E25" s="3" t="s">
        <v>6</v>
      </c>
      <c r="F25" s="89"/>
      <c r="K25" s="86" t="s">
        <v>6</v>
      </c>
    </row>
    <row r="26" spans="4:11" ht="15.75" thickBot="1" x14ac:dyDescent="0.3">
      <c r="E26" s="3" t="s">
        <v>6</v>
      </c>
      <c r="F26" s="89"/>
      <c r="K26" s="86" t="s">
        <v>6</v>
      </c>
    </row>
    <row r="27" spans="4:11" ht="16.5" thickTop="1" thickBot="1" x14ac:dyDescent="0.3">
      <c r="E27" s="3" t="s">
        <v>6</v>
      </c>
      <c r="F27" s="89"/>
      <c r="H27" s="102"/>
      <c r="K27" s="86" t="s">
        <v>6</v>
      </c>
    </row>
    <row r="28" spans="4:11" ht="15.75" thickTop="1" x14ac:dyDescent="0.25">
      <c r="E28" s="3" t="s">
        <v>6</v>
      </c>
      <c r="F28" s="89"/>
      <c r="K28" s="86" t="s">
        <v>6</v>
      </c>
    </row>
    <row r="29" spans="4:11" x14ac:dyDescent="0.25">
      <c r="F29" s="89"/>
      <c r="K29" s="86" t="s">
        <v>6</v>
      </c>
    </row>
    <row r="30" spans="4:11" x14ac:dyDescent="0.25">
      <c r="F30" s="89"/>
      <c r="K30" s="86" t="s">
        <v>6</v>
      </c>
    </row>
    <row r="31" spans="4:11" x14ac:dyDescent="0.25">
      <c r="F31" s="89"/>
      <c r="K31" s="86" t="s">
        <v>6</v>
      </c>
    </row>
    <row r="32" spans="4:11" x14ac:dyDescent="0.25">
      <c r="F32" s="89"/>
      <c r="K32" s="86" t="s">
        <v>6</v>
      </c>
    </row>
    <row r="33" spans="6:11" x14ac:dyDescent="0.25">
      <c r="F33" s="89"/>
      <c r="K33" s="86" t="s">
        <v>6</v>
      </c>
    </row>
    <row r="34" spans="6:11" x14ac:dyDescent="0.25">
      <c r="F34" s="89"/>
      <c r="K34" s="86" t="s">
        <v>6</v>
      </c>
    </row>
    <row r="35" spans="6:11" x14ac:dyDescent="0.25">
      <c r="F35" s="89"/>
      <c r="K35" s="86" t="s">
        <v>6</v>
      </c>
    </row>
    <row r="36" spans="6:11" x14ac:dyDescent="0.25">
      <c r="F36" s="89"/>
      <c r="K36" s="86" t="s">
        <v>6</v>
      </c>
    </row>
    <row r="37" spans="6:11" x14ac:dyDescent="0.25">
      <c r="F37" s="89"/>
      <c r="K37" s="86" t="s">
        <v>6</v>
      </c>
    </row>
    <row r="38" spans="6:11" x14ac:dyDescent="0.25">
      <c r="F38" s="89"/>
      <c r="K38" s="86" t="s">
        <v>6</v>
      </c>
    </row>
    <row r="39" spans="6:11" x14ac:dyDescent="0.25">
      <c r="F39" s="89"/>
      <c r="K39" s="86" t="s">
        <v>6</v>
      </c>
    </row>
    <row r="40" spans="6:11" x14ac:dyDescent="0.25">
      <c r="F40" s="89"/>
      <c r="K40" s="86" t="s">
        <v>6</v>
      </c>
    </row>
    <row r="41" spans="6:11" x14ac:dyDescent="0.25">
      <c r="F41" s="89"/>
      <c r="K41" s="86" t="s">
        <v>6</v>
      </c>
    </row>
    <row r="42" spans="6:11" x14ac:dyDescent="0.25">
      <c r="F42" s="89"/>
      <c r="K42" s="86" t="s">
        <v>6</v>
      </c>
    </row>
    <row r="43" spans="6:11" x14ac:dyDescent="0.25">
      <c r="F43" s="89"/>
    </row>
    <row r="44" spans="6:11" x14ac:dyDescent="0.25">
      <c r="F44" s="89"/>
    </row>
    <row r="45" spans="6:11" x14ac:dyDescent="0.25">
      <c r="F45" s="89"/>
    </row>
    <row r="46" spans="6:11" x14ac:dyDescent="0.25">
      <c r="F46" s="89"/>
    </row>
    <row r="47" spans="6:11" x14ac:dyDescent="0.25">
      <c r="F47" s="89"/>
    </row>
    <row r="48" spans="6:11" x14ac:dyDescent="0.25">
      <c r="F48" s="89"/>
    </row>
    <row r="49" spans="6:6" x14ac:dyDescent="0.25">
      <c r="F49" s="89"/>
    </row>
    <row r="50" spans="6:6" x14ac:dyDescent="0.25">
      <c r="F50" s="89"/>
    </row>
    <row r="51" spans="6:6" x14ac:dyDescent="0.25">
      <c r="F51" s="89"/>
    </row>
    <row r="52" spans="6:6" x14ac:dyDescent="0.25">
      <c r="F52" s="89"/>
    </row>
    <row r="53" spans="6:6" x14ac:dyDescent="0.25">
      <c r="F53" s="89"/>
    </row>
    <row r="54" spans="6:6" x14ac:dyDescent="0.25">
      <c r="F54" s="89"/>
    </row>
    <row r="55" spans="6:6" x14ac:dyDescent="0.25">
      <c r="F55" s="89"/>
    </row>
    <row r="56" spans="6:6" x14ac:dyDescent="0.25">
      <c r="F56" s="89"/>
    </row>
    <row r="57" spans="6:6" x14ac:dyDescent="0.25">
      <c r="F57" s="89"/>
    </row>
    <row r="58" spans="6:6" x14ac:dyDescent="0.25">
      <c r="F58" s="89"/>
    </row>
    <row r="59" spans="6:6" x14ac:dyDescent="0.25">
      <c r="F59" s="89"/>
    </row>
    <row r="60" spans="6:6" x14ac:dyDescent="0.25">
      <c r="F60" s="89"/>
    </row>
    <row r="61" spans="6:6" x14ac:dyDescent="0.25">
      <c r="F61" s="89"/>
    </row>
    <row r="62" spans="6:6" x14ac:dyDescent="0.25">
      <c r="F62" s="89"/>
    </row>
    <row r="63" spans="6:6" x14ac:dyDescent="0.25">
      <c r="F63" s="89"/>
    </row>
    <row r="64" spans="6:6" x14ac:dyDescent="0.25">
      <c r="F64" s="89"/>
    </row>
    <row r="65" spans="6:6" x14ac:dyDescent="0.25">
      <c r="F65" s="89"/>
    </row>
    <row r="66" spans="6:6" x14ac:dyDescent="0.25">
      <c r="F66" s="89"/>
    </row>
    <row r="67" spans="6:6" x14ac:dyDescent="0.25">
      <c r="F67" s="89"/>
    </row>
    <row r="68" spans="6:6" x14ac:dyDescent="0.25">
      <c r="F68" s="89"/>
    </row>
    <row r="69" spans="6:6" x14ac:dyDescent="0.25">
      <c r="F69" s="89"/>
    </row>
    <row r="70" spans="6:6" x14ac:dyDescent="0.25">
      <c r="F70" s="89"/>
    </row>
    <row r="71" spans="6:6" x14ac:dyDescent="0.25">
      <c r="F71" s="89"/>
    </row>
    <row r="72" spans="6:6" x14ac:dyDescent="0.25">
      <c r="F72" s="89"/>
    </row>
    <row r="73" spans="6:6" x14ac:dyDescent="0.25">
      <c r="F73" s="89"/>
    </row>
    <row r="74" spans="6:6" x14ac:dyDescent="0.25">
      <c r="F74" s="89"/>
    </row>
    <row r="75" spans="6:6" x14ac:dyDescent="0.25">
      <c r="F75" s="89"/>
    </row>
    <row r="76" spans="6:6" x14ac:dyDescent="0.25">
      <c r="F76" s="89"/>
    </row>
    <row r="77" spans="6:6" x14ac:dyDescent="0.25">
      <c r="F77" s="89"/>
    </row>
    <row r="78" spans="6:6" x14ac:dyDescent="0.25">
      <c r="F78" s="89"/>
    </row>
    <row r="79" spans="6:6" x14ac:dyDescent="0.25">
      <c r="F79" s="89"/>
    </row>
    <row r="80" spans="6:6" x14ac:dyDescent="0.25">
      <c r="F80" s="89"/>
    </row>
    <row r="81" spans="6:6" x14ac:dyDescent="0.25">
      <c r="F81" s="89"/>
    </row>
    <row r="82" spans="6:6" x14ac:dyDescent="0.25">
      <c r="F82" s="89"/>
    </row>
    <row r="83" spans="6:6" x14ac:dyDescent="0.25">
      <c r="F83" s="89"/>
    </row>
    <row r="84" spans="6:6" x14ac:dyDescent="0.25">
      <c r="F84" s="89"/>
    </row>
    <row r="85" spans="6:6" x14ac:dyDescent="0.25">
      <c r="F85" s="89"/>
    </row>
    <row r="86" spans="6:6" x14ac:dyDescent="0.25">
      <c r="F86" s="89"/>
    </row>
    <row r="87" spans="6:6" x14ac:dyDescent="0.25">
      <c r="F87" s="89"/>
    </row>
    <row r="88" spans="6:6" x14ac:dyDescent="0.25">
      <c r="F88" s="89"/>
    </row>
    <row r="89" spans="6:6" x14ac:dyDescent="0.25">
      <c r="F89" s="89"/>
    </row>
    <row r="90" spans="6:6" x14ac:dyDescent="0.25">
      <c r="F90" s="89"/>
    </row>
    <row r="91" spans="6:6" x14ac:dyDescent="0.25">
      <c r="F91" s="89"/>
    </row>
    <row r="92" spans="6:6" x14ac:dyDescent="0.25">
      <c r="F92" s="89"/>
    </row>
    <row r="93" spans="6:6" x14ac:dyDescent="0.25">
      <c r="F93" s="89"/>
    </row>
    <row r="94" spans="6:6" x14ac:dyDescent="0.25">
      <c r="F94" s="89"/>
    </row>
    <row r="95" spans="6:6" x14ac:dyDescent="0.25">
      <c r="F95" s="89"/>
    </row>
    <row r="96" spans="6:6" x14ac:dyDescent="0.25">
      <c r="F96" s="89"/>
    </row>
    <row r="97" spans="6:6" x14ac:dyDescent="0.25">
      <c r="F97" s="89"/>
    </row>
    <row r="98" spans="6:6" x14ac:dyDescent="0.25">
      <c r="F98" s="89"/>
    </row>
    <row r="99" spans="6:6" x14ac:dyDescent="0.25">
      <c r="F99" s="89"/>
    </row>
    <row r="100" spans="6:6" x14ac:dyDescent="0.25">
      <c r="F100" s="89"/>
    </row>
    <row r="101" spans="6:6" x14ac:dyDescent="0.25">
      <c r="F101" s="89"/>
    </row>
    <row r="102" spans="6:6" x14ac:dyDescent="0.25">
      <c r="F102" s="89"/>
    </row>
    <row r="103" spans="6:6" x14ac:dyDescent="0.25">
      <c r="F103" s="89"/>
    </row>
    <row r="104" spans="6:6" x14ac:dyDescent="0.25">
      <c r="F104" s="89"/>
    </row>
    <row r="105" spans="6:6" x14ac:dyDescent="0.25">
      <c r="F105" s="89"/>
    </row>
    <row r="106" spans="6:6" x14ac:dyDescent="0.25">
      <c r="F106" s="89"/>
    </row>
    <row r="107" spans="6:6" x14ac:dyDescent="0.25">
      <c r="F107" s="89"/>
    </row>
    <row r="108" spans="6:6" x14ac:dyDescent="0.25">
      <c r="F108" s="89"/>
    </row>
    <row r="109" spans="6:6" x14ac:dyDescent="0.25">
      <c r="F109" s="89"/>
    </row>
    <row r="110" spans="6:6" x14ac:dyDescent="0.25">
      <c r="F110" s="89"/>
    </row>
  </sheetData>
  <mergeCells count="2">
    <mergeCell ref="G1:L1"/>
    <mergeCell ref="A1:F1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C6"/>
  <sheetViews>
    <sheetView workbookViewId="0">
      <selection activeCell="G17" sqref="G17"/>
    </sheetView>
  </sheetViews>
  <sheetFormatPr baseColWidth="10" defaultRowHeight="15" x14ac:dyDescent="0.25"/>
  <cols>
    <col min="1" max="1" width="31.28515625" customWidth="1"/>
    <col min="3" max="3" width="24.42578125" customWidth="1"/>
  </cols>
  <sheetData>
    <row r="1" spans="1:3" ht="27.75" customHeight="1" x14ac:dyDescent="0.3">
      <c r="A1" s="37" t="s">
        <v>16</v>
      </c>
      <c r="B1" s="37"/>
      <c r="C1" s="38"/>
    </row>
    <row r="2" spans="1:3" x14ac:dyDescent="0.25">
      <c r="A2" t="s">
        <v>490</v>
      </c>
    </row>
    <row r="3" spans="1:3" x14ac:dyDescent="0.25">
      <c r="A3" t="s">
        <v>489</v>
      </c>
    </row>
    <row r="4" spans="1:3" x14ac:dyDescent="0.25">
      <c r="A4" t="s">
        <v>485</v>
      </c>
    </row>
    <row r="5" spans="1:3" x14ac:dyDescent="0.25">
      <c r="A5" t="s">
        <v>486</v>
      </c>
    </row>
    <row r="6" spans="1:3" x14ac:dyDescent="0.25">
      <c r="A6" t="s">
        <v>487</v>
      </c>
    </row>
  </sheetData>
  <sheetProtection selectLockedCells="1"/>
  <dataValidations count="1">
    <dataValidation type="list" allowBlank="1" showInputMessage="1" showErrorMessage="1" sqref="B2">
      <formula1>#REF!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B1:T19"/>
  <sheetViews>
    <sheetView zoomScale="110" zoomScaleNormal="110" workbookViewId="0">
      <selection activeCell="K35" sqref="K35"/>
    </sheetView>
  </sheetViews>
  <sheetFormatPr baseColWidth="10" defaultRowHeight="15" x14ac:dyDescent="0.25"/>
  <sheetData>
    <row r="1" spans="2:20" ht="15.75" thickBot="1" x14ac:dyDescent="0.3"/>
    <row r="2" spans="2:20" ht="18" thickTop="1" thickBot="1" x14ac:dyDescent="0.35">
      <c r="B2" s="140" t="s">
        <v>492</v>
      </c>
      <c r="C2" s="141"/>
      <c r="D2" s="141"/>
      <c r="E2" s="141"/>
      <c r="F2" s="141"/>
      <c r="G2" s="141"/>
      <c r="H2" s="141"/>
      <c r="I2" s="141"/>
      <c r="J2" s="142"/>
    </row>
    <row r="3" spans="2:20" ht="15.75" thickTop="1" x14ac:dyDescent="0.25">
      <c r="B3" s="91"/>
      <c r="C3" s="91"/>
      <c r="D3" s="91"/>
      <c r="E3" s="91"/>
      <c r="F3" s="91"/>
      <c r="G3" s="91"/>
      <c r="H3" s="91"/>
      <c r="I3" s="91"/>
      <c r="J3" s="91"/>
    </row>
    <row r="6" spans="2:20" ht="15.75" thickBot="1" x14ac:dyDescent="0.3"/>
    <row r="7" spans="2:20" ht="17.25" thickBot="1" x14ac:dyDescent="0.3">
      <c r="O7" s="137" t="s">
        <v>491</v>
      </c>
      <c r="P7" s="138"/>
      <c r="Q7" s="138"/>
      <c r="R7" s="138"/>
      <c r="S7" s="138"/>
      <c r="T7" s="139"/>
    </row>
    <row r="17" spans="2:10" ht="15.75" thickBot="1" x14ac:dyDescent="0.3"/>
    <row r="18" spans="2:10" ht="18" thickTop="1" thickBot="1" x14ac:dyDescent="0.35">
      <c r="B18" s="140" t="s">
        <v>493</v>
      </c>
      <c r="C18" s="141"/>
      <c r="D18" s="141"/>
      <c r="E18" s="141"/>
      <c r="F18" s="141"/>
      <c r="G18" s="141"/>
      <c r="H18" s="141"/>
      <c r="I18" s="141"/>
      <c r="J18" s="142"/>
    </row>
    <row r="19" spans="2:10" ht="15.75" thickTop="1" x14ac:dyDescent="0.25"/>
  </sheetData>
  <mergeCells count="3">
    <mergeCell ref="O7:T7"/>
    <mergeCell ref="B2:J2"/>
    <mergeCell ref="B18:J1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X110"/>
  <sheetViews>
    <sheetView workbookViewId="0">
      <selection activeCell="D38" sqref="D38"/>
    </sheetView>
  </sheetViews>
  <sheetFormatPr baseColWidth="10" defaultRowHeight="15" x14ac:dyDescent="0.25"/>
  <cols>
    <col min="1" max="1" width="11.42578125" style="86"/>
    <col min="2" max="2" width="17.140625" style="86" customWidth="1"/>
    <col min="3" max="3" width="14.140625" style="88" customWidth="1"/>
    <col min="4" max="4" width="35.5703125" style="86" customWidth="1"/>
    <col min="5" max="5" width="27.42578125" style="3" customWidth="1"/>
    <col min="6" max="7" width="11.42578125" style="3"/>
    <col min="8" max="8" width="13.5703125" style="3" customWidth="1"/>
    <col min="9" max="9" width="14.140625" style="88" customWidth="1"/>
    <col min="10" max="10" width="35.5703125" style="86" customWidth="1"/>
    <col min="11" max="11" width="41.5703125" style="86" customWidth="1"/>
    <col min="12" max="12" width="11.42578125" style="86"/>
    <col min="23" max="23" width="9.85546875" customWidth="1"/>
    <col min="24" max="24" width="13.85546875" customWidth="1"/>
  </cols>
  <sheetData>
    <row r="1" spans="1:24" ht="34.5" thickTop="1" thickBot="1" x14ac:dyDescent="0.3">
      <c r="A1" s="134" t="s">
        <v>11</v>
      </c>
      <c r="B1" s="135"/>
      <c r="C1" s="135"/>
      <c r="D1" s="135"/>
      <c r="E1" s="135"/>
      <c r="F1" s="136"/>
      <c r="G1" s="131" t="s">
        <v>12</v>
      </c>
      <c r="H1" s="132"/>
      <c r="I1" s="132"/>
      <c r="J1" s="132"/>
      <c r="K1" s="132"/>
      <c r="L1" s="133"/>
      <c r="M1" s="90"/>
    </row>
    <row r="2" spans="1:24" s="1" customFormat="1" ht="30" customHeight="1" thickTop="1" thickBot="1" x14ac:dyDescent="0.3">
      <c r="A2" s="92" t="s">
        <v>0</v>
      </c>
      <c r="B2" s="92" t="s">
        <v>1</v>
      </c>
      <c r="C2" s="93" t="s">
        <v>2</v>
      </c>
      <c r="D2" s="92" t="s">
        <v>3</v>
      </c>
      <c r="E2" s="92" t="s">
        <v>4</v>
      </c>
      <c r="F2" s="100" t="s">
        <v>5</v>
      </c>
      <c r="G2" s="98" t="s">
        <v>0</v>
      </c>
      <c r="H2" s="92" t="s">
        <v>1</v>
      </c>
      <c r="I2" s="93" t="s">
        <v>2</v>
      </c>
      <c r="J2" s="92" t="s">
        <v>3</v>
      </c>
      <c r="K2" s="92" t="s">
        <v>4</v>
      </c>
      <c r="L2" s="92" t="s">
        <v>5</v>
      </c>
      <c r="X2" s="2">
        <f>COUNTA(A:A)</f>
        <v>11</v>
      </c>
    </row>
    <row r="3" spans="1:24" x14ac:dyDescent="0.25">
      <c r="A3" s="95">
        <v>6</v>
      </c>
      <c r="B3" s="95" t="s">
        <v>485</v>
      </c>
      <c r="C3" s="96">
        <v>42795</v>
      </c>
      <c r="D3" s="95" t="s">
        <v>14</v>
      </c>
      <c r="E3" s="97">
        <v>19399</v>
      </c>
      <c r="F3" s="101">
        <v>30</v>
      </c>
      <c r="G3" s="99">
        <v>6</v>
      </c>
      <c r="H3" s="95" t="s">
        <v>485</v>
      </c>
      <c r="I3" s="96">
        <v>42795</v>
      </c>
      <c r="J3" s="95">
        <v>3485029</v>
      </c>
      <c r="K3" s="95" t="s">
        <v>38</v>
      </c>
      <c r="L3" s="95">
        <v>5</v>
      </c>
    </row>
    <row r="4" spans="1:24" x14ac:dyDescent="0.25">
      <c r="A4" s="95">
        <v>6</v>
      </c>
      <c r="B4" s="95" t="s">
        <v>485</v>
      </c>
      <c r="C4" s="96">
        <v>42795</v>
      </c>
      <c r="D4" s="95" t="s">
        <v>33</v>
      </c>
      <c r="E4" s="97" t="s">
        <v>34</v>
      </c>
      <c r="F4" s="101">
        <v>20</v>
      </c>
      <c r="G4" s="99">
        <v>6</v>
      </c>
      <c r="H4" s="95" t="s">
        <v>485</v>
      </c>
      <c r="I4" s="96">
        <v>42795</v>
      </c>
      <c r="J4" s="95" t="s">
        <v>291</v>
      </c>
      <c r="K4" s="95" t="s">
        <v>292</v>
      </c>
      <c r="L4" s="95">
        <v>65</v>
      </c>
    </row>
    <row r="5" spans="1:24" x14ac:dyDescent="0.25">
      <c r="A5" s="95">
        <v>6</v>
      </c>
      <c r="B5" s="95" t="s">
        <v>485</v>
      </c>
      <c r="C5" s="96">
        <v>42795</v>
      </c>
      <c r="D5" s="95" t="s">
        <v>36</v>
      </c>
      <c r="E5" s="97" t="s">
        <v>37</v>
      </c>
      <c r="F5" s="101">
        <v>30</v>
      </c>
      <c r="G5" s="107">
        <v>7</v>
      </c>
      <c r="H5" s="103" t="s">
        <v>489</v>
      </c>
      <c r="I5" s="104">
        <v>42795</v>
      </c>
      <c r="J5" s="103" t="s">
        <v>71</v>
      </c>
      <c r="K5" s="103" t="s">
        <v>72</v>
      </c>
      <c r="L5" s="103">
        <v>10</v>
      </c>
    </row>
    <row r="6" spans="1:24" x14ac:dyDescent="0.25">
      <c r="A6" s="95">
        <v>6</v>
      </c>
      <c r="B6" s="95" t="s">
        <v>485</v>
      </c>
      <c r="C6" s="96">
        <v>42795</v>
      </c>
      <c r="D6" s="95" t="s">
        <v>73</v>
      </c>
      <c r="E6" s="97" t="s">
        <v>74</v>
      </c>
      <c r="F6" s="101">
        <v>40</v>
      </c>
      <c r="G6" s="107">
        <v>7</v>
      </c>
      <c r="H6" s="103" t="s">
        <v>489</v>
      </c>
      <c r="I6" s="104">
        <v>42795</v>
      </c>
      <c r="J6" s="103" t="s">
        <v>225</v>
      </c>
      <c r="K6" s="103" t="s">
        <v>226</v>
      </c>
      <c r="L6" s="103">
        <v>10</v>
      </c>
    </row>
    <row r="7" spans="1:24" x14ac:dyDescent="0.25">
      <c r="A7" s="103">
        <v>7</v>
      </c>
      <c r="B7" s="103" t="s">
        <v>489</v>
      </c>
      <c r="C7" s="104">
        <v>42795</v>
      </c>
      <c r="D7" s="103" t="s">
        <v>50</v>
      </c>
      <c r="E7" s="105" t="s">
        <v>51</v>
      </c>
      <c r="F7" s="106">
        <v>5</v>
      </c>
      <c r="G7" s="107">
        <v>7</v>
      </c>
      <c r="H7" s="105" t="s">
        <v>489</v>
      </c>
      <c r="I7" s="104">
        <v>42795</v>
      </c>
      <c r="J7" s="103">
        <v>15592</v>
      </c>
      <c r="K7" s="103" t="s">
        <v>27</v>
      </c>
      <c r="L7" s="103">
        <v>10</v>
      </c>
    </row>
    <row r="8" spans="1:24" x14ac:dyDescent="0.25">
      <c r="A8" s="103">
        <v>7</v>
      </c>
      <c r="B8" s="103" t="s">
        <v>489</v>
      </c>
      <c r="C8" s="104">
        <v>42795</v>
      </c>
      <c r="D8" s="103" t="s">
        <v>14</v>
      </c>
      <c r="E8" s="105">
        <v>19399</v>
      </c>
      <c r="F8" s="106">
        <v>20</v>
      </c>
      <c r="G8" s="107">
        <v>7</v>
      </c>
      <c r="H8" s="105" t="s">
        <v>489</v>
      </c>
      <c r="I8" s="104">
        <v>42795</v>
      </c>
      <c r="J8" s="103">
        <v>3485029</v>
      </c>
      <c r="K8" s="103" t="s">
        <v>38</v>
      </c>
      <c r="L8" s="103">
        <v>5</v>
      </c>
    </row>
    <row r="9" spans="1:24" x14ac:dyDescent="0.25">
      <c r="A9" s="103">
        <v>7</v>
      </c>
      <c r="B9" s="103" t="s">
        <v>489</v>
      </c>
      <c r="C9" s="104">
        <v>42795</v>
      </c>
      <c r="D9" s="103" t="s">
        <v>39</v>
      </c>
      <c r="E9" s="105" t="s">
        <v>40</v>
      </c>
      <c r="F9" s="106">
        <v>20</v>
      </c>
      <c r="G9" s="107">
        <v>7</v>
      </c>
      <c r="H9" s="105" t="s">
        <v>489</v>
      </c>
      <c r="I9" s="104">
        <v>42795</v>
      </c>
      <c r="J9" s="103" t="s">
        <v>135</v>
      </c>
      <c r="K9" s="103" t="s">
        <v>136</v>
      </c>
      <c r="L9" s="103">
        <v>10</v>
      </c>
    </row>
    <row r="10" spans="1:24" x14ac:dyDescent="0.25">
      <c r="A10" s="103">
        <v>7</v>
      </c>
      <c r="B10" s="103" t="s">
        <v>489</v>
      </c>
      <c r="C10" s="104">
        <v>42795</v>
      </c>
      <c r="D10" s="103" t="s">
        <v>33</v>
      </c>
      <c r="E10" s="105" t="s">
        <v>34</v>
      </c>
      <c r="F10" s="106">
        <v>10</v>
      </c>
      <c r="G10" s="107">
        <v>7</v>
      </c>
      <c r="H10" s="105" t="s">
        <v>489</v>
      </c>
      <c r="I10" s="104">
        <v>42795</v>
      </c>
      <c r="J10" s="103">
        <v>89005</v>
      </c>
      <c r="K10" s="103" t="s">
        <v>32</v>
      </c>
      <c r="L10" s="103">
        <v>5</v>
      </c>
    </row>
    <row r="11" spans="1:24" x14ac:dyDescent="0.25">
      <c r="A11" s="103">
        <v>7</v>
      </c>
      <c r="B11" s="103" t="s">
        <v>489</v>
      </c>
      <c r="C11" s="104">
        <v>42795</v>
      </c>
      <c r="D11" s="103" t="s">
        <v>28</v>
      </c>
      <c r="E11" s="105">
        <v>16500</v>
      </c>
      <c r="F11" s="106">
        <v>30</v>
      </c>
      <c r="G11" s="107">
        <v>7</v>
      </c>
      <c r="H11" s="105" t="s">
        <v>489</v>
      </c>
      <c r="I11" s="104">
        <v>42795</v>
      </c>
      <c r="J11" s="103">
        <v>81629</v>
      </c>
      <c r="K11" s="103" t="s">
        <v>31</v>
      </c>
      <c r="L11" s="103">
        <v>5</v>
      </c>
    </row>
    <row r="12" spans="1:24" x14ac:dyDescent="0.25">
      <c r="E12" s="3" t="s">
        <v>6</v>
      </c>
      <c r="F12" s="89"/>
      <c r="G12" s="107">
        <v>7</v>
      </c>
      <c r="H12" s="105" t="s">
        <v>489</v>
      </c>
      <c r="I12" s="104">
        <v>42795</v>
      </c>
      <c r="J12" s="103" t="s">
        <v>331</v>
      </c>
      <c r="K12" s="103" t="s">
        <v>332</v>
      </c>
      <c r="L12" s="103">
        <v>20</v>
      </c>
    </row>
    <row r="13" spans="1:24" x14ac:dyDescent="0.25">
      <c r="E13" s="3" t="s">
        <v>6</v>
      </c>
      <c r="F13" s="89"/>
      <c r="G13" s="107">
        <v>7</v>
      </c>
      <c r="H13" s="105" t="s">
        <v>489</v>
      </c>
      <c r="I13" s="104">
        <v>42795</v>
      </c>
      <c r="J13" s="103">
        <v>3835828</v>
      </c>
      <c r="K13" s="103" t="s">
        <v>41</v>
      </c>
      <c r="L13" s="103">
        <v>1</v>
      </c>
    </row>
    <row r="14" spans="1:24" x14ac:dyDescent="0.25">
      <c r="E14" s="3" t="s">
        <v>6</v>
      </c>
      <c r="F14" s="89"/>
      <c r="G14" s="107">
        <v>7</v>
      </c>
      <c r="H14" s="105" t="s">
        <v>489</v>
      </c>
      <c r="I14" s="104">
        <v>42795</v>
      </c>
      <c r="J14" s="103" t="s">
        <v>187</v>
      </c>
      <c r="K14" s="103" t="s">
        <v>188</v>
      </c>
      <c r="L14" s="103">
        <v>2</v>
      </c>
    </row>
    <row r="15" spans="1:24" x14ac:dyDescent="0.25">
      <c r="E15" s="3" t="s">
        <v>6</v>
      </c>
      <c r="F15" s="89"/>
      <c r="K15" s="86" t="s">
        <v>6</v>
      </c>
    </row>
    <row r="16" spans="1:24" x14ac:dyDescent="0.25">
      <c r="E16" s="3" t="s">
        <v>6</v>
      </c>
      <c r="F16" s="89"/>
      <c r="K16" s="86" t="s">
        <v>6</v>
      </c>
    </row>
    <row r="17" spans="4:11" x14ac:dyDescent="0.25">
      <c r="E17" s="3" t="s">
        <v>6</v>
      </c>
      <c r="F17" s="89"/>
      <c r="K17" s="86" t="s">
        <v>6</v>
      </c>
    </row>
    <row r="18" spans="4:11" x14ac:dyDescent="0.25">
      <c r="E18" s="3" t="s">
        <v>6</v>
      </c>
      <c r="F18" s="89"/>
      <c r="K18" s="86" t="s">
        <v>6</v>
      </c>
    </row>
    <row r="19" spans="4:11" x14ac:dyDescent="0.25">
      <c r="E19" s="3" t="s">
        <v>6</v>
      </c>
      <c r="F19" s="89"/>
      <c r="K19" s="86" t="s">
        <v>6</v>
      </c>
    </row>
    <row r="20" spans="4:11" x14ac:dyDescent="0.25">
      <c r="E20" s="3" t="s">
        <v>6</v>
      </c>
      <c r="F20" s="89"/>
      <c r="K20" s="86" t="s">
        <v>6</v>
      </c>
    </row>
    <row r="21" spans="4:11" x14ac:dyDescent="0.25">
      <c r="E21" s="3" t="s">
        <v>6</v>
      </c>
      <c r="F21" s="89"/>
      <c r="K21" s="86" t="s">
        <v>6</v>
      </c>
    </row>
    <row r="22" spans="4:11" x14ac:dyDescent="0.25">
      <c r="E22" s="3" t="s">
        <v>6</v>
      </c>
      <c r="F22" s="89"/>
      <c r="K22" s="86" t="s">
        <v>6</v>
      </c>
    </row>
    <row r="23" spans="4:11" x14ac:dyDescent="0.25">
      <c r="D23" s="94"/>
      <c r="E23" s="3" t="s">
        <v>6</v>
      </c>
      <c r="F23" s="89"/>
      <c r="K23" s="86" t="s">
        <v>6</v>
      </c>
    </row>
    <row r="24" spans="4:11" x14ac:dyDescent="0.25">
      <c r="E24" s="3" t="s">
        <v>6</v>
      </c>
      <c r="F24" s="89"/>
      <c r="K24" s="86" t="s">
        <v>6</v>
      </c>
    </row>
    <row r="25" spans="4:11" x14ac:dyDescent="0.25">
      <c r="E25" s="3" t="s">
        <v>6</v>
      </c>
      <c r="F25" s="89"/>
      <c r="K25" s="86" t="s">
        <v>6</v>
      </c>
    </row>
    <row r="26" spans="4:11" ht="15.75" thickBot="1" x14ac:dyDescent="0.3">
      <c r="E26" s="3" t="s">
        <v>6</v>
      </c>
      <c r="F26" s="89"/>
      <c r="K26" s="86" t="s">
        <v>6</v>
      </c>
    </row>
    <row r="27" spans="4:11" ht="16.5" thickTop="1" thickBot="1" x14ac:dyDescent="0.3">
      <c r="E27" s="3" t="s">
        <v>6</v>
      </c>
      <c r="F27" s="89"/>
      <c r="H27" s="102"/>
      <c r="K27" s="86" t="s">
        <v>6</v>
      </c>
    </row>
    <row r="28" spans="4:11" ht="15.75" thickTop="1" x14ac:dyDescent="0.25">
      <c r="E28" s="3" t="s">
        <v>6</v>
      </c>
      <c r="F28" s="89"/>
      <c r="K28" s="86" t="s">
        <v>6</v>
      </c>
    </row>
    <row r="29" spans="4:11" x14ac:dyDescent="0.25">
      <c r="F29" s="89"/>
      <c r="K29" s="86" t="s">
        <v>6</v>
      </c>
    </row>
    <row r="30" spans="4:11" x14ac:dyDescent="0.25">
      <c r="F30" s="89"/>
      <c r="K30" s="86" t="s">
        <v>6</v>
      </c>
    </row>
    <row r="31" spans="4:11" x14ac:dyDescent="0.25">
      <c r="F31" s="89"/>
      <c r="K31" s="86" t="s">
        <v>6</v>
      </c>
    </row>
    <row r="32" spans="4:11" x14ac:dyDescent="0.25">
      <c r="F32" s="89"/>
      <c r="K32" s="86" t="s">
        <v>6</v>
      </c>
    </row>
    <row r="33" spans="6:11" x14ac:dyDescent="0.25">
      <c r="F33" s="89"/>
      <c r="K33" s="86" t="s">
        <v>6</v>
      </c>
    </row>
    <row r="34" spans="6:11" x14ac:dyDescent="0.25">
      <c r="F34" s="89"/>
      <c r="K34" s="86" t="s">
        <v>6</v>
      </c>
    </row>
    <row r="35" spans="6:11" x14ac:dyDescent="0.25">
      <c r="F35" s="89"/>
      <c r="K35" s="86" t="s">
        <v>6</v>
      </c>
    </row>
    <row r="36" spans="6:11" x14ac:dyDescent="0.25">
      <c r="F36" s="89"/>
      <c r="K36" s="86" t="s">
        <v>6</v>
      </c>
    </row>
    <row r="37" spans="6:11" x14ac:dyDescent="0.25">
      <c r="F37" s="89"/>
      <c r="K37" s="86" t="s">
        <v>6</v>
      </c>
    </row>
    <row r="38" spans="6:11" x14ac:dyDescent="0.25">
      <c r="F38" s="89"/>
      <c r="K38" s="86" t="s">
        <v>6</v>
      </c>
    </row>
    <row r="39" spans="6:11" x14ac:dyDescent="0.25">
      <c r="F39" s="89"/>
      <c r="K39" s="86" t="s">
        <v>6</v>
      </c>
    </row>
    <row r="40" spans="6:11" x14ac:dyDescent="0.25">
      <c r="F40" s="89"/>
      <c r="K40" s="86" t="s">
        <v>6</v>
      </c>
    </row>
    <row r="41" spans="6:11" x14ac:dyDescent="0.25">
      <c r="F41" s="89"/>
      <c r="K41" s="86" t="s">
        <v>6</v>
      </c>
    </row>
    <row r="42" spans="6:11" x14ac:dyDescent="0.25">
      <c r="F42" s="89"/>
      <c r="K42" s="86" t="s">
        <v>6</v>
      </c>
    </row>
    <row r="43" spans="6:11" x14ac:dyDescent="0.25">
      <c r="F43" s="89"/>
    </row>
    <row r="44" spans="6:11" x14ac:dyDescent="0.25">
      <c r="F44" s="89"/>
    </row>
    <row r="45" spans="6:11" x14ac:dyDescent="0.25">
      <c r="F45" s="89"/>
    </row>
    <row r="46" spans="6:11" x14ac:dyDescent="0.25">
      <c r="F46" s="89"/>
    </row>
    <row r="47" spans="6:11" x14ac:dyDescent="0.25">
      <c r="F47" s="89"/>
    </row>
    <row r="48" spans="6:11" x14ac:dyDescent="0.25">
      <c r="F48" s="89"/>
    </row>
    <row r="49" spans="6:6" x14ac:dyDescent="0.25">
      <c r="F49" s="89"/>
    </row>
    <row r="50" spans="6:6" x14ac:dyDescent="0.25">
      <c r="F50" s="89"/>
    </row>
    <row r="51" spans="6:6" x14ac:dyDescent="0.25">
      <c r="F51" s="89"/>
    </row>
    <row r="52" spans="6:6" x14ac:dyDescent="0.25">
      <c r="F52" s="89"/>
    </row>
    <row r="53" spans="6:6" x14ac:dyDescent="0.25">
      <c r="F53" s="89"/>
    </row>
    <row r="54" spans="6:6" x14ac:dyDescent="0.25">
      <c r="F54" s="89"/>
    </row>
    <row r="55" spans="6:6" x14ac:dyDescent="0.25">
      <c r="F55" s="89"/>
    </row>
    <row r="56" spans="6:6" x14ac:dyDescent="0.25">
      <c r="F56" s="89"/>
    </row>
    <row r="57" spans="6:6" x14ac:dyDescent="0.25">
      <c r="F57" s="89"/>
    </row>
    <row r="58" spans="6:6" x14ac:dyDescent="0.25">
      <c r="F58" s="89"/>
    </row>
    <row r="59" spans="6:6" x14ac:dyDescent="0.25">
      <c r="F59" s="89"/>
    </row>
    <row r="60" spans="6:6" x14ac:dyDescent="0.25">
      <c r="F60" s="89"/>
    </row>
    <row r="61" spans="6:6" x14ac:dyDescent="0.25">
      <c r="F61" s="89"/>
    </row>
    <row r="62" spans="6:6" x14ac:dyDescent="0.25">
      <c r="F62" s="89"/>
    </row>
    <row r="63" spans="6:6" x14ac:dyDescent="0.25">
      <c r="F63" s="89"/>
    </row>
    <row r="64" spans="6:6" x14ac:dyDescent="0.25">
      <c r="F64" s="89"/>
    </row>
    <row r="65" spans="6:6" x14ac:dyDescent="0.25">
      <c r="F65" s="89"/>
    </row>
    <row r="66" spans="6:6" x14ac:dyDescent="0.25">
      <c r="F66" s="89"/>
    </row>
    <row r="67" spans="6:6" x14ac:dyDescent="0.25">
      <c r="F67" s="89"/>
    </row>
    <row r="68" spans="6:6" x14ac:dyDescent="0.25">
      <c r="F68" s="89"/>
    </row>
    <row r="69" spans="6:6" x14ac:dyDescent="0.25">
      <c r="F69" s="89"/>
    </row>
    <row r="70" spans="6:6" x14ac:dyDescent="0.25">
      <c r="F70" s="89"/>
    </row>
    <row r="71" spans="6:6" x14ac:dyDescent="0.25">
      <c r="F71" s="89"/>
    </row>
    <row r="72" spans="6:6" x14ac:dyDescent="0.25">
      <c r="F72" s="89"/>
    </row>
    <row r="73" spans="6:6" x14ac:dyDescent="0.25">
      <c r="F73" s="89"/>
    </row>
    <row r="74" spans="6:6" x14ac:dyDescent="0.25">
      <c r="F74" s="89"/>
    </row>
    <row r="75" spans="6:6" x14ac:dyDescent="0.25">
      <c r="F75" s="89"/>
    </row>
    <row r="76" spans="6:6" x14ac:dyDescent="0.25">
      <c r="F76" s="89"/>
    </row>
    <row r="77" spans="6:6" x14ac:dyDescent="0.25">
      <c r="F77" s="89"/>
    </row>
    <row r="78" spans="6:6" x14ac:dyDescent="0.25">
      <c r="F78" s="89"/>
    </row>
    <row r="79" spans="6:6" x14ac:dyDescent="0.25">
      <c r="F79" s="89"/>
    </row>
    <row r="80" spans="6:6" x14ac:dyDescent="0.25">
      <c r="F80" s="89"/>
    </row>
    <row r="81" spans="6:6" x14ac:dyDescent="0.25">
      <c r="F81" s="89"/>
    </row>
    <row r="82" spans="6:6" x14ac:dyDescent="0.25">
      <c r="F82" s="89"/>
    </row>
    <row r="83" spans="6:6" x14ac:dyDescent="0.25">
      <c r="F83" s="89"/>
    </row>
    <row r="84" spans="6:6" x14ac:dyDescent="0.25">
      <c r="F84" s="89"/>
    </row>
    <row r="85" spans="6:6" x14ac:dyDescent="0.25">
      <c r="F85" s="89"/>
    </row>
    <row r="86" spans="6:6" x14ac:dyDescent="0.25">
      <c r="F86" s="89"/>
    </row>
    <row r="87" spans="6:6" x14ac:dyDescent="0.25">
      <c r="F87" s="89"/>
    </row>
    <row r="88" spans="6:6" x14ac:dyDescent="0.25">
      <c r="F88" s="89"/>
    </row>
    <row r="89" spans="6:6" x14ac:dyDescent="0.25">
      <c r="F89" s="89"/>
    </row>
    <row r="90" spans="6:6" x14ac:dyDescent="0.25">
      <c r="F90" s="89"/>
    </row>
    <row r="91" spans="6:6" x14ac:dyDescent="0.25">
      <c r="F91" s="89"/>
    </row>
    <row r="92" spans="6:6" x14ac:dyDescent="0.25">
      <c r="F92" s="89"/>
    </row>
    <row r="93" spans="6:6" x14ac:dyDescent="0.25">
      <c r="F93" s="89"/>
    </row>
    <row r="94" spans="6:6" x14ac:dyDescent="0.25">
      <c r="F94" s="89"/>
    </row>
    <row r="95" spans="6:6" x14ac:dyDescent="0.25">
      <c r="F95" s="89"/>
    </row>
    <row r="96" spans="6:6" x14ac:dyDescent="0.25">
      <c r="F96" s="89"/>
    </row>
    <row r="97" spans="6:6" x14ac:dyDescent="0.25">
      <c r="F97" s="89"/>
    </row>
    <row r="98" spans="6:6" x14ac:dyDescent="0.25">
      <c r="F98" s="89"/>
    </row>
    <row r="99" spans="6:6" x14ac:dyDescent="0.25">
      <c r="F99" s="89"/>
    </row>
    <row r="100" spans="6:6" x14ac:dyDescent="0.25">
      <c r="F100" s="89"/>
    </row>
    <row r="101" spans="6:6" x14ac:dyDescent="0.25">
      <c r="F101" s="89"/>
    </row>
    <row r="102" spans="6:6" x14ac:dyDescent="0.25">
      <c r="F102" s="89"/>
    </row>
    <row r="103" spans="6:6" x14ac:dyDescent="0.25">
      <c r="F103" s="89"/>
    </row>
    <row r="104" spans="6:6" x14ac:dyDescent="0.25">
      <c r="F104" s="89"/>
    </row>
    <row r="105" spans="6:6" x14ac:dyDescent="0.25">
      <c r="F105" s="89"/>
    </row>
    <row r="106" spans="6:6" x14ac:dyDescent="0.25">
      <c r="F106" s="89"/>
    </row>
    <row r="107" spans="6:6" x14ac:dyDescent="0.25">
      <c r="F107" s="89"/>
    </row>
    <row r="108" spans="6:6" x14ac:dyDescent="0.25">
      <c r="F108" s="89"/>
    </row>
    <row r="109" spans="6:6" x14ac:dyDescent="0.25">
      <c r="F109" s="89"/>
    </row>
    <row r="110" spans="6:6" x14ac:dyDescent="0.25">
      <c r="F110" s="89"/>
    </row>
  </sheetData>
  <mergeCells count="2">
    <mergeCell ref="A1:F1"/>
    <mergeCell ref="G1:L1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4:V23"/>
  <sheetViews>
    <sheetView tabSelected="1" workbookViewId="0">
      <selection activeCell="Q23" sqref="Q23"/>
    </sheetView>
  </sheetViews>
  <sheetFormatPr baseColWidth="10" defaultRowHeight="15" x14ac:dyDescent="0.25"/>
  <sheetData>
    <row r="14" spans="16:22" x14ac:dyDescent="0.25">
      <c r="P14" s="143" t="s">
        <v>494</v>
      </c>
      <c r="Q14" s="143"/>
      <c r="R14" s="143"/>
      <c r="S14" s="143"/>
      <c r="T14" s="143"/>
      <c r="U14" s="143"/>
      <c r="V14" s="143"/>
    </row>
    <row r="15" spans="16:22" x14ac:dyDescent="0.25">
      <c r="P15" s="143"/>
      <c r="Q15" s="143"/>
      <c r="R15" s="143"/>
      <c r="S15" s="143"/>
      <c r="T15" s="143"/>
      <c r="U15" s="143"/>
      <c r="V15" s="143"/>
    </row>
    <row r="16" spans="16:22" x14ac:dyDescent="0.25">
      <c r="P16" s="143"/>
      <c r="Q16" s="143"/>
      <c r="R16" s="143"/>
      <c r="S16" s="143"/>
      <c r="T16" s="143"/>
      <c r="U16" s="143"/>
      <c r="V16" s="143"/>
    </row>
    <row r="17" spans="16:22" x14ac:dyDescent="0.25">
      <c r="P17" s="143"/>
      <c r="Q17" s="143"/>
      <c r="R17" s="143"/>
      <c r="S17" s="143"/>
      <c r="T17" s="143"/>
      <c r="U17" s="143"/>
      <c r="V17" s="143"/>
    </row>
    <row r="23" spans="16:22" x14ac:dyDescent="0.25">
      <c r="Q23" s="116"/>
    </row>
  </sheetData>
  <mergeCells count="1">
    <mergeCell ref="P14:V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TABLEAU DE BORD</vt:lpstr>
      <vt:lpstr>SORTIE EAU </vt:lpstr>
      <vt:lpstr>STOCK EAU</vt:lpstr>
      <vt:lpstr>HISTORIQUE DES SORTIES</vt:lpstr>
      <vt:lpstr>LISTE TECHNICIENS</vt:lpstr>
      <vt:lpstr>explication</vt:lpstr>
      <vt:lpstr>HISTORIQUE DES SORTIES (2)</vt:lpstr>
      <vt:lpstr>problémes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papa</cp:lastModifiedBy>
  <dcterms:created xsi:type="dcterms:W3CDTF">2017-02-26T12:04:51Z</dcterms:created>
  <dcterms:modified xsi:type="dcterms:W3CDTF">2017-03-12T19:15:50Z</dcterms:modified>
</cp:coreProperties>
</file>