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ate1904="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8115" activeTab="1"/>
  </bookViews>
  <sheets>
    <sheet name="base" sheetId="3" r:id="rId1"/>
    <sheet name="travail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3" i="1" l="1"/>
  <c r="R13" i="1" s="1"/>
  <c r="N34" i="3" l="1"/>
  <c r="L3" i="3"/>
  <c r="L4" i="3" s="1"/>
  <c r="W3" i="1" l="1"/>
  <c r="W4" i="1"/>
  <c r="W5" i="1"/>
  <c r="S7" i="1" l="1"/>
  <c r="T7" i="1" s="1"/>
  <c r="S8" i="1"/>
  <c r="T8" i="1" s="1"/>
  <c r="S9" i="1"/>
  <c r="T9" i="1" s="1"/>
  <c r="S10" i="1"/>
  <c r="T10" i="1" s="1"/>
  <c r="S11" i="1"/>
  <c r="T11" i="1" s="1"/>
  <c r="S12" i="1"/>
  <c r="T12" i="1" s="1"/>
  <c r="S13" i="1"/>
  <c r="T13" i="1" s="1"/>
  <c r="S14" i="1"/>
  <c r="T14" i="1" s="1"/>
  <c r="S15" i="1"/>
  <c r="T15" i="1" s="1"/>
  <c r="S16" i="1"/>
  <c r="T16" i="1" s="1"/>
  <c r="S17" i="1"/>
  <c r="T17" i="1" s="1"/>
  <c r="S18" i="1"/>
  <c r="T18" i="1" s="1"/>
  <c r="S19" i="1"/>
  <c r="T19" i="1" s="1"/>
  <c r="S20" i="1"/>
  <c r="T20" i="1" s="1"/>
  <c r="S21" i="1"/>
  <c r="T21" i="1" s="1"/>
  <c r="S22" i="1"/>
  <c r="T22" i="1" s="1"/>
  <c r="S23" i="1"/>
  <c r="T23" i="1" s="1"/>
  <c r="S24" i="1"/>
  <c r="T24" i="1" s="1"/>
  <c r="S25" i="1"/>
  <c r="T25" i="1" s="1"/>
  <c r="S26" i="1"/>
  <c r="T26" i="1" s="1"/>
  <c r="S27" i="1"/>
  <c r="T27" i="1" s="1"/>
  <c r="S28" i="1"/>
  <c r="T28" i="1" s="1"/>
  <c r="S29" i="1"/>
  <c r="T29" i="1" s="1"/>
  <c r="S30" i="1"/>
  <c r="T30" i="1" s="1"/>
  <c r="S31" i="1"/>
  <c r="T31" i="1" s="1"/>
  <c r="S32" i="1"/>
  <c r="T32" i="1" s="1"/>
  <c r="S33" i="1"/>
  <c r="T33" i="1" s="1"/>
  <c r="S34" i="1"/>
  <c r="T34" i="1" s="1"/>
  <c r="S35" i="1"/>
  <c r="T35" i="1" s="1"/>
  <c r="S36" i="1"/>
  <c r="T36" i="1" s="1"/>
  <c r="S37" i="1"/>
  <c r="T37" i="1" s="1"/>
  <c r="S38" i="1"/>
  <c r="T38" i="1" s="1"/>
  <c r="S39" i="1"/>
  <c r="T39" i="1" s="1"/>
  <c r="S40" i="1"/>
  <c r="T40" i="1" s="1"/>
  <c r="S41" i="1"/>
  <c r="T41" i="1" s="1"/>
  <c r="S42" i="1"/>
  <c r="T42" i="1" s="1"/>
  <c r="S43" i="1"/>
  <c r="T43" i="1" s="1"/>
  <c r="S44" i="1"/>
  <c r="T44" i="1" s="1"/>
  <c r="S45" i="1"/>
  <c r="T45" i="1" s="1"/>
  <c r="S46" i="1"/>
  <c r="T46" i="1" s="1"/>
  <c r="S47" i="1"/>
  <c r="T47" i="1" s="1"/>
  <c r="S48" i="1"/>
  <c r="T48" i="1" s="1"/>
  <c r="S49" i="1"/>
  <c r="T49" i="1" s="1"/>
  <c r="S50" i="1"/>
  <c r="T50" i="1" s="1"/>
  <c r="S51" i="1"/>
  <c r="T51" i="1" s="1"/>
  <c r="S52" i="1"/>
  <c r="T52" i="1" s="1"/>
  <c r="S53" i="1"/>
  <c r="T53" i="1" s="1"/>
  <c r="S54" i="1"/>
  <c r="T54" i="1" s="1"/>
  <c r="S55" i="1"/>
  <c r="T55" i="1" s="1"/>
  <c r="S56" i="1"/>
  <c r="T56" i="1" s="1"/>
  <c r="S57" i="1"/>
  <c r="T57" i="1" s="1"/>
  <c r="S58" i="1"/>
  <c r="T58" i="1" s="1"/>
  <c r="S59" i="1"/>
  <c r="T59" i="1" s="1"/>
  <c r="S60" i="1"/>
  <c r="T60" i="1" s="1"/>
  <c r="S61" i="1"/>
  <c r="T61" i="1" s="1"/>
  <c r="S62" i="1"/>
  <c r="T62" i="1" s="1"/>
  <c r="S63" i="1"/>
  <c r="T63" i="1" s="1"/>
  <c r="S64" i="1"/>
  <c r="T64" i="1" s="1"/>
  <c r="S65" i="1"/>
  <c r="T65" i="1" s="1"/>
  <c r="S66" i="1"/>
  <c r="T66" i="1" s="1"/>
  <c r="S67" i="1"/>
  <c r="T67" i="1" s="1"/>
  <c r="S68" i="1"/>
  <c r="T68" i="1" s="1"/>
  <c r="S69" i="1"/>
  <c r="T69" i="1" s="1"/>
  <c r="S70" i="1"/>
  <c r="T70" i="1" s="1"/>
  <c r="S71" i="1"/>
  <c r="T71" i="1" s="1"/>
  <c r="S72" i="1"/>
  <c r="T72" i="1" s="1"/>
  <c r="S73" i="1"/>
  <c r="T73" i="1" s="1"/>
  <c r="S74" i="1"/>
  <c r="T74" i="1" s="1"/>
  <c r="S75" i="1"/>
  <c r="T75" i="1" s="1"/>
  <c r="S76" i="1"/>
  <c r="T76" i="1" s="1"/>
  <c r="S77" i="1"/>
  <c r="T77" i="1" s="1"/>
  <c r="S78" i="1"/>
  <c r="T78" i="1" s="1"/>
  <c r="S79" i="1"/>
  <c r="T79" i="1" s="1"/>
  <c r="S80" i="1"/>
  <c r="T80" i="1" s="1"/>
  <c r="S81" i="1"/>
  <c r="T81" i="1" s="1"/>
  <c r="S82" i="1"/>
  <c r="T82" i="1" s="1"/>
  <c r="S83" i="1"/>
  <c r="T83" i="1" s="1"/>
  <c r="S84" i="1"/>
  <c r="T84" i="1" s="1"/>
  <c r="S85" i="1"/>
  <c r="T85" i="1" s="1"/>
  <c r="S86" i="1"/>
  <c r="T86" i="1" s="1"/>
  <c r="S87" i="1"/>
  <c r="T87" i="1" s="1"/>
  <c r="S88" i="1"/>
  <c r="T88" i="1" s="1"/>
  <c r="S89" i="1"/>
  <c r="T89" i="1" s="1"/>
  <c r="S90" i="1"/>
  <c r="T90" i="1" s="1"/>
  <c r="S91" i="1"/>
  <c r="T91" i="1" s="1"/>
  <c r="S92" i="1"/>
  <c r="T92" i="1" s="1"/>
  <c r="S93" i="1"/>
  <c r="T93" i="1" s="1"/>
  <c r="S94" i="1"/>
  <c r="T94" i="1" s="1"/>
  <c r="S95" i="1"/>
  <c r="T95" i="1" s="1"/>
  <c r="S96" i="1"/>
  <c r="T96" i="1" s="1"/>
  <c r="S97" i="1"/>
  <c r="T97" i="1" s="1"/>
  <c r="S98" i="1"/>
  <c r="T98" i="1" s="1"/>
  <c r="S99" i="1"/>
  <c r="T99" i="1" s="1"/>
  <c r="S100" i="1"/>
  <c r="T100" i="1" s="1"/>
  <c r="S101" i="1"/>
  <c r="T101" i="1" s="1"/>
  <c r="S102" i="1"/>
  <c r="T102" i="1" s="1"/>
  <c r="S103" i="1"/>
  <c r="T103" i="1" s="1"/>
  <c r="S104" i="1"/>
  <c r="T104" i="1" s="1"/>
  <c r="S105" i="1"/>
  <c r="T105" i="1" s="1"/>
  <c r="S106" i="1"/>
  <c r="T106" i="1" s="1"/>
  <c r="S107" i="1"/>
  <c r="T107" i="1" s="1"/>
  <c r="S108" i="1"/>
  <c r="T108" i="1" s="1"/>
  <c r="S109" i="1"/>
  <c r="T109" i="1" s="1"/>
  <c r="S110" i="1"/>
  <c r="T110" i="1" s="1"/>
  <c r="S111" i="1"/>
  <c r="T111" i="1" s="1"/>
  <c r="S112" i="1"/>
  <c r="T112" i="1" s="1"/>
  <c r="S113" i="1"/>
  <c r="T113" i="1" s="1"/>
  <c r="S114" i="1"/>
  <c r="T114" i="1" s="1"/>
  <c r="S115" i="1"/>
  <c r="T115" i="1" s="1"/>
  <c r="S116" i="1"/>
  <c r="T116" i="1" s="1"/>
  <c r="S117" i="1"/>
  <c r="T117" i="1" s="1"/>
  <c r="S118" i="1"/>
  <c r="T118" i="1" s="1"/>
  <c r="S119" i="1"/>
  <c r="T119" i="1" s="1"/>
  <c r="S120" i="1"/>
  <c r="T120" i="1" s="1"/>
  <c r="S121" i="1"/>
  <c r="T121" i="1" s="1"/>
  <c r="S122" i="1"/>
  <c r="T122" i="1" s="1"/>
  <c r="S123" i="1"/>
  <c r="T123" i="1" s="1"/>
  <c r="S124" i="1"/>
  <c r="T124" i="1" s="1"/>
  <c r="S125" i="1"/>
  <c r="T125" i="1" s="1"/>
  <c r="S126" i="1"/>
  <c r="T126" i="1" s="1"/>
  <c r="S127" i="1"/>
  <c r="T127" i="1" s="1"/>
  <c r="S128" i="1"/>
  <c r="T128" i="1" s="1"/>
  <c r="S129" i="1"/>
  <c r="T129" i="1" s="1"/>
  <c r="S130" i="1"/>
  <c r="T130" i="1" s="1"/>
  <c r="S131" i="1"/>
  <c r="T131" i="1" s="1"/>
  <c r="S132" i="1"/>
  <c r="T132" i="1" s="1"/>
  <c r="S133" i="1"/>
  <c r="T133" i="1" s="1"/>
  <c r="S134" i="1"/>
  <c r="T134" i="1" s="1"/>
  <c r="S135" i="1"/>
  <c r="T135" i="1" s="1"/>
  <c r="S136" i="1"/>
  <c r="T136" i="1" s="1"/>
  <c r="S137" i="1"/>
  <c r="T137" i="1" s="1"/>
  <c r="S138" i="1"/>
  <c r="T138" i="1" s="1"/>
  <c r="S139" i="1"/>
  <c r="T139" i="1" s="1"/>
  <c r="S140" i="1"/>
  <c r="T140" i="1" s="1"/>
  <c r="S141" i="1"/>
  <c r="T141" i="1" s="1"/>
  <c r="S142" i="1"/>
  <c r="T142" i="1" s="1"/>
  <c r="S143" i="1"/>
  <c r="T143" i="1" s="1"/>
  <c r="S144" i="1"/>
  <c r="T144" i="1" s="1"/>
  <c r="S145" i="1"/>
  <c r="T145" i="1" s="1"/>
  <c r="S146" i="1"/>
  <c r="T146" i="1" s="1"/>
  <c r="S147" i="1"/>
  <c r="T147" i="1" s="1"/>
  <c r="S148" i="1"/>
  <c r="T148" i="1" s="1"/>
  <c r="S149" i="1"/>
  <c r="T149" i="1" s="1"/>
  <c r="S150" i="1"/>
  <c r="T150" i="1" s="1"/>
  <c r="S151" i="1"/>
  <c r="T151" i="1" s="1"/>
  <c r="S152" i="1"/>
  <c r="T152" i="1" s="1"/>
  <c r="S153" i="1"/>
  <c r="T153" i="1" s="1"/>
  <c r="S154" i="1"/>
  <c r="T154" i="1" s="1"/>
  <c r="S155" i="1"/>
  <c r="T155" i="1" s="1"/>
  <c r="S156" i="1"/>
  <c r="T156" i="1" s="1"/>
  <c r="S157" i="1"/>
  <c r="T157" i="1" s="1"/>
  <c r="S158" i="1"/>
  <c r="T158" i="1" s="1"/>
  <c r="S159" i="1"/>
  <c r="T159" i="1" s="1"/>
  <c r="S160" i="1"/>
  <c r="T160" i="1" s="1"/>
  <c r="S161" i="1"/>
  <c r="T161" i="1" s="1"/>
  <c r="S162" i="1"/>
  <c r="T162" i="1" s="1"/>
  <c r="S163" i="1"/>
  <c r="T163" i="1" s="1"/>
  <c r="S164" i="1"/>
  <c r="T164" i="1" s="1"/>
  <c r="S165" i="1"/>
  <c r="T165" i="1" s="1"/>
  <c r="S166" i="1"/>
  <c r="T166" i="1" s="1"/>
  <c r="S167" i="1"/>
  <c r="T167" i="1" s="1"/>
  <c r="S168" i="1"/>
  <c r="T168" i="1" s="1"/>
  <c r="S169" i="1"/>
  <c r="T169" i="1" s="1"/>
  <c r="S170" i="1"/>
  <c r="T170" i="1" s="1"/>
  <c r="S171" i="1"/>
  <c r="T171" i="1" s="1"/>
  <c r="S172" i="1"/>
  <c r="T172" i="1" s="1"/>
  <c r="S173" i="1"/>
  <c r="T173" i="1" s="1"/>
  <c r="S174" i="1"/>
  <c r="T174" i="1" s="1"/>
  <c r="S175" i="1"/>
  <c r="T175" i="1" s="1"/>
  <c r="S176" i="1"/>
  <c r="T176" i="1" s="1"/>
  <c r="S177" i="1"/>
  <c r="T177" i="1" s="1"/>
  <c r="S178" i="1"/>
  <c r="T178" i="1" s="1"/>
  <c r="S179" i="1"/>
  <c r="T179" i="1" s="1"/>
  <c r="S180" i="1"/>
  <c r="T180" i="1" s="1"/>
  <c r="S181" i="1"/>
  <c r="T181" i="1" s="1"/>
  <c r="S182" i="1"/>
  <c r="T182" i="1" s="1"/>
  <c r="S183" i="1"/>
  <c r="T183" i="1" s="1"/>
  <c r="S184" i="1"/>
  <c r="T184" i="1" s="1"/>
  <c r="S185" i="1"/>
  <c r="T185" i="1" s="1"/>
  <c r="S186" i="1"/>
  <c r="T186" i="1" s="1"/>
  <c r="S187" i="1"/>
  <c r="T187" i="1" s="1"/>
  <c r="S188" i="1"/>
  <c r="T188" i="1" s="1"/>
  <c r="S189" i="1"/>
  <c r="T189" i="1" s="1"/>
  <c r="S190" i="1"/>
  <c r="T190" i="1" s="1"/>
  <c r="S191" i="1"/>
  <c r="T191" i="1" s="1"/>
  <c r="S192" i="1"/>
  <c r="T192" i="1" s="1"/>
  <c r="S193" i="1"/>
  <c r="T193" i="1" s="1"/>
  <c r="S194" i="1"/>
  <c r="T194" i="1" s="1"/>
  <c r="S195" i="1"/>
  <c r="T195" i="1" s="1"/>
  <c r="S196" i="1"/>
  <c r="T196" i="1" s="1"/>
  <c r="S197" i="1"/>
  <c r="T197" i="1" s="1"/>
  <c r="S198" i="1"/>
  <c r="T198" i="1" s="1"/>
  <c r="S199" i="1"/>
  <c r="T199" i="1" s="1"/>
  <c r="S200" i="1"/>
  <c r="T200" i="1" s="1"/>
  <c r="S201" i="1"/>
  <c r="T201" i="1" s="1"/>
  <c r="S202" i="1"/>
  <c r="T202" i="1" s="1"/>
  <c r="S203" i="1"/>
  <c r="T203" i="1" s="1"/>
  <c r="S204" i="1"/>
  <c r="T204" i="1" s="1"/>
  <c r="S205" i="1"/>
  <c r="T205" i="1" s="1"/>
  <c r="S206" i="1"/>
  <c r="T206" i="1" s="1"/>
  <c r="S207" i="1"/>
  <c r="T207" i="1" s="1"/>
  <c r="S208" i="1"/>
  <c r="T208" i="1" s="1"/>
  <c r="S209" i="1"/>
  <c r="T209" i="1" s="1"/>
  <c r="S210" i="1"/>
  <c r="T210" i="1" s="1"/>
  <c r="S211" i="1"/>
  <c r="T211" i="1" s="1"/>
  <c r="S212" i="1"/>
  <c r="T212" i="1" s="1"/>
  <c r="S213" i="1"/>
  <c r="T213" i="1" s="1"/>
  <c r="S214" i="1"/>
  <c r="T214" i="1" s="1"/>
  <c r="S215" i="1"/>
  <c r="T215" i="1" s="1"/>
  <c r="S216" i="1"/>
  <c r="T216" i="1" s="1"/>
  <c r="S217" i="1"/>
  <c r="T217" i="1" s="1"/>
  <c r="S218" i="1"/>
  <c r="T218" i="1" s="1"/>
  <c r="S219" i="1"/>
  <c r="T219" i="1" s="1"/>
  <c r="S220" i="1"/>
  <c r="T220" i="1" s="1"/>
  <c r="S221" i="1"/>
  <c r="T221" i="1" s="1"/>
  <c r="S222" i="1"/>
  <c r="T222" i="1" s="1"/>
  <c r="S223" i="1"/>
  <c r="T223" i="1" s="1"/>
  <c r="S224" i="1"/>
  <c r="T224" i="1" s="1"/>
  <c r="S225" i="1"/>
  <c r="T225" i="1" s="1"/>
  <c r="S226" i="1"/>
  <c r="T226" i="1" s="1"/>
  <c r="S227" i="1"/>
  <c r="T227" i="1" s="1"/>
  <c r="S228" i="1"/>
  <c r="T228" i="1" s="1"/>
  <c r="S229" i="1"/>
  <c r="T229" i="1" s="1"/>
  <c r="S230" i="1"/>
  <c r="T230" i="1" s="1"/>
  <c r="S231" i="1"/>
  <c r="T231" i="1" s="1"/>
  <c r="S232" i="1"/>
  <c r="T232" i="1" s="1"/>
  <c r="S233" i="1"/>
  <c r="T233" i="1" s="1"/>
  <c r="S234" i="1"/>
  <c r="T234" i="1" s="1"/>
  <c r="S235" i="1"/>
  <c r="T235" i="1" s="1"/>
  <c r="S236" i="1"/>
  <c r="T236" i="1" s="1"/>
  <c r="S237" i="1"/>
  <c r="T237" i="1" s="1"/>
  <c r="S238" i="1"/>
  <c r="T238" i="1" s="1"/>
  <c r="S239" i="1"/>
  <c r="T239" i="1" s="1"/>
  <c r="S240" i="1"/>
  <c r="T240" i="1" s="1"/>
  <c r="S241" i="1"/>
  <c r="T241" i="1" s="1"/>
  <c r="S242" i="1"/>
  <c r="T242" i="1" s="1"/>
  <c r="S243" i="1"/>
  <c r="T243" i="1" s="1"/>
  <c r="S244" i="1"/>
  <c r="T244" i="1" s="1"/>
  <c r="S245" i="1"/>
  <c r="T245" i="1" s="1"/>
  <c r="S246" i="1"/>
  <c r="T246" i="1" s="1"/>
  <c r="S247" i="1"/>
  <c r="T247" i="1" s="1"/>
  <c r="S248" i="1"/>
  <c r="T248" i="1" s="1"/>
  <c r="S249" i="1"/>
  <c r="T249" i="1" s="1"/>
  <c r="S250" i="1"/>
  <c r="T250" i="1" s="1"/>
  <c r="S251" i="1"/>
  <c r="T251" i="1" s="1"/>
  <c r="S252" i="1"/>
  <c r="T252" i="1" s="1"/>
  <c r="S253" i="1"/>
  <c r="T253" i="1" s="1"/>
  <c r="S254" i="1"/>
  <c r="T254" i="1" s="1"/>
  <c r="S255" i="1"/>
  <c r="T255" i="1" s="1"/>
  <c r="S256" i="1"/>
  <c r="T256" i="1" s="1"/>
  <c r="S257" i="1"/>
  <c r="T257" i="1" s="1"/>
  <c r="S258" i="1"/>
  <c r="T258" i="1" s="1"/>
  <c r="S259" i="1"/>
  <c r="T259" i="1" s="1"/>
  <c r="S260" i="1"/>
  <c r="T260" i="1" s="1"/>
  <c r="S261" i="1"/>
  <c r="T261" i="1" s="1"/>
  <c r="S262" i="1"/>
  <c r="T262" i="1" s="1"/>
  <c r="S263" i="1"/>
  <c r="T263" i="1" s="1"/>
  <c r="S264" i="1"/>
  <c r="T264" i="1" s="1"/>
  <c r="S265" i="1"/>
  <c r="T265" i="1" s="1"/>
  <c r="S266" i="1"/>
  <c r="T266" i="1" s="1"/>
  <c r="S267" i="1"/>
  <c r="T267" i="1" s="1"/>
  <c r="S268" i="1"/>
  <c r="T268" i="1" s="1"/>
  <c r="S269" i="1"/>
  <c r="T269" i="1" s="1"/>
  <c r="S270" i="1"/>
  <c r="T270" i="1" s="1"/>
  <c r="S271" i="1"/>
  <c r="T271" i="1" s="1"/>
  <c r="S272" i="1"/>
  <c r="T272" i="1" s="1"/>
  <c r="S273" i="1"/>
  <c r="T273" i="1" s="1"/>
  <c r="S274" i="1"/>
  <c r="T274" i="1" s="1"/>
  <c r="S275" i="1"/>
  <c r="T275" i="1" s="1"/>
  <c r="S276" i="1"/>
  <c r="T276" i="1" s="1"/>
  <c r="S277" i="1"/>
  <c r="T277" i="1" s="1"/>
  <c r="S278" i="1"/>
  <c r="T278" i="1" s="1"/>
  <c r="S279" i="1"/>
  <c r="T279" i="1" s="1"/>
  <c r="S280" i="1"/>
  <c r="T280" i="1" s="1"/>
  <c r="S281" i="1"/>
  <c r="T281" i="1" s="1"/>
  <c r="S282" i="1"/>
  <c r="T282" i="1" s="1"/>
  <c r="S283" i="1"/>
  <c r="T283" i="1" s="1"/>
  <c r="S284" i="1"/>
  <c r="T284" i="1" s="1"/>
  <c r="S285" i="1"/>
  <c r="T285" i="1" s="1"/>
  <c r="S286" i="1"/>
  <c r="T286" i="1" s="1"/>
  <c r="S287" i="1"/>
  <c r="T287" i="1" s="1"/>
  <c r="S288" i="1"/>
  <c r="T288" i="1" s="1"/>
  <c r="S289" i="1"/>
  <c r="T289" i="1" s="1"/>
  <c r="S290" i="1"/>
  <c r="T290" i="1" s="1"/>
  <c r="S291" i="1"/>
  <c r="T291" i="1" s="1"/>
  <c r="S292" i="1"/>
  <c r="T292" i="1" s="1"/>
  <c r="S293" i="1"/>
  <c r="T293" i="1" s="1"/>
  <c r="S294" i="1"/>
  <c r="T294" i="1" s="1"/>
  <c r="S295" i="1"/>
  <c r="T295" i="1" s="1"/>
  <c r="S296" i="1"/>
  <c r="T296" i="1" s="1"/>
  <c r="S297" i="1"/>
  <c r="T297" i="1" s="1"/>
  <c r="S298" i="1"/>
  <c r="T298" i="1" s="1"/>
  <c r="S299" i="1"/>
  <c r="T299" i="1" s="1"/>
  <c r="S300" i="1"/>
  <c r="T300" i="1" s="1"/>
  <c r="S301" i="1"/>
  <c r="T301" i="1" s="1"/>
  <c r="S302" i="1"/>
  <c r="T302" i="1" s="1"/>
  <c r="S303" i="1"/>
  <c r="T303" i="1" s="1"/>
  <c r="S304" i="1"/>
  <c r="T304" i="1" s="1"/>
  <c r="S305" i="1"/>
  <c r="T305" i="1" s="1"/>
  <c r="S306" i="1"/>
  <c r="T306" i="1" s="1"/>
  <c r="S307" i="1"/>
  <c r="T307" i="1" s="1"/>
  <c r="S308" i="1"/>
  <c r="T308" i="1" s="1"/>
  <c r="S309" i="1"/>
  <c r="T309" i="1" s="1"/>
  <c r="S310" i="1"/>
  <c r="T310" i="1" s="1"/>
  <c r="S311" i="1"/>
  <c r="T311" i="1" s="1"/>
  <c r="S312" i="1"/>
  <c r="T312" i="1" s="1"/>
  <c r="S313" i="1"/>
  <c r="T313" i="1" s="1"/>
  <c r="S314" i="1"/>
  <c r="T314" i="1" s="1"/>
  <c r="S315" i="1"/>
  <c r="T315" i="1" s="1"/>
  <c r="S316" i="1"/>
  <c r="T316" i="1" s="1"/>
  <c r="S317" i="1"/>
  <c r="T317" i="1" s="1"/>
  <c r="S318" i="1"/>
  <c r="T318" i="1" s="1"/>
  <c r="S319" i="1"/>
  <c r="T319" i="1" s="1"/>
  <c r="S320" i="1"/>
  <c r="T320" i="1" s="1"/>
  <c r="S321" i="1"/>
  <c r="T321" i="1" s="1"/>
  <c r="S322" i="1"/>
  <c r="T322" i="1" s="1"/>
  <c r="S323" i="1"/>
  <c r="T323" i="1" s="1"/>
  <c r="S324" i="1"/>
  <c r="T324" i="1" s="1"/>
  <c r="S325" i="1"/>
  <c r="T325" i="1" s="1"/>
  <c r="S326" i="1"/>
  <c r="T326" i="1" s="1"/>
  <c r="S327" i="1"/>
  <c r="T327" i="1" s="1"/>
  <c r="S328" i="1"/>
  <c r="T328" i="1" s="1"/>
  <c r="S329" i="1"/>
  <c r="T329" i="1" s="1"/>
  <c r="S330" i="1"/>
  <c r="T330" i="1" s="1"/>
  <c r="S331" i="1"/>
  <c r="T331" i="1" s="1"/>
  <c r="S332" i="1"/>
  <c r="T332" i="1" s="1"/>
  <c r="S333" i="1"/>
  <c r="T333" i="1" s="1"/>
  <c r="S334" i="1"/>
  <c r="T334" i="1" s="1"/>
  <c r="S335" i="1"/>
  <c r="T335" i="1" s="1"/>
  <c r="S336" i="1"/>
  <c r="T336" i="1" s="1"/>
  <c r="S337" i="1"/>
  <c r="T337" i="1" s="1"/>
  <c r="S338" i="1"/>
  <c r="T338" i="1" s="1"/>
  <c r="S339" i="1"/>
  <c r="T339" i="1" s="1"/>
  <c r="S340" i="1"/>
  <c r="T340" i="1" s="1"/>
  <c r="S341" i="1"/>
  <c r="T341" i="1" s="1"/>
  <c r="S342" i="1"/>
  <c r="T342" i="1" s="1"/>
  <c r="S343" i="1"/>
  <c r="T343" i="1" s="1"/>
  <c r="S344" i="1"/>
  <c r="T344" i="1" s="1"/>
  <c r="S345" i="1"/>
  <c r="T345" i="1" s="1"/>
  <c r="S346" i="1"/>
  <c r="T346" i="1" s="1"/>
  <c r="S347" i="1"/>
  <c r="T347" i="1" s="1"/>
  <c r="S348" i="1"/>
  <c r="T348" i="1" s="1"/>
  <c r="S349" i="1"/>
  <c r="T349" i="1" s="1"/>
  <c r="S350" i="1"/>
  <c r="T350" i="1" s="1"/>
  <c r="S351" i="1"/>
  <c r="T351" i="1" s="1"/>
  <c r="S352" i="1"/>
  <c r="T352" i="1" s="1"/>
  <c r="S353" i="1"/>
  <c r="T353" i="1" s="1"/>
  <c r="S354" i="1"/>
  <c r="T354" i="1" s="1"/>
  <c r="S355" i="1"/>
  <c r="T355" i="1" s="1"/>
  <c r="S356" i="1"/>
  <c r="T356" i="1" s="1"/>
  <c r="S357" i="1"/>
  <c r="T357" i="1" s="1"/>
  <c r="S358" i="1"/>
  <c r="T358" i="1" s="1"/>
  <c r="S359" i="1"/>
  <c r="T359" i="1" s="1"/>
  <c r="S360" i="1"/>
  <c r="T360" i="1" s="1"/>
  <c r="S361" i="1"/>
  <c r="T361" i="1" s="1"/>
  <c r="S362" i="1"/>
  <c r="T362" i="1" s="1"/>
  <c r="S363" i="1"/>
  <c r="T363" i="1" s="1"/>
  <c r="S364" i="1"/>
  <c r="T364" i="1" s="1"/>
  <c r="S365" i="1"/>
  <c r="T365" i="1" s="1"/>
  <c r="S366" i="1"/>
  <c r="T366" i="1" s="1"/>
  <c r="S367" i="1"/>
  <c r="T367" i="1" s="1"/>
  <c r="S368" i="1"/>
  <c r="T368" i="1" s="1"/>
  <c r="S4" i="1"/>
  <c r="T4" i="1" s="1"/>
  <c r="S5" i="1"/>
  <c r="T5" i="1" s="1"/>
  <c r="S6" i="1"/>
  <c r="T6" i="1" s="1"/>
  <c r="S3" i="1"/>
  <c r="T3" i="1" s="1"/>
  <c r="P7" i="1"/>
  <c r="P8" i="1"/>
  <c r="P9" i="1"/>
  <c r="P10" i="1"/>
  <c r="P11" i="1"/>
  <c r="P12" i="1"/>
  <c r="Q13" i="1"/>
  <c r="P14" i="1"/>
  <c r="P15" i="1"/>
  <c r="P16" i="1"/>
  <c r="P17" i="1"/>
  <c r="P18" i="1"/>
  <c r="P19" i="1"/>
  <c r="P20" i="1"/>
  <c r="P21" i="1"/>
  <c r="P22" i="1"/>
  <c r="P23" i="1"/>
  <c r="R23" i="1" s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Q290" i="1" s="1"/>
  <c r="P291" i="1"/>
  <c r="Q291" i="1" s="1"/>
  <c r="P292" i="1"/>
  <c r="Q292" i="1" s="1"/>
  <c r="P293" i="1"/>
  <c r="Q293" i="1" s="1"/>
  <c r="P294" i="1"/>
  <c r="Q294" i="1" s="1"/>
  <c r="P295" i="1"/>
  <c r="Q295" i="1" s="1"/>
  <c r="P296" i="1"/>
  <c r="Q296" i="1" s="1"/>
  <c r="P297" i="1"/>
  <c r="Q297" i="1" s="1"/>
  <c r="P298" i="1"/>
  <c r="Q298" i="1" s="1"/>
  <c r="P299" i="1"/>
  <c r="Q299" i="1" s="1"/>
  <c r="P300" i="1"/>
  <c r="Q300" i="1" s="1"/>
  <c r="P301" i="1"/>
  <c r="Q301" i="1" s="1"/>
  <c r="P302" i="1"/>
  <c r="Q302" i="1" s="1"/>
  <c r="P303" i="1"/>
  <c r="Q303" i="1" s="1"/>
  <c r="P304" i="1"/>
  <c r="Q304" i="1" s="1"/>
  <c r="P305" i="1"/>
  <c r="Q305" i="1" s="1"/>
  <c r="P306" i="1"/>
  <c r="Q306" i="1" s="1"/>
  <c r="P307" i="1"/>
  <c r="Q307" i="1" s="1"/>
  <c r="P308" i="1"/>
  <c r="Q308" i="1" s="1"/>
  <c r="P309" i="1"/>
  <c r="Q309" i="1" s="1"/>
  <c r="P310" i="1"/>
  <c r="Q310" i="1" s="1"/>
  <c r="P311" i="1"/>
  <c r="Q311" i="1" s="1"/>
  <c r="P312" i="1"/>
  <c r="Q312" i="1" s="1"/>
  <c r="P313" i="1"/>
  <c r="Q313" i="1" s="1"/>
  <c r="P314" i="1"/>
  <c r="Q314" i="1" s="1"/>
  <c r="P315" i="1"/>
  <c r="Q315" i="1" s="1"/>
  <c r="P316" i="1"/>
  <c r="Q316" i="1" s="1"/>
  <c r="P317" i="1"/>
  <c r="Q317" i="1" s="1"/>
  <c r="P318" i="1"/>
  <c r="Q318" i="1" s="1"/>
  <c r="P319" i="1"/>
  <c r="Q319" i="1" s="1"/>
  <c r="P320" i="1"/>
  <c r="Q320" i="1" s="1"/>
  <c r="P321" i="1"/>
  <c r="Q321" i="1" s="1"/>
  <c r="P322" i="1"/>
  <c r="Q322" i="1" s="1"/>
  <c r="P323" i="1"/>
  <c r="Q323" i="1" s="1"/>
  <c r="P324" i="1"/>
  <c r="Q324" i="1" s="1"/>
  <c r="P325" i="1"/>
  <c r="Q325" i="1" s="1"/>
  <c r="P326" i="1"/>
  <c r="Q326" i="1" s="1"/>
  <c r="P327" i="1"/>
  <c r="Q327" i="1" s="1"/>
  <c r="P328" i="1"/>
  <c r="Q328" i="1" s="1"/>
  <c r="P329" i="1"/>
  <c r="Q329" i="1" s="1"/>
  <c r="P330" i="1"/>
  <c r="Q330" i="1" s="1"/>
  <c r="P331" i="1"/>
  <c r="Q331" i="1" s="1"/>
  <c r="P332" i="1"/>
  <c r="Q332" i="1" s="1"/>
  <c r="P333" i="1"/>
  <c r="Q333" i="1" s="1"/>
  <c r="P334" i="1"/>
  <c r="Q334" i="1" s="1"/>
  <c r="P335" i="1"/>
  <c r="Q335" i="1" s="1"/>
  <c r="P336" i="1"/>
  <c r="Q336" i="1" s="1"/>
  <c r="P337" i="1"/>
  <c r="Q337" i="1" s="1"/>
  <c r="P338" i="1"/>
  <c r="Q338" i="1" s="1"/>
  <c r="P339" i="1"/>
  <c r="Q339" i="1" s="1"/>
  <c r="P340" i="1"/>
  <c r="Q340" i="1" s="1"/>
  <c r="P341" i="1"/>
  <c r="Q341" i="1" s="1"/>
  <c r="P342" i="1"/>
  <c r="Q342" i="1" s="1"/>
  <c r="P343" i="1"/>
  <c r="Q343" i="1" s="1"/>
  <c r="P344" i="1"/>
  <c r="Q344" i="1" s="1"/>
  <c r="P345" i="1"/>
  <c r="Q345" i="1" s="1"/>
  <c r="P346" i="1"/>
  <c r="Q346" i="1" s="1"/>
  <c r="P347" i="1"/>
  <c r="Q347" i="1" s="1"/>
  <c r="P348" i="1"/>
  <c r="Q348" i="1" s="1"/>
  <c r="P349" i="1"/>
  <c r="Q349" i="1" s="1"/>
  <c r="P350" i="1"/>
  <c r="Q350" i="1" s="1"/>
  <c r="P351" i="1"/>
  <c r="Q351" i="1" s="1"/>
  <c r="P352" i="1"/>
  <c r="Q352" i="1" s="1"/>
  <c r="P353" i="1"/>
  <c r="Q353" i="1" s="1"/>
  <c r="P354" i="1"/>
  <c r="Q354" i="1" s="1"/>
  <c r="P355" i="1"/>
  <c r="Q355" i="1" s="1"/>
  <c r="P356" i="1"/>
  <c r="Q356" i="1" s="1"/>
  <c r="P357" i="1"/>
  <c r="Q357" i="1" s="1"/>
  <c r="P358" i="1"/>
  <c r="Q358" i="1" s="1"/>
  <c r="P359" i="1"/>
  <c r="Q359" i="1" s="1"/>
  <c r="P360" i="1"/>
  <c r="Q360" i="1" s="1"/>
  <c r="P361" i="1"/>
  <c r="Q361" i="1" s="1"/>
  <c r="P362" i="1"/>
  <c r="Q362" i="1" s="1"/>
  <c r="P363" i="1"/>
  <c r="Q363" i="1" s="1"/>
  <c r="P364" i="1"/>
  <c r="Q364" i="1" s="1"/>
  <c r="P365" i="1"/>
  <c r="Q365" i="1" s="1"/>
  <c r="P366" i="1"/>
  <c r="Q366" i="1" s="1"/>
  <c r="P367" i="1"/>
  <c r="Q367" i="1" s="1"/>
  <c r="P368" i="1"/>
  <c r="Q368" i="1" s="1"/>
  <c r="P4" i="1"/>
  <c r="P5" i="1"/>
  <c r="P6" i="1"/>
  <c r="P3" i="1"/>
  <c r="R3" i="1" s="1"/>
  <c r="Q5" i="1" l="1"/>
  <c r="R5" i="1"/>
  <c r="Q288" i="1"/>
  <c r="R288" i="1"/>
  <c r="Q286" i="1"/>
  <c r="R286" i="1"/>
  <c r="Q284" i="1"/>
  <c r="R284" i="1"/>
  <c r="Q282" i="1"/>
  <c r="R282" i="1"/>
  <c r="Q280" i="1"/>
  <c r="R280" i="1"/>
  <c r="Q278" i="1"/>
  <c r="R278" i="1"/>
  <c r="Q276" i="1"/>
  <c r="R276" i="1"/>
  <c r="Q274" i="1"/>
  <c r="R274" i="1"/>
  <c r="Q272" i="1"/>
  <c r="R272" i="1"/>
  <c r="Q270" i="1"/>
  <c r="R270" i="1"/>
  <c r="Q268" i="1"/>
  <c r="R268" i="1"/>
  <c r="Q266" i="1"/>
  <c r="R266" i="1"/>
  <c r="Q264" i="1"/>
  <c r="R264" i="1"/>
  <c r="Q262" i="1"/>
  <c r="R262" i="1"/>
  <c r="Q260" i="1"/>
  <c r="R260" i="1"/>
  <c r="Q258" i="1"/>
  <c r="R258" i="1"/>
  <c r="Q256" i="1"/>
  <c r="R256" i="1"/>
  <c r="Q254" i="1"/>
  <c r="R254" i="1"/>
  <c r="Q252" i="1"/>
  <c r="R252" i="1"/>
  <c r="Q250" i="1"/>
  <c r="R250" i="1"/>
  <c r="Q248" i="1"/>
  <c r="R248" i="1"/>
  <c r="Q246" i="1"/>
  <c r="R246" i="1"/>
  <c r="Q244" i="1"/>
  <c r="R244" i="1"/>
  <c r="Q242" i="1"/>
  <c r="R242" i="1"/>
  <c r="Q240" i="1"/>
  <c r="R240" i="1"/>
  <c r="Q238" i="1"/>
  <c r="R238" i="1"/>
  <c r="Q236" i="1"/>
  <c r="R236" i="1"/>
  <c r="Q234" i="1"/>
  <c r="R234" i="1"/>
  <c r="Q232" i="1"/>
  <c r="R232" i="1"/>
  <c r="Q230" i="1"/>
  <c r="R230" i="1"/>
  <c r="Q228" i="1"/>
  <c r="R228" i="1"/>
  <c r="Q226" i="1"/>
  <c r="R226" i="1"/>
  <c r="Q224" i="1"/>
  <c r="R224" i="1"/>
  <c r="Q222" i="1"/>
  <c r="R222" i="1"/>
  <c r="Q220" i="1"/>
  <c r="R220" i="1"/>
  <c r="Q218" i="1"/>
  <c r="R218" i="1"/>
  <c r="Q216" i="1"/>
  <c r="R216" i="1"/>
  <c r="Q214" i="1"/>
  <c r="R214" i="1"/>
  <c r="Q212" i="1"/>
  <c r="R212" i="1"/>
  <c r="Q210" i="1"/>
  <c r="R210" i="1"/>
  <c r="Q208" i="1"/>
  <c r="R208" i="1"/>
  <c r="Q206" i="1"/>
  <c r="R206" i="1"/>
  <c r="Q204" i="1"/>
  <c r="R204" i="1"/>
  <c r="Q202" i="1"/>
  <c r="R202" i="1"/>
  <c r="Q200" i="1"/>
  <c r="R200" i="1"/>
  <c r="Q198" i="1"/>
  <c r="R198" i="1"/>
  <c r="Q196" i="1"/>
  <c r="R196" i="1"/>
  <c r="Q194" i="1"/>
  <c r="R194" i="1"/>
  <c r="Q192" i="1"/>
  <c r="R192" i="1"/>
  <c r="Q190" i="1"/>
  <c r="R190" i="1"/>
  <c r="Q188" i="1"/>
  <c r="R188" i="1"/>
  <c r="Q186" i="1"/>
  <c r="R186" i="1"/>
  <c r="Q184" i="1"/>
  <c r="R184" i="1"/>
  <c r="Q182" i="1"/>
  <c r="R182" i="1"/>
  <c r="Q180" i="1"/>
  <c r="R180" i="1"/>
  <c r="Q178" i="1"/>
  <c r="R178" i="1"/>
  <c r="Q176" i="1"/>
  <c r="R176" i="1"/>
  <c r="Q174" i="1"/>
  <c r="R174" i="1"/>
  <c r="Q172" i="1"/>
  <c r="R172" i="1"/>
  <c r="Q170" i="1"/>
  <c r="R170" i="1"/>
  <c r="Q168" i="1"/>
  <c r="R168" i="1"/>
  <c r="Q166" i="1"/>
  <c r="R166" i="1"/>
  <c r="Q164" i="1"/>
  <c r="R164" i="1"/>
  <c r="Q162" i="1"/>
  <c r="R162" i="1"/>
  <c r="Q160" i="1"/>
  <c r="R160" i="1"/>
  <c r="Q158" i="1"/>
  <c r="R158" i="1"/>
  <c r="Q156" i="1"/>
  <c r="R156" i="1"/>
  <c r="Q154" i="1"/>
  <c r="R154" i="1"/>
  <c r="Q152" i="1"/>
  <c r="R152" i="1"/>
  <c r="Q150" i="1"/>
  <c r="R150" i="1"/>
  <c r="Q148" i="1"/>
  <c r="R148" i="1"/>
  <c r="Q146" i="1"/>
  <c r="R146" i="1"/>
  <c r="Q144" i="1"/>
  <c r="R144" i="1"/>
  <c r="Q142" i="1"/>
  <c r="R142" i="1"/>
  <c r="Q140" i="1"/>
  <c r="R140" i="1"/>
  <c r="Q138" i="1"/>
  <c r="R138" i="1"/>
  <c r="Q136" i="1"/>
  <c r="R136" i="1"/>
  <c r="Q134" i="1"/>
  <c r="R134" i="1"/>
  <c r="Q132" i="1"/>
  <c r="R132" i="1"/>
  <c r="Q130" i="1"/>
  <c r="R130" i="1"/>
  <c r="Q128" i="1"/>
  <c r="R128" i="1"/>
  <c r="Q126" i="1"/>
  <c r="R126" i="1"/>
  <c r="Q124" i="1"/>
  <c r="R124" i="1"/>
  <c r="Q122" i="1"/>
  <c r="R122" i="1"/>
  <c r="Q120" i="1"/>
  <c r="R120" i="1"/>
  <c r="Q118" i="1"/>
  <c r="R118" i="1"/>
  <c r="Q116" i="1"/>
  <c r="R116" i="1"/>
  <c r="Q114" i="1"/>
  <c r="R114" i="1"/>
  <c r="Q112" i="1"/>
  <c r="R112" i="1"/>
  <c r="Q110" i="1"/>
  <c r="R110" i="1"/>
  <c r="Q108" i="1"/>
  <c r="R108" i="1"/>
  <c r="Q106" i="1"/>
  <c r="R106" i="1"/>
  <c r="Q104" i="1"/>
  <c r="R104" i="1"/>
  <c r="Q102" i="1"/>
  <c r="R102" i="1"/>
  <c r="Q100" i="1"/>
  <c r="R100" i="1"/>
  <c r="Q98" i="1"/>
  <c r="R98" i="1"/>
  <c r="Q96" i="1"/>
  <c r="R96" i="1"/>
  <c r="Q94" i="1"/>
  <c r="R94" i="1"/>
  <c r="Q92" i="1"/>
  <c r="R92" i="1"/>
  <c r="Q90" i="1"/>
  <c r="R90" i="1"/>
  <c r="Q88" i="1"/>
  <c r="R88" i="1"/>
  <c r="Q86" i="1"/>
  <c r="R86" i="1"/>
  <c r="Q84" i="1"/>
  <c r="R84" i="1"/>
  <c r="Q82" i="1"/>
  <c r="R82" i="1"/>
  <c r="Q80" i="1"/>
  <c r="R80" i="1"/>
  <c r="Q78" i="1"/>
  <c r="R78" i="1"/>
  <c r="Q76" i="1"/>
  <c r="R76" i="1"/>
  <c r="Q74" i="1"/>
  <c r="R74" i="1"/>
  <c r="Q72" i="1"/>
  <c r="R72" i="1"/>
  <c r="Q70" i="1"/>
  <c r="R70" i="1"/>
  <c r="Q68" i="1"/>
  <c r="R68" i="1"/>
  <c r="Q66" i="1"/>
  <c r="R66" i="1"/>
  <c r="Q64" i="1"/>
  <c r="R64" i="1"/>
  <c r="Q62" i="1"/>
  <c r="R62" i="1"/>
  <c r="Q60" i="1"/>
  <c r="R60" i="1"/>
  <c r="Q58" i="1"/>
  <c r="R58" i="1"/>
  <c r="Q56" i="1"/>
  <c r="R56" i="1"/>
  <c r="Q54" i="1"/>
  <c r="R54" i="1"/>
  <c r="Q52" i="1"/>
  <c r="R52" i="1"/>
  <c r="Q50" i="1"/>
  <c r="R50" i="1"/>
  <c r="Q48" i="1"/>
  <c r="R48" i="1"/>
  <c r="Q46" i="1"/>
  <c r="R46" i="1"/>
  <c r="Q44" i="1"/>
  <c r="R44" i="1"/>
  <c r="Q42" i="1"/>
  <c r="R42" i="1"/>
  <c r="Q40" i="1"/>
  <c r="R40" i="1"/>
  <c r="Q38" i="1"/>
  <c r="R38" i="1"/>
  <c r="Q36" i="1"/>
  <c r="R36" i="1"/>
  <c r="Q34" i="1"/>
  <c r="R34" i="1"/>
  <c r="Q32" i="1"/>
  <c r="R32" i="1"/>
  <c r="Q30" i="1"/>
  <c r="R30" i="1"/>
  <c r="Q28" i="1"/>
  <c r="R28" i="1"/>
  <c r="Q26" i="1"/>
  <c r="R26" i="1"/>
  <c r="Q24" i="1"/>
  <c r="R24" i="1"/>
  <c r="Q22" i="1"/>
  <c r="R22" i="1"/>
  <c r="Q20" i="1"/>
  <c r="R20" i="1"/>
  <c r="Q18" i="1"/>
  <c r="R18" i="1"/>
  <c r="Q16" i="1"/>
  <c r="R16" i="1"/>
  <c r="Q14" i="1"/>
  <c r="R14" i="1"/>
  <c r="Q12" i="1"/>
  <c r="R12" i="1"/>
  <c r="Q10" i="1"/>
  <c r="R10" i="1"/>
  <c r="Q8" i="1"/>
  <c r="R8" i="1"/>
  <c r="Q6" i="1"/>
  <c r="R6" i="1"/>
  <c r="Q4" i="1"/>
  <c r="R4" i="1"/>
  <c r="Q289" i="1"/>
  <c r="R289" i="1"/>
  <c r="Q287" i="1"/>
  <c r="R287" i="1"/>
  <c r="Q285" i="1"/>
  <c r="R285" i="1"/>
  <c r="Q283" i="1"/>
  <c r="R283" i="1"/>
  <c r="Q281" i="1"/>
  <c r="R281" i="1"/>
  <c r="Q279" i="1"/>
  <c r="R279" i="1"/>
  <c r="Q277" i="1"/>
  <c r="R277" i="1"/>
  <c r="Q275" i="1"/>
  <c r="R275" i="1"/>
  <c r="Q273" i="1"/>
  <c r="R273" i="1"/>
  <c r="Q271" i="1"/>
  <c r="R271" i="1"/>
  <c r="Q269" i="1"/>
  <c r="R269" i="1"/>
  <c r="Q267" i="1"/>
  <c r="R267" i="1"/>
  <c r="Q265" i="1"/>
  <c r="R265" i="1"/>
  <c r="Q263" i="1"/>
  <c r="R263" i="1"/>
  <c r="Q261" i="1"/>
  <c r="R261" i="1"/>
  <c r="Q259" i="1"/>
  <c r="R259" i="1"/>
  <c r="Q257" i="1"/>
  <c r="R257" i="1"/>
  <c r="Q255" i="1"/>
  <c r="R255" i="1"/>
  <c r="Q253" i="1"/>
  <c r="R253" i="1"/>
  <c r="Q251" i="1"/>
  <c r="R251" i="1"/>
  <c r="Q249" i="1"/>
  <c r="R249" i="1"/>
  <c r="Q247" i="1"/>
  <c r="R247" i="1"/>
  <c r="Q245" i="1"/>
  <c r="R245" i="1"/>
  <c r="Q243" i="1"/>
  <c r="R243" i="1"/>
  <c r="Q241" i="1"/>
  <c r="R241" i="1"/>
  <c r="Q239" i="1"/>
  <c r="R239" i="1"/>
  <c r="Q237" i="1"/>
  <c r="R237" i="1"/>
  <c r="Q235" i="1"/>
  <c r="R235" i="1"/>
  <c r="Q233" i="1"/>
  <c r="R233" i="1"/>
  <c r="Q231" i="1"/>
  <c r="R231" i="1"/>
  <c r="Q229" i="1"/>
  <c r="R229" i="1"/>
  <c r="Q227" i="1"/>
  <c r="R227" i="1"/>
  <c r="Q225" i="1"/>
  <c r="R225" i="1"/>
  <c r="Q223" i="1"/>
  <c r="R223" i="1"/>
  <c r="Q221" i="1"/>
  <c r="R221" i="1"/>
  <c r="Q219" i="1"/>
  <c r="R219" i="1"/>
  <c r="Q217" i="1"/>
  <c r="R217" i="1"/>
  <c r="Q215" i="1"/>
  <c r="R215" i="1"/>
  <c r="Q213" i="1"/>
  <c r="R213" i="1"/>
  <c r="Q211" i="1"/>
  <c r="R211" i="1"/>
  <c r="Q209" i="1"/>
  <c r="R209" i="1"/>
  <c r="Q207" i="1"/>
  <c r="R207" i="1"/>
  <c r="Q205" i="1"/>
  <c r="R205" i="1"/>
  <c r="Q203" i="1"/>
  <c r="R203" i="1"/>
  <c r="Q201" i="1"/>
  <c r="R201" i="1"/>
  <c r="Q199" i="1"/>
  <c r="R199" i="1"/>
  <c r="Q197" i="1"/>
  <c r="R197" i="1"/>
  <c r="Q195" i="1"/>
  <c r="R195" i="1"/>
  <c r="Q193" i="1"/>
  <c r="R193" i="1"/>
  <c r="Q191" i="1"/>
  <c r="R191" i="1"/>
  <c r="Q189" i="1"/>
  <c r="R189" i="1"/>
  <c r="Q187" i="1"/>
  <c r="R187" i="1"/>
  <c r="Q185" i="1"/>
  <c r="R185" i="1"/>
  <c r="Q183" i="1"/>
  <c r="R183" i="1"/>
  <c r="Q181" i="1"/>
  <c r="R181" i="1"/>
  <c r="Q179" i="1"/>
  <c r="R179" i="1"/>
  <c r="Q177" i="1"/>
  <c r="R177" i="1"/>
  <c r="Q175" i="1"/>
  <c r="R175" i="1"/>
  <c r="Q173" i="1"/>
  <c r="R173" i="1"/>
  <c r="Q171" i="1"/>
  <c r="R171" i="1"/>
  <c r="Q169" i="1"/>
  <c r="R169" i="1"/>
  <c r="Q167" i="1"/>
  <c r="R167" i="1"/>
  <c r="Q165" i="1"/>
  <c r="R165" i="1"/>
  <c r="Q163" i="1"/>
  <c r="R163" i="1"/>
  <c r="Q161" i="1"/>
  <c r="R161" i="1"/>
  <c r="Q159" i="1"/>
  <c r="R159" i="1"/>
  <c r="Q157" i="1"/>
  <c r="R157" i="1"/>
  <c r="Q155" i="1"/>
  <c r="R155" i="1"/>
  <c r="Q153" i="1"/>
  <c r="R153" i="1"/>
  <c r="Q151" i="1"/>
  <c r="R151" i="1"/>
  <c r="Q149" i="1"/>
  <c r="R149" i="1"/>
  <c r="Q147" i="1"/>
  <c r="R147" i="1"/>
  <c r="Q145" i="1"/>
  <c r="R145" i="1"/>
  <c r="Q143" i="1"/>
  <c r="R143" i="1"/>
  <c r="Q141" i="1"/>
  <c r="R141" i="1"/>
  <c r="Q139" i="1"/>
  <c r="R139" i="1"/>
  <c r="Q137" i="1"/>
  <c r="R137" i="1"/>
  <c r="Q135" i="1"/>
  <c r="R135" i="1"/>
  <c r="Q133" i="1"/>
  <c r="R133" i="1"/>
  <c r="Q131" i="1"/>
  <c r="R131" i="1"/>
  <c r="Q129" i="1"/>
  <c r="R129" i="1"/>
  <c r="Q127" i="1"/>
  <c r="R127" i="1"/>
  <c r="Q125" i="1"/>
  <c r="R125" i="1"/>
  <c r="Q123" i="1"/>
  <c r="R123" i="1"/>
  <c r="Q121" i="1"/>
  <c r="R121" i="1"/>
  <c r="Q119" i="1"/>
  <c r="R119" i="1"/>
  <c r="Q117" i="1"/>
  <c r="R117" i="1"/>
  <c r="Q115" i="1"/>
  <c r="R115" i="1"/>
  <c r="Q113" i="1"/>
  <c r="R113" i="1"/>
  <c r="Q111" i="1"/>
  <c r="R111" i="1"/>
  <c r="Q109" i="1"/>
  <c r="R109" i="1"/>
  <c r="Q107" i="1"/>
  <c r="R107" i="1"/>
  <c r="Q105" i="1"/>
  <c r="R105" i="1"/>
  <c r="Q103" i="1"/>
  <c r="R103" i="1"/>
  <c r="Q101" i="1"/>
  <c r="R101" i="1"/>
  <c r="Q99" i="1"/>
  <c r="R99" i="1"/>
  <c r="Q97" i="1"/>
  <c r="R97" i="1"/>
  <c r="Q95" i="1"/>
  <c r="R95" i="1"/>
  <c r="Q93" i="1"/>
  <c r="R93" i="1"/>
  <c r="Q91" i="1"/>
  <c r="R91" i="1"/>
  <c r="Q89" i="1"/>
  <c r="R89" i="1"/>
  <c r="Q87" i="1"/>
  <c r="R87" i="1"/>
  <c r="Q85" i="1"/>
  <c r="R85" i="1"/>
  <c r="Q83" i="1"/>
  <c r="R83" i="1"/>
  <c r="Q81" i="1"/>
  <c r="R81" i="1"/>
  <c r="Q79" i="1"/>
  <c r="R79" i="1"/>
  <c r="Q77" i="1"/>
  <c r="R77" i="1"/>
  <c r="Q75" i="1"/>
  <c r="R75" i="1"/>
  <c r="Q73" i="1"/>
  <c r="R73" i="1"/>
  <c r="Q71" i="1"/>
  <c r="R71" i="1"/>
  <c r="Q69" i="1"/>
  <c r="R69" i="1"/>
  <c r="Q67" i="1"/>
  <c r="R67" i="1"/>
  <c r="Q65" i="1"/>
  <c r="R65" i="1"/>
  <c r="Q63" i="1"/>
  <c r="R63" i="1"/>
  <c r="Q61" i="1"/>
  <c r="R61" i="1"/>
  <c r="Q59" i="1"/>
  <c r="R59" i="1"/>
  <c r="Q57" i="1"/>
  <c r="R57" i="1"/>
  <c r="Q55" i="1"/>
  <c r="R55" i="1"/>
  <c r="Q53" i="1"/>
  <c r="R53" i="1"/>
  <c r="Q51" i="1"/>
  <c r="R51" i="1"/>
  <c r="Q49" i="1"/>
  <c r="R49" i="1"/>
  <c r="Q47" i="1"/>
  <c r="R47" i="1"/>
  <c r="Q45" i="1"/>
  <c r="R45" i="1"/>
  <c r="Q43" i="1"/>
  <c r="R43" i="1"/>
  <c r="Q41" i="1"/>
  <c r="R41" i="1"/>
  <c r="Q39" i="1"/>
  <c r="R39" i="1"/>
  <c r="Q37" i="1"/>
  <c r="R37" i="1"/>
  <c r="Q35" i="1"/>
  <c r="R35" i="1"/>
  <c r="Q33" i="1"/>
  <c r="R33" i="1"/>
  <c r="Q31" i="1"/>
  <c r="R31" i="1"/>
  <c r="Q29" i="1"/>
  <c r="R29" i="1"/>
  <c r="Q27" i="1"/>
  <c r="R27" i="1"/>
  <c r="Q25" i="1"/>
  <c r="R25" i="1"/>
  <c r="Q21" i="1"/>
  <c r="R21" i="1"/>
  <c r="Q19" i="1"/>
  <c r="R19" i="1"/>
  <c r="Q17" i="1"/>
  <c r="R17" i="1"/>
  <c r="Q15" i="1"/>
  <c r="R15" i="1"/>
  <c r="Q11" i="1"/>
  <c r="R11" i="1"/>
  <c r="Q9" i="1"/>
  <c r="R9" i="1"/>
  <c r="Q7" i="1"/>
  <c r="R7" i="1"/>
  <c r="Q3" i="1"/>
  <c r="G2" i="3"/>
  <c r="G23" i="3"/>
  <c r="X5" i="1"/>
  <c r="G3" i="3" l="1"/>
  <c r="H3" i="3" s="1"/>
  <c r="U362" i="1"/>
  <c r="V362" i="1" s="1"/>
  <c r="X47" i="1" l="1"/>
  <c r="X19" i="1"/>
  <c r="X96" i="1"/>
  <c r="W323" i="1"/>
  <c r="Q22" i="3" l="1"/>
  <c r="Q7" i="3" l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U222" i="1" l="1"/>
  <c r="V222" i="1" s="1"/>
  <c r="U124" i="1"/>
  <c r="V124" i="1" s="1"/>
  <c r="U285" i="1"/>
  <c r="V285" i="1" s="1"/>
  <c r="U173" i="1"/>
  <c r="V173" i="1" s="1"/>
  <c r="U110" i="1"/>
  <c r="V110" i="1" s="1"/>
  <c r="U341" i="1"/>
  <c r="V341" i="1" s="1"/>
  <c r="U278" i="1"/>
  <c r="V278" i="1" s="1"/>
  <c r="U229" i="1"/>
  <c r="V229" i="1" s="1"/>
  <c r="U166" i="1"/>
  <c r="V166" i="1" s="1"/>
  <c r="U117" i="1"/>
  <c r="V117" i="1" s="1"/>
  <c r="U368" i="1"/>
  <c r="V368" i="1" s="1"/>
  <c r="U334" i="1"/>
  <c r="V334" i="1" s="1"/>
  <c r="U313" i="1"/>
  <c r="V313" i="1" s="1"/>
  <c r="U257" i="1"/>
  <c r="V257" i="1" s="1"/>
  <c r="U250" i="1"/>
  <c r="V250" i="1" s="1"/>
  <c r="U201" i="1"/>
  <c r="V201" i="1" s="1"/>
  <c r="U194" i="1"/>
  <c r="V194" i="1" s="1"/>
  <c r="U145" i="1"/>
  <c r="V145" i="1" s="1"/>
  <c r="U138" i="1"/>
  <c r="V138" i="1" s="1"/>
  <c r="U89" i="1"/>
  <c r="V89" i="1" s="1"/>
  <c r="U82" i="1"/>
  <c r="V82" i="1" s="1"/>
  <c r="U355" i="1"/>
  <c r="V355" i="1" s="1"/>
  <c r="U348" i="1"/>
  <c r="V348" i="1" s="1"/>
  <c r="U327" i="1"/>
  <c r="V327" i="1" s="1"/>
  <c r="U320" i="1"/>
  <c r="V320" i="1" s="1"/>
  <c r="U299" i="1"/>
  <c r="V299" i="1" s="1"/>
  <c r="U292" i="1"/>
  <c r="V292" i="1" s="1"/>
  <c r="U271" i="1"/>
  <c r="V271" i="1" s="1"/>
  <c r="U264" i="1"/>
  <c r="V264" i="1" s="1"/>
  <c r="U243" i="1"/>
  <c r="V243" i="1" s="1"/>
  <c r="U236" i="1"/>
  <c r="V236" i="1" s="1"/>
  <c r="U215" i="1"/>
  <c r="V215" i="1" s="1"/>
  <c r="U208" i="1"/>
  <c r="V208" i="1" s="1"/>
  <c r="U187" i="1"/>
  <c r="V187" i="1" s="1"/>
  <c r="U180" i="1"/>
  <c r="V180" i="1" s="1"/>
  <c r="U159" i="1"/>
  <c r="V159" i="1" s="1"/>
  <c r="U152" i="1"/>
  <c r="V152" i="1" s="1"/>
  <c r="U131" i="1"/>
  <c r="V131" i="1" s="1"/>
  <c r="U103" i="1"/>
  <c r="V103" i="1" s="1"/>
  <c r="U96" i="1"/>
  <c r="V96" i="1" s="1"/>
  <c r="U75" i="1"/>
  <c r="V75" i="1" s="1"/>
  <c r="U26" i="1"/>
  <c r="V26" i="1" s="1"/>
  <c r="U68" i="1"/>
  <c r="V68" i="1" s="1"/>
  <c r="U61" i="1"/>
  <c r="V61" i="1" s="1"/>
  <c r="U54" i="1"/>
  <c r="V54" i="1" s="1"/>
  <c r="U47" i="1"/>
  <c r="V47" i="1" s="1"/>
  <c r="U40" i="1"/>
  <c r="V40" i="1" s="1"/>
  <c r="U19" i="1"/>
  <c r="V19" i="1" s="1"/>
  <c r="U306" i="1"/>
  <c r="V306" i="1" s="1"/>
  <c r="U5" i="1"/>
  <c r="V5" i="1" s="1"/>
  <c r="U33" i="1"/>
  <c r="V33" i="1" s="1"/>
  <c r="U12" i="1"/>
  <c r="V12" i="1" s="1"/>
  <c r="F16" i="3"/>
  <c r="G16" i="3" s="1"/>
  <c r="X12" i="1"/>
  <c r="X26" i="1"/>
  <c r="X33" i="1"/>
  <c r="X40" i="1"/>
  <c r="X54" i="1"/>
  <c r="X61" i="1"/>
  <c r="X68" i="1"/>
  <c r="X75" i="1"/>
  <c r="X82" i="1"/>
  <c r="X89" i="1"/>
  <c r="X103" i="1"/>
  <c r="X110" i="1"/>
  <c r="X117" i="1"/>
  <c r="X124" i="1"/>
  <c r="X131" i="1"/>
  <c r="X138" i="1"/>
  <c r="X145" i="1"/>
  <c r="X152" i="1"/>
  <c r="X159" i="1"/>
  <c r="X166" i="1"/>
  <c r="X173" i="1"/>
  <c r="X180" i="1"/>
  <c r="X187" i="1"/>
  <c r="X194" i="1"/>
  <c r="X201" i="1"/>
  <c r="X208" i="1"/>
  <c r="X215" i="1"/>
  <c r="X222" i="1"/>
  <c r="X229" i="1"/>
  <c r="X236" i="1"/>
  <c r="X243" i="1"/>
  <c r="X250" i="1"/>
  <c r="X257" i="1"/>
  <c r="X264" i="1"/>
  <c r="X271" i="1"/>
  <c r="X278" i="1"/>
  <c r="X285" i="1"/>
  <c r="X292" i="1"/>
  <c r="X299" i="1"/>
  <c r="X306" i="1"/>
  <c r="X313" i="1"/>
  <c r="X320" i="1"/>
  <c r="X327" i="1"/>
  <c r="X334" i="1"/>
  <c r="X341" i="1"/>
  <c r="X348" i="1"/>
  <c r="X355" i="1"/>
  <c r="X362" i="1"/>
  <c r="I16" i="3" l="1"/>
  <c r="K16" i="3" s="1"/>
  <c r="I15" i="3"/>
  <c r="I17" i="3"/>
  <c r="I23" i="3"/>
  <c r="I25" i="3"/>
  <c r="I24" i="3"/>
  <c r="I22" i="3"/>
  <c r="I18" i="3"/>
  <c r="I20" i="3"/>
  <c r="I21" i="3"/>
  <c r="I26" i="3"/>
  <c r="I19" i="3"/>
  <c r="F17" i="3"/>
  <c r="G17" i="3" s="1"/>
  <c r="J16" i="3" l="1"/>
  <c r="K26" i="3"/>
  <c r="J26" i="3"/>
  <c r="J22" i="3"/>
  <c r="K22" i="3"/>
  <c r="K17" i="3"/>
  <c r="J17" i="3"/>
  <c r="J21" i="3"/>
  <c r="K21" i="3"/>
  <c r="J24" i="3"/>
  <c r="K24" i="3"/>
  <c r="K15" i="3"/>
  <c r="J15" i="3"/>
  <c r="F14" i="3"/>
  <c r="G14" i="3" s="1"/>
  <c r="K20" i="3"/>
  <c r="J20" i="3"/>
  <c r="J25" i="3"/>
  <c r="K25" i="3"/>
  <c r="K19" i="3"/>
  <c r="J19" i="3"/>
  <c r="K18" i="3"/>
  <c r="J18" i="3"/>
  <c r="K23" i="3"/>
  <c r="J23" i="3"/>
  <c r="F15" i="3" l="1"/>
  <c r="G15" i="3" s="1"/>
  <c r="G18" i="3" s="1"/>
  <c r="G26" i="3" s="1"/>
</calcChain>
</file>

<file path=xl/sharedStrings.xml><?xml version="1.0" encoding="utf-8"?>
<sst xmlns="http://schemas.openxmlformats.org/spreadsheetml/2006/main" count="436" uniqueCount="69">
  <si>
    <t>D - matin</t>
  </si>
  <si>
    <t>F- matin</t>
  </si>
  <si>
    <t>pause</t>
  </si>
  <si>
    <t>D - am</t>
  </si>
  <si>
    <t>F - am</t>
  </si>
  <si>
    <t>D - soirée</t>
  </si>
  <si>
    <t>F - soirée</t>
  </si>
  <si>
    <t>D - nuit</t>
  </si>
  <si>
    <t>F - nuit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</si>
  <si>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</si>
  <si>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</si>
  <si>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</si>
  <si>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</si>
  <si>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</si>
  <si>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</si>
  <si>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</si>
  <si>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</si>
  <si>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</si>
  <si>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h-Jour</t>
  </si>
  <si>
    <t>h-amp</t>
  </si>
  <si>
    <t>durée du travail hebdomadaire max</t>
  </si>
  <si>
    <t>repos hebdomadaire</t>
  </si>
  <si>
    <t>heures sup mensuel max par mois</t>
  </si>
  <si>
    <t>heures annuelle de travail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</si>
  <si>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</si>
  <si>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</si>
  <si>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</si>
  <si>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</si>
  <si>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</si>
  <si>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</si>
  <si>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>total</t>
  </si>
  <si>
    <t xml:space="preserve">heure jour </t>
  </si>
  <si>
    <t>H de nuit</t>
  </si>
  <si>
    <t>h-semaine</t>
  </si>
  <si>
    <t>reste</t>
  </si>
  <si>
    <t xml:space="preserve">congé naissance </t>
  </si>
  <si>
    <t xml:space="preserve">congé parternité </t>
  </si>
  <si>
    <t>C</t>
  </si>
  <si>
    <t>R</t>
  </si>
  <si>
    <t>congés pris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</si>
  <si>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</si>
  <si>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</si>
  <si>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</si>
  <si>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</si>
  <si>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</si>
  <si>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</si>
  <si>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</si>
  <si>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</si>
  <si>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</si>
  <si>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</si>
  <si>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</si>
  <si>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</si>
  <si>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récup pris</t>
  </si>
  <si>
    <t>CP</t>
  </si>
  <si>
    <t>H SUP</t>
  </si>
  <si>
    <t>hc</t>
  </si>
  <si>
    <t xml:space="preserve">HS  </t>
  </si>
  <si>
    <t>HC</t>
  </si>
  <si>
    <t>H de dim</t>
  </si>
  <si>
    <t>reste en récup</t>
  </si>
  <si>
    <t>congés</t>
  </si>
  <si>
    <t>heures sup  1 à 14</t>
  </si>
  <si>
    <t>heures sup 15 à 25</t>
  </si>
  <si>
    <t>H travail</t>
  </si>
  <si>
    <t>H travail + congés</t>
  </si>
  <si>
    <t>Congés</t>
  </si>
  <si>
    <t>F/CP</t>
  </si>
  <si>
    <t>récup heures sup  culturel 2015</t>
  </si>
  <si>
    <t>récup heures sup cité des arts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</si>
</sst>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-0.249977111117893"/>
      </left>
      <right style="thin">
        <color theme="7" tint="-0.249977111117893"/>
      </right>
      <top style="thin">
        <color theme="7" tint="-0.249977111117893"/>
      </top>
      <bottom style="thin">
        <color theme="7" tint="-0.249977111117893"/>
      </bottom>
      <diagonal/>
    </border>
    <border>
      <left style="thin">
        <color theme="7" tint="-0.249977111117893"/>
      </left>
      <right/>
      <top style="thin">
        <color theme="7" tint="-0.249977111117893"/>
      </top>
      <bottom style="thin">
        <color theme="7" tint="-0.249977111117893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</borders>
  <cellStyleXfs count="1">
    <xf numFmtId="0" fontId="0" fillId="0" borderId="0"/>
  </cellStyleXfs>
  <cellXfs count="204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 applyBorder="1"/>
    <xf numFmtId="16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2" fillId="0" borderId="1" xfId="0" applyFont="1" applyBorder="1" applyAlignment="1">
      <alignment horizontal="center"/>
    </xf>
    <xf numFmtId="20" fontId="2" fillId="0" borderId="1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0" fontId="0" fillId="0" borderId="0" xfId="0" applyBorder="1"/>
    <xf numFmtId="164" fontId="0" fillId="0" borderId="1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20" fontId="0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20" fontId="2" fillId="0" borderId="1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20" fontId="2" fillId="4" borderId="1" xfId="0" applyNumberFormat="1" applyFont="1" applyFill="1" applyBorder="1" applyAlignment="1">
      <alignment horizontal="center"/>
    </xf>
    <xf numFmtId="20" fontId="3" fillId="4" borderId="2" xfId="0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20" fontId="3" fillId="2" borderId="2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22" fontId="0" fillId="0" borderId="0" xfId="0" applyNumberFormat="1"/>
    <xf numFmtId="1" fontId="6" fillId="2" borderId="12" xfId="0" applyNumberFormat="1" applyFont="1" applyFill="1" applyBorder="1" applyAlignment="1">
      <alignment horizontal="center"/>
    </xf>
    <xf numFmtId="1" fontId="6" fillId="2" borderId="13" xfId="0" applyNumberFormat="1" applyFont="1" applyFill="1" applyBorder="1" applyAlignment="1">
      <alignment horizontal="center"/>
    </xf>
    <xf numFmtId="1" fontId="6" fillId="2" borderId="14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1" xfId="0" applyBorder="1" applyAlignment="1">
      <alignment horizontal="center"/>
    </xf>
    <xf numFmtId="20" fontId="2" fillId="0" borderId="2" xfId="0" applyNumberFormat="1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20" fontId="4" fillId="4" borderId="18" xfId="0" applyNumberFormat="1" applyFont="1" applyFill="1" applyBorder="1" applyAlignment="1">
      <alignment horizontal="center"/>
    </xf>
    <xf numFmtId="20" fontId="4" fillId="0" borderId="18" xfId="0" applyNumberFormat="1" applyFont="1" applyBorder="1" applyAlignment="1">
      <alignment horizontal="center"/>
    </xf>
    <xf numFmtId="20" fontId="2" fillId="0" borderId="18" xfId="0" applyNumberFormat="1" applyFont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20" fontId="4" fillId="2" borderId="18" xfId="0" applyNumberFormat="1" applyFont="1" applyFill="1" applyBorder="1" applyAlignment="1">
      <alignment horizontal="center"/>
    </xf>
    <xf numFmtId="0" fontId="4" fillId="4" borderId="18" xfId="0" applyFont="1" applyFill="1" applyBorder="1" applyAlignment="1">
      <alignment horizontal="center"/>
    </xf>
    <xf numFmtId="0" fontId="4" fillId="3" borderId="18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4" fillId="0" borderId="19" xfId="0" applyFont="1" applyBorder="1" applyAlignment="1">
      <alignment horizontal="center"/>
    </xf>
    <xf numFmtId="20" fontId="4" fillId="4" borderId="19" xfId="0" applyNumberFormat="1" applyFont="1" applyFill="1" applyBorder="1" applyAlignment="1">
      <alignment horizontal="center"/>
    </xf>
    <xf numFmtId="20" fontId="4" fillId="0" borderId="19" xfId="0" applyNumberFormat="1" applyFont="1" applyBorder="1" applyAlignment="1">
      <alignment horizontal="center"/>
    </xf>
    <xf numFmtId="0" fontId="5" fillId="4" borderId="19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20" fontId="4" fillId="2" borderId="19" xfId="0" applyNumberFormat="1" applyFont="1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164" fontId="4" fillId="0" borderId="19" xfId="0" applyNumberFormat="1" applyFont="1" applyBorder="1" applyAlignment="1">
      <alignment horizontal="center"/>
    </xf>
    <xf numFmtId="0" fontId="4" fillId="3" borderId="19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20" fontId="2" fillId="3" borderId="1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4" fillId="6" borderId="18" xfId="0" applyFont="1" applyFill="1" applyBorder="1" applyAlignment="1">
      <alignment horizontal="center"/>
    </xf>
    <xf numFmtId="0" fontId="4" fillId="6" borderId="19" xfId="0" applyFont="1" applyFill="1" applyBorder="1" applyAlignment="1">
      <alignment horizontal="center"/>
    </xf>
    <xf numFmtId="0" fontId="0" fillId="6" borderId="4" xfId="0" applyFill="1" applyBorder="1"/>
    <xf numFmtId="0" fontId="0" fillId="6" borderId="0" xfId="0" applyNumberFormat="1" applyFill="1" applyBorder="1" applyAlignment="1">
      <alignment horizontal="right" vertical="center"/>
    </xf>
    <xf numFmtId="0" fontId="0" fillId="6" borderId="0" xfId="0" applyFill="1" applyBorder="1" applyAlignment="1">
      <alignment horizontal="right"/>
    </xf>
    <xf numFmtId="0" fontId="0" fillId="6" borderId="0" xfId="0" applyFill="1" applyBorder="1"/>
    <xf numFmtId="0" fontId="0" fillId="6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25" xfId="0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0" fillId="7" borderId="1" xfId="0" applyFont="1" applyFill="1" applyBorder="1" applyAlignment="1">
      <alignment horizontal="center"/>
    </xf>
    <xf numFmtId="164" fontId="0" fillId="7" borderId="1" xfId="0" applyNumberFormat="1" applyFont="1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16" fontId="0" fillId="3" borderId="1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6" borderId="31" xfId="0" applyFill="1" applyBorder="1"/>
    <xf numFmtId="0" fontId="0" fillId="6" borderId="32" xfId="0" applyFill="1" applyBorder="1" applyAlignment="1">
      <alignment horizontal="center"/>
    </xf>
    <xf numFmtId="0" fontId="0" fillId="6" borderId="33" xfId="0" applyFill="1" applyBorder="1"/>
    <xf numFmtId="0" fontId="0" fillId="6" borderId="34" xfId="0" applyFill="1" applyBorder="1" applyAlignment="1">
      <alignment horizontal="center"/>
    </xf>
    <xf numFmtId="0" fontId="0" fillId="6" borderId="35" xfId="0" applyFill="1" applyBorder="1" applyAlignment="1">
      <alignment horizontal="right"/>
    </xf>
    <xf numFmtId="16" fontId="0" fillId="0" borderId="27" xfId="0" applyNumberForma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6" borderId="36" xfId="0" applyFill="1" applyBorder="1"/>
    <xf numFmtId="164" fontId="0" fillId="6" borderId="37" xfId="0" applyNumberFormat="1" applyFill="1" applyBorder="1" applyAlignment="1">
      <alignment horizontal="center"/>
    </xf>
    <xf numFmtId="0" fontId="0" fillId="6" borderId="37" xfId="0" applyFill="1" applyBorder="1"/>
    <xf numFmtId="0" fontId="0" fillId="6" borderId="36" xfId="0" applyFill="1" applyBorder="1" applyAlignment="1">
      <alignment horizontal="center"/>
    </xf>
    <xf numFmtId="0" fontId="0" fillId="6" borderId="37" xfId="0" applyFill="1" applyBorder="1" applyAlignment="1">
      <alignment horizontal="right"/>
    </xf>
    <xf numFmtId="0" fontId="5" fillId="0" borderId="28" xfId="0" applyFont="1" applyFill="1" applyBorder="1" applyAlignment="1">
      <alignment horizontal="center"/>
    </xf>
    <xf numFmtId="0" fontId="0" fillId="6" borderId="21" xfId="0" applyFill="1" applyBorder="1"/>
    <xf numFmtId="0" fontId="0" fillId="6" borderId="22" xfId="0" applyFill="1" applyBorder="1" applyAlignment="1">
      <alignment horizontal="right"/>
    </xf>
    <xf numFmtId="164" fontId="0" fillId="6" borderId="38" xfId="0" applyNumberFormat="1" applyFill="1" applyBorder="1" applyAlignment="1">
      <alignment horizontal="center"/>
    </xf>
    <xf numFmtId="16" fontId="0" fillId="3" borderId="12" xfId="0" applyNumberFormat="1" applyFill="1" applyBorder="1" applyAlignment="1">
      <alignment horizontal="center"/>
    </xf>
    <xf numFmtId="164" fontId="0" fillId="0" borderId="12" xfId="0" applyNumberForma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164" fontId="0" fillId="5" borderId="16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7" borderId="1" xfId="0" applyFont="1" applyFill="1" applyBorder="1"/>
    <xf numFmtId="0" fontId="0" fillId="7" borderId="1" xfId="0" applyFill="1" applyBorder="1"/>
    <xf numFmtId="0" fontId="0" fillId="7" borderId="1" xfId="0" applyFill="1" applyBorder="1" applyAlignment="1">
      <alignment horizontal="center"/>
    </xf>
    <xf numFmtId="0" fontId="0" fillId="7" borderId="17" xfId="0" applyFont="1" applyFill="1" applyBorder="1" applyAlignment="1">
      <alignment horizontal="center"/>
    </xf>
    <xf numFmtId="0" fontId="0" fillId="7" borderId="12" xfId="0" applyFill="1" applyBorder="1"/>
    <xf numFmtId="0" fontId="0" fillId="7" borderId="17" xfId="0" applyFill="1" applyBorder="1" applyAlignment="1">
      <alignment horizontal="center"/>
    </xf>
    <xf numFmtId="0" fontId="0" fillId="5" borderId="15" xfId="0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5" fillId="0" borderId="0" xfId="0" applyFont="1" applyFill="1" applyBorder="1"/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20" fontId="0" fillId="0" borderId="28" xfId="0" applyNumberFormat="1" applyBorder="1" applyAlignment="1">
      <alignment horizontal="center"/>
    </xf>
    <xf numFmtId="0" fontId="0" fillId="0" borderId="28" xfId="0" applyBorder="1"/>
    <xf numFmtId="164" fontId="0" fillId="0" borderId="39" xfId="0" applyNumberFormat="1" applyFont="1" applyBorder="1" applyAlignment="1">
      <alignment horizontal="center"/>
    </xf>
    <xf numFmtId="164" fontId="0" fillId="0" borderId="39" xfId="0" applyNumberFormat="1" applyBorder="1" applyAlignment="1">
      <alignment horizontal="center"/>
    </xf>
    <xf numFmtId="0" fontId="0" fillId="0" borderId="40" xfId="0" applyBorder="1" applyAlignment="1">
      <alignment horizontal="center"/>
    </xf>
    <xf numFmtId="0" fontId="2" fillId="0" borderId="2" xfId="0" applyFont="1" applyBorder="1" applyAlignment="1">
      <alignment horizontal="center"/>
    </xf>
    <xf numFmtId="20" fontId="2" fillId="4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20" fontId="2" fillId="0" borderId="2" xfId="0" applyNumberFormat="1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20" fontId="3" fillId="4" borderId="17" xfId="0" applyNumberFormat="1" applyFont="1" applyFill="1" applyBorder="1" applyAlignment="1">
      <alignment horizontal="center"/>
    </xf>
    <xf numFmtId="20" fontId="3" fillId="0" borderId="17" xfId="0" applyNumberFormat="1" applyFont="1" applyBorder="1" applyAlignment="1">
      <alignment horizontal="center"/>
    </xf>
    <xf numFmtId="20" fontId="1" fillId="0" borderId="17" xfId="0" applyNumberFormat="1" applyFont="1" applyBorder="1" applyAlignment="1">
      <alignment horizontal="center"/>
    </xf>
    <xf numFmtId="0" fontId="5" fillId="4" borderId="17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20" fontId="3" fillId="2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6" borderId="17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20" fontId="2" fillId="3" borderId="2" xfId="0" applyNumberFormat="1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20" fontId="2" fillId="4" borderId="17" xfId="0" applyNumberFormat="1" applyFont="1" applyFill="1" applyBorder="1" applyAlignment="1">
      <alignment horizontal="center"/>
    </xf>
    <xf numFmtId="20" fontId="2" fillId="0" borderId="17" xfId="0" applyNumberFormat="1" applyFont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6" borderId="17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20" fontId="2" fillId="0" borderId="17" xfId="0" applyNumberFormat="1" applyFont="1" applyFill="1" applyBorder="1" applyAlignment="1">
      <alignment horizontal="center"/>
    </xf>
    <xf numFmtId="20" fontId="2" fillId="3" borderId="17" xfId="0" applyNumberFormat="1" applyFont="1" applyFill="1" applyBorder="1" applyAlignment="1">
      <alignment horizontal="center"/>
    </xf>
    <xf numFmtId="0" fontId="1" fillId="0" borderId="41" xfId="0" applyFont="1" applyBorder="1" applyAlignment="1">
      <alignment horizontal="center"/>
    </xf>
    <xf numFmtId="20" fontId="1" fillId="4" borderId="41" xfId="0" applyNumberFormat="1" applyFont="1" applyFill="1" applyBorder="1" applyAlignment="1">
      <alignment horizontal="center"/>
    </xf>
    <xf numFmtId="20" fontId="1" fillId="0" borderId="41" xfId="0" applyNumberFormat="1" applyFont="1" applyBorder="1" applyAlignment="1">
      <alignment horizontal="center"/>
    </xf>
    <xf numFmtId="20" fontId="5" fillId="4" borderId="41" xfId="0" applyNumberFormat="1" applyFont="1" applyFill="1" applyBorder="1" applyAlignment="1">
      <alignment horizontal="center"/>
    </xf>
    <xf numFmtId="20" fontId="1" fillId="2" borderId="41" xfId="0" applyNumberFormat="1" applyFont="1" applyFill="1" applyBorder="1" applyAlignment="1">
      <alignment horizontal="center"/>
    </xf>
    <xf numFmtId="20" fontId="1" fillId="6" borderId="41" xfId="0" applyNumberFormat="1" applyFont="1" applyFill="1" applyBorder="1" applyAlignment="1">
      <alignment horizontal="center"/>
    </xf>
    <xf numFmtId="20" fontId="1" fillId="3" borderId="41" xfId="0" applyNumberFormat="1" applyFont="1" applyFill="1" applyBorder="1" applyAlignment="1">
      <alignment horizontal="center"/>
    </xf>
    <xf numFmtId="20" fontId="1" fillId="0" borderId="41" xfId="0" applyNumberFormat="1" applyFont="1" applyFill="1" applyBorder="1" applyAlignment="1">
      <alignment horizontal="center"/>
    </xf>
    <xf numFmtId="20" fontId="2" fillId="0" borderId="41" xfId="0" applyNumberFormat="1" applyFont="1" applyBorder="1" applyAlignment="1">
      <alignment horizontal="center"/>
    </xf>
    <xf numFmtId="0" fontId="5" fillId="4" borderId="41" xfId="0" applyFont="1" applyFill="1" applyBorder="1" applyAlignment="1">
      <alignment horizontal="center"/>
    </xf>
    <xf numFmtId="0" fontId="1" fillId="2" borderId="41" xfId="0" applyFont="1" applyFill="1" applyBorder="1" applyAlignment="1">
      <alignment horizontal="center"/>
    </xf>
    <xf numFmtId="0" fontId="1" fillId="4" borderId="41" xfId="0" applyFont="1" applyFill="1" applyBorder="1" applyAlignment="1">
      <alignment horizontal="center"/>
    </xf>
    <xf numFmtId="0" fontId="1" fillId="6" borderId="41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center"/>
    </xf>
    <xf numFmtId="0" fontId="1" fillId="0" borderId="41" xfId="0" applyFont="1" applyFill="1" applyBorder="1" applyAlignment="1">
      <alignment horizontal="center"/>
    </xf>
    <xf numFmtId="0" fontId="0" fillId="3" borderId="17" xfId="0" applyFill="1" applyBorder="1"/>
    <xf numFmtId="0" fontId="0" fillId="3" borderId="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" fontId="0" fillId="3" borderId="14" xfId="0" applyNumberFormat="1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164" fontId="0" fillId="9" borderId="24" xfId="0" applyNumberFormat="1" applyFill="1" applyBorder="1" applyAlignment="1">
      <alignment horizontal="center"/>
    </xf>
    <xf numFmtId="0" fontId="5" fillId="9" borderId="15" xfId="0" applyFont="1" applyFill="1" applyBorder="1" applyAlignment="1">
      <alignment horizontal="center"/>
    </xf>
    <xf numFmtId="164" fontId="5" fillId="9" borderId="20" xfId="0" applyNumberFormat="1" applyFont="1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164" fontId="0" fillId="8" borderId="29" xfId="0" applyNumberFormat="1" applyFill="1" applyBorder="1" applyAlignment="1">
      <alignment horizontal="center"/>
    </xf>
    <xf numFmtId="0" fontId="0" fillId="0" borderId="43" xfId="0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44" xfId="0" applyNumberFormat="1" applyBorder="1" applyAlignment="1">
      <alignment horizontal="center"/>
    </xf>
    <xf numFmtId="0" fontId="7" fillId="0" borderId="45" xfId="0" applyFont="1" applyFill="1" applyBorder="1" applyAlignment="1">
      <alignment horizontal="center"/>
    </xf>
    <xf numFmtId="0" fontId="7" fillId="0" borderId="46" xfId="0" applyFont="1" applyFill="1" applyBorder="1" applyAlignment="1">
      <alignment horizontal="center"/>
    </xf>
    <xf numFmtId="0" fontId="7" fillId="0" borderId="47" xfId="0" applyFont="1" applyFill="1" applyBorder="1" applyAlignment="1">
      <alignment horizontal="center"/>
    </xf>
    <xf numFmtId="20" fontId="7" fillId="0" borderId="48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/>
    </xf>
    <xf numFmtId="0" fontId="7" fillId="0" borderId="49" xfId="0" applyFont="1" applyFill="1" applyBorder="1" applyAlignment="1">
      <alignment horizontal="center"/>
    </xf>
    <xf numFmtId="20" fontId="7" fillId="0" borderId="50" xfId="0" applyNumberFormat="1" applyFont="1" applyFill="1" applyBorder="1" applyAlignment="1">
      <alignment horizontal="center"/>
    </xf>
    <xf numFmtId="0" fontId="7" fillId="0" borderId="51" xfId="0" applyFont="1" applyFill="1" applyBorder="1" applyAlignment="1">
      <alignment horizontal="center" vertical="center"/>
    </xf>
    <xf numFmtId="20" fontId="7" fillId="0" borderId="51" xfId="0" applyNumberFormat="1" applyFont="1" applyFill="1" applyBorder="1" applyAlignment="1">
      <alignment horizontal="center"/>
    </xf>
    <xf numFmtId="0" fontId="7" fillId="0" borderId="52" xfId="0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7" borderId="10" xfId="0" applyFill="1" applyBorder="1"/>
    <xf numFmtId="164" fontId="0" fillId="0" borderId="1" xfId="0" applyNumberFormat="1" applyFont="1" applyFill="1" applyBorder="1" applyAlignment="1">
      <alignment horizontal="center"/>
    </xf>
    <xf numFmtId="0" fontId="0" fillId="7" borderId="1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4"/>
  <sheetViews>
    <sheetView workbookViewId="0">
      <selection activeCell="G23" sqref="G23"/>
    </sheetView>
  </sheetViews>
  <sheetFormatPr baseColWidth="10" defaultRowHeight="15" x14ac:dyDescent="0.25"/>
  <cols>
    <col min="2" max="2" width="8.5703125" customWidth="1"/>
    <col min="3" max="3" width="17.140625" customWidth="1"/>
    <col min="4" max="4" width="9.7109375" customWidth="1"/>
    <col min="5" max="5" width="10.42578125" customWidth="1"/>
    <col min="6" max="6" width="18.85546875" customWidth="1"/>
    <col min="10" max="10" width="12.42578125" customWidth="1"/>
    <col min="13" max="13" width="10.28515625" customWidth="1"/>
    <col min="15" max="15" width="11.85546875" customWidth="1"/>
  </cols>
  <sheetData>
    <row r="1" spans="2:17" ht="15.75" thickBot="1" x14ac:dyDescent="0.3">
      <c r="K1" s="40"/>
    </row>
    <row r="2" spans="2:17" ht="15.75" thickBot="1" x14ac:dyDescent="0.3">
      <c r="C2" s="4" t="s">
        <v>23</v>
      </c>
      <c r="D2" s="14">
        <v>66.125</v>
      </c>
      <c r="F2" s="177" t="s">
        <v>64</v>
      </c>
      <c r="G2" s="178">
        <f>SUM(travail!P3:P368)</f>
        <v>78.118055555555387</v>
      </c>
      <c r="H2" s="181" t="s">
        <v>57</v>
      </c>
      <c r="J2" s="169" t="s">
        <v>65</v>
      </c>
      <c r="K2" s="170">
        <v>2016</v>
      </c>
      <c r="L2" s="86"/>
      <c r="M2" s="168"/>
      <c r="N2" s="170">
        <v>2017</v>
      </c>
      <c r="O2" s="87"/>
      <c r="P2" s="88" t="s">
        <v>53</v>
      </c>
      <c r="Q2" s="89"/>
    </row>
    <row r="3" spans="2:17" ht="15.75" thickBot="1" x14ac:dyDescent="0.3">
      <c r="C3" s="7" t="s">
        <v>24</v>
      </c>
      <c r="D3" s="16">
        <v>0.5</v>
      </c>
      <c r="F3" s="179" t="s">
        <v>63</v>
      </c>
      <c r="G3" s="180">
        <f>G2-L3</f>
        <v>68.218055555555381</v>
      </c>
      <c r="H3" s="182">
        <f>G3-D2</f>
        <v>2.0930555555553809</v>
      </c>
      <c r="J3" s="19"/>
      <c r="K3" s="173" t="s">
        <v>39</v>
      </c>
      <c r="L3" s="175">
        <f>SUM(travail!C3:C368)*D4</f>
        <v>9.9</v>
      </c>
      <c r="M3" s="176">
        <v>41274</v>
      </c>
      <c r="N3" s="84"/>
      <c r="O3" s="90" t="s">
        <v>9</v>
      </c>
      <c r="P3" s="72"/>
      <c r="Q3" s="91" t="s">
        <v>35</v>
      </c>
    </row>
    <row r="4" spans="2:17" x14ac:dyDescent="0.25">
      <c r="C4" s="4" t="s">
        <v>31</v>
      </c>
      <c r="D4" s="14">
        <v>0.3</v>
      </c>
      <c r="J4" s="171"/>
      <c r="K4" s="172" t="s">
        <v>34</v>
      </c>
      <c r="L4" s="174">
        <f>D11-L3-N34</f>
        <v>-3.6082248300317588E-16</v>
      </c>
      <c r="M4" s="85">
        <v>41275</v>
      </c>
      <c r="N4" s="84">
        <v>0.22500000000000001</v>
      </c>
      <c r="O4" s="92">
        <v>42569</v>
      </c>
      <c r="P4" s="73">
        <v>1</v>
      </c>
      <c r="Q4" s="93">
        <v>1</v>
      </c>
    </row>
    <row r="5" spans="2:17" x14ac:dyDescent="0.25">
      <c r="C5" s="4" t="s">
        <v>25</v>
      </c>
      <c r="D5" s="17">
        <v>0.41666666666666669</v>
      </c>
      <c r="J5" s="77"/>
      <c r="M5" s="85">
        <v>41276</v>
      </c>
      <c r="N5" s="84"/>
      <c r="O5" s="92">
        <v>42570</v>
      </c>
      <c r="P5" s="74">
        <v>2</v>
      </c>
      <c r="Q5" s="93">
        <v>1</v>
      </c>
    </row>
    <row r="6" spans="2:17" x14ac:dyDescent="0.25">
      <c r="C6" s="4" t="s">
        <v>27</v>
      </c>
      <c r="D6" s="16">
        <v>0.45833333333333331</v>
      </c>
      <c r="I6" s="5"/>
      <c r="J6" s="5"/>
      <c r="K6" s="13"/>
      <c r="L6" s="5"/>
      <c r="M6" s="85">
        <v>41277</v>
      </c>
      <c r="N6" s="84"/>
      <c r="O6" s="92">
        <v>42571</v>
      </c>
      <c r="P6" s="74">
        <v>3</v>
      </c>
      <c r="Q6" s="93">
        <v>1</v>
      </c>
    </row>
    <row r="7" spans="2:17" x14ac:dyDescent="0.25">
      <c r="C7" s="4" t="s">
        <v>29</v>
      </c>
      <c r="D7" s="14">
        <v>1.5</v>
      </c>
      <c r="H7" s="8"/>
      <c r="I7" s="5"/>
      <c r="L7" s="15"/>
      <c r="M7" s="85">
        <v>41278</v>
      </c>
      <c r="N7" s="84"/>
      <c r="O7" s="94"/>
      <c r="P7" s="74" t="s">
        <v>30</v>
      </c>
      <c r="Q7" s="95">
        <f>SUM(Q4:Q6)*D4</f>
        <v>0.89999999999999991</v>
      </c>
    </row>
    <row r="8" spans="2:17" x14ac:dyDescent="0.25">
      <c r="C8" s="4" t="s">
        <v>20</v>
      </c>
      <c r="D8" s="14">
        <v>2</v>
      </c>
      <c r="M8" s="85">
        <v>41279</v>
      </c>
      <c r="N8" s="84"/>
      <c r="O8" s="94"/>
      <c r="P8" s="75"/>
      <c r="Q8" s="96"/>
    </row>
    <row r="9" spans="2:17" x14ac:dyDescent="0.25">
      <c r="C9" s="4" t="s">
        <v>21</v>
      </c>
      <c r="D9" s="14">
        <v>1.4583333333333333</v>
      </c>
      <c r="M9" s="85">
        <v>41280</v>
      </c>
      <c r="N9" s="84"/>
      <c r="O9" s="94"/>
      <c r="P9" s="75"/>
      <c r="Q9" s="96"/>
    </row>
    <row r="10" spans="2:17" x14ac:dyDescent="0.25">
      <c r="C10" s="4" t="s">
        <v>22</v>
      </c>
      <c r="D10" s="14">
        <v>1.0416666666666667</v>
      </c>
      <c r="G10" s="8"/>
      <c r="H10" s="5"/>
      <c r="M10" s="85">
        <v>41281</v>
      </c>
      <c r="N10" s="84"/>
      <c r="O10" s="97" t="s">
        <v>9</v>
      </c>
      <c r="P10" s="75"/>
      <c r="Q10" s="98" t="s">
        <v>36</v>
      </c>
    </row>
    <row r="11" spans="2:17" x14ac:dyDescent="0.25">
      <c r="C11" s="4" t="s">
        <v>60</v>
      </c>
      <c r="D11" s="108">
        <v>10.125</v>
      </c>
      <c r="F11" s="6"/>
      <c r="G11" s="116"/>
      <c r="H11" s="117"/>
      <c r="M11" s="85">
        <v>41282</v>
      </c>
      <c r="N11" s="84"/>
      <c r="O11" s="92">
        <v>42605</v>
      </c>
      <c r="P11" s="76">
        <v>1</v>
      </c>
      <c r="Q11" s="93">
        <v>1</v>
      </c>
    </row>
    <row r="12" spans="2:17" x14ac:dyDescent="0.25">
      <c r="B12" s="5"/>
      <c r="C12" s="198" t="s">
        <v>61</v>
      </c>
      <c r="D12" s="14">
        <v>5.2083333333333336E-2</v>
      </c>
      <c r="M12" s="85">
        <v>41283</v>
      </c>
      <c r="N12" s="84"/>
      <c r="O12" s="92">
        <v>42606</v>
      </c>
      <c r="P12" s="76">
        <v>2</v>
      </c>
      <c r="Q12" s="93">
        <v>1</v>
      </c>
    </row>
    <row r="13" spans="2:17" x14ac:dyDescent="0.25">
      <c r="B13" s="5"/>
      <c r="C13" s="8" t="s">
        <v>62</v>
      </c>
      <c r="D13" s="14">
        <v>6.25E-2</v>
      </c>
      <c r="L13" s="77"/>
      <c r="M13" s="85">
        <v>41284</v>
      </c>
      <c r="N13" s="84"/>
      <c r="O13" s="92">
        <v>42607</v>
      </c>
      <c r="P13" s="76">
        <v>3</v>
      </c>
      <c r="Q13" s="93">
        <v>1</v>
      </c>
    </row>
    <row r="14" spans="2:17" x14ac:dyDescent="0.25">
      <c r="B14" s="5"/>
      <c r="C14" s="8" t="s">
        <v>26</v>
      </c>
      <c r="D14" s="14">
        <v>0.10416666666666667</v>
      </c>
      <c r="F14" s="199">
        <f>SUM(I15:I26)</f>
        <v>3.6062499999999984</v>
      </c>
      <c r="G14" s="199">
        <f>SUM(D12*F14)*24</f>
        <v>4.5078124999999982</v>
      </c>
      <c r="H14" s="109"/>
      <c r="I14" s="81" t="s">
        <v>54</v>
      </c>
      <c r="J14" s="81" t="s">
        <v>57</v>
      </c>
      <c r="K14" s="110"/>
      <c r="M14" s="85">
        <v>41285</v>
      </c>
      <c r="N14" s="84"/>
      <c r="O14" s="92">
        <v>42608</v>
      </c>
      <c r="P14" s="76">
        <v>4</v>
      </c>
      <c r="Q14" s="93">
        <v>1</v>
      </c>
    </row>
    <row r="15" spans="2:17" x14ac:dyDescent="0.25">
      <c r="B15" s="5"/>
      <c r="C15" s="8" t="s">
        <v>28</v>
      </c>
      <c r="D15" s="14">
        <v>8.3333333333333329E-2</v>
      </c>
      <c r="F15" s="199">
        <f>SUM(J16:J27)</f>
        <v>0</v>
      </c>
      <c r="G15" s="199">
        <f>SUM(D13*F15)*24</f>
        <v>0</v>
      </c>
      <c r="H15" s="81" t="s">
        <v>40</v>
      </c>
      <c r="I15" s="82">
        <f>SUM(travail!V3:V33)</f>
        <v>0.49999999999999956</v>
      </c>
      <c r="J15" s="82" t="str">
        <f>IF(I15&lt;=D$10,"","hc")</f>
        <v/>
      </c>
      <c r="K15" s="83">
        <f t="shared" ref="K15:K26" si="0">I15-D$10</f>
        <v>-0.54166666666666718</v>
      </c>
      <c r="M15" s="85">
        <v>41286</v>
      </c>
      <c r="N15" s="84"/>
      <c r="O15" s="92">
        <v>42609</v>
      </c>
      <c r="P15" s="76">
        <v>5</v>
      </c>
      <c r="Q15" s="93">
        <v>0</v>
      </c>
    </row>
    <row r="16" spans="2:17" x14ac:dyDescent="0.25">
      <c r="F16" s="199">
        <f>SUM(travail!W3:W368)</f>
        <v>2.760416666666667</v>
      </c>
      <c r="G16" s="199">
        <f>SUM(D14*F16)*24</f>
        <v>6.9010416666666679</v>
      </c>
      <c r="H16" s="81" t="s">
        <v>41</v>
      </c>
      <c r="I16" s="82">
        <f>SUM(travail!V34:V62)</f>
        <v>0.34027777777777746</v>
      </c>
      <c r="J16" s="82" t="str">
        <f>IF(I16&lt;=D$10,"","hc")</f>
        <v/>
      </c>
      <c r="K16" s="83">
        <f t="shared" si="0"/>
        <v>-0.70138888888888928</v>
      </c>
      <c r="M16" s="85">
        <v>41287</v>
      </c>
      <c r="N16" s="84"/>
      <c r="O16" s="92">
        <v>42610</v>
      </c>
      <c r="P16" s="76">
        <v>6</v>
      </c>
      <c r="Q16" s="93">
        <v>0</v>
      </c>
    </row>
    <row r="17" spans="2:17" x14ac:dyDescent="0.25">
      <c r="B17" s="5"/>
      <c r="C17" s="8" t="s">
        <v>67</v>
      </c>
      <c r="D17" s="202">
        <v>3.5416666666666665</v>
      </c>
      <c r="F17" s="200">
        <f>SUM(travail!X3:X368)</f>
        <v>0.66666666666666641</v>
      </c>
      <c r="G17" s="199">
        <f>SUM(D15*F17)*24</f>
        <v>1.3333333333333328</v>
      </c>
      <c r="H17" s="81" t="s">
        <v>42</v>
      </c>
      <c r="I17" s="82">
        <f>SUM(travail!V63:V93)</f>
        <v>1.3541666666666656</v>
      </c>
      <c r="J17" s="82" t="str">
        <f>IF(I17&lt;=D$10,"","HC")</f>
        <v>HC</v>
      </c>
      <c r="K17" s="83">
        <f t="shared" si="0"/>
        <v>0.31249999999999889</v>
      </c>
      <c r="M17" s="85">
        <v>41288</v>
      </c>
      <c r="N17" s="84"/>
      <c r="O17" s="92">
        <v>42611</v>
      </c>
      <c r="P17" s="76">
        <v>7</v>
      </c>
      <c r="Q17" s="93">
        <v>1</v>
      </c>
    </row>
    <row r="18" spans="2:17" x14ac:dyDescent="0.25">
      <c r="B18" s="5"/>
      <c r="C18" s="8" t="s">
        <v>68</v>
      </c>
      <c r="D18" s="14">
        <v>0</v>
      </c>
      <c r="E18" s="5"/>
      <c r="F18" s="77" t="s">
        <v>30</v>
      </c>
      <c r="G18" s="199">
        <f>SUM(G14:G17)</f>
        <v>12.742187499999998</v>
      </c>
      <c r="H18" s="81" t="s">
        <v>43</v>
      </c>
      <c r="I18" s="82">
        <f>SUM(travail!V94:V123)</f>
        <v>9.3055555555555447E-2</v>
      </c>
      <c r="J18" s="82" t="str">
        <f t="shared" ref="J18:J26" si="1">IF(I18&lt;=D$10,"","hc")</f>
        <v/>
      </c>
      <c r="K18" s="83">
        <f t="shared" si="0"/>
        <v>-0.94861111111111129</v>
      </c>
      <c r="M18" s="85">
        <v>41289</v>
      </c>
      <c r="N18" s="84"/>
      <c r="O18" s="92">
        <v>42612</v>
      </c>
      <c r="P18" s="76">
        <v>8</v>
      </c>
      <c r="Q18" s="93">
        <v>1</v>
      </c>
    </row>
    <row r="19" spans="2:17" x14ac:dyDescent="0.25">
      <c r="B19" s="5"/>
      <c r="C19" s="5"/>
      <c r="D19" s="5"/>
      <c r="E19" s="5"/>
      <c r="F19" s="5"/>
      <c r="G19" s="5"/>
      <c r="H19" s="81" t="s">
        <v>44</v>
      </c>
      <c r="I19" s="82">
        <f>SUM(travail!V124:V154)</f>
        <v>0</v>
      </c>
      <c r="J19" s="82" t="str">
        <f t="shared" si="1"/>
        <v/>
      </c>
      <c r="K19" s="83">
        <f t="shared" si="0"/>
        <v>-1.0416666666666667</v>
      </c>
      <c r="M19" s="85">
        <v>41290</v>
      </c>
      <c r="N19" s="84"/>
      <c r="O19" s="92">
        <v>42613</v>
      </c>
      <c r="P19" s="76">
        <v>9</v>
      </c>
      <c r="Q19" s="93">
        <v>1</v>
      </c>
    </row>
    <row r="20" spans="2:17" x14ac:dyDescent="0.25">
      <c r="B20" s="5"/>
      <c r="C20" s="5"/>
      <c r="D20" s="5"/>
      <c r="E20" s="5"/>
      <c r="F20" s="199"/>
      <c r="G20" s="5"/>
      <c r="H20" s="81" t="s">
        <v>45</v>
      </c>
      <c r="I20" s="82">
        <f>SUM(travail!V155:V184)</f>
        <v>0.20833333333333326</v>
      </c>
      <c r="J20" s="82" t="str">
        <f t="shared" si="1"/>
        <v/>
      </c>
      <c r="K20" s="83">
        <f t="shared" si="0"/>
        <v>-0.83333333333333348</v>
      </c>
      <c r="M20" s="85">
        <v>41291</v>
      </c>
      <c r="N20" s="84"/>
      <c r="O20" s="92">
        <v>42614</v>
      </c>
      <c r="P20" s="76">
        <v>10</v>
      </c>
      <c r="Q20" s="99">
        <v>1</v>
      </c>
    </row>
    <row r="21" spans="2:17" x14ac:dyDescent="0.25">
      <c r="B21" s="5"/>
      <c r="C21" s="5"/>
      <c r="D21" s="5"/>
      <c r="E21" s="5"/>
      <c r="F21" s="5"/>
      <c r="G21" s="5"/>
      <c r="H21" s="81" t="s">
        <v>46</v>
      </c>
      <c r="I21" s="82">
        <f>SUM(travail!V185:V215)</f>
        <v>0</v>
      </c>
      <c r="J21" s="82" t="str">
        <f t="shared" si="1"/>
        <v/>
      </c>
      <c r="K21" s="83">
        <f t="shared" si="0"/>
        <v>-1.0416666666666667</v>
      </c>
      <c r="M21" s="85">
        <v>41292</v>
      </c>
      <c r="N21" s="84"/>
      <c r="O21" s="92">
        <v>42615</v>
      </c>
      <c r="P21" s="76">
        <v>11</v>
      </c>
      <c r="Q21" s="93">
        <v>1</v>
      </c>
    </row>
    <row r="22" spans="2:17" ht="15.75" thickBot="1" x14ac:dyDescent="0.3">
      <c r="B22" s="5"/>
      <c r="C22" s="5"/>
      <c r="D22" s="5"/>
      <c r="E22" s="77"/>
      <c r="F22" s="5"/>
      <c r="G22" s="114">
        <v>2016</v>
      </c>
      <c r="H22" s="81" t="s">
        <v>47</v>
      </c>
      <c r="I22" s="82">
        <f>SUM(travail!V216:V246)</f>
        <v>0</v>
      </c>
      <c r="J22" s="82" t="str">
        <f t="shared" si="1"/>
        <v/>
      </c>
      <c r="K22" s="83">
        <f t="shared" si="0"/>
        <v>-1.0416666666666667</v>
      </c>
      <c r="M22" s="85">
        <v>41293</v>
      </c>
      <c r="N22" s="84"/>
      <c r="O22" s="100"/>
      <c r="P22" s="101" t="s">
        <v>30</v>
      </c>
      <c r="Q22" s="102">
        <f>SUM(Q11:Q21)*D4</f>
        <v>2.6999999999999997</v>
      </c>
    </row>
    <row r="23" spans="2:17" x14ac:dyDescent="0.25">
      <c r="B23" s="5"/>
      <c r="F23" s="203" t="s">
        <v>52</v>
      </c>
      <c r="G23" s="83">
        <f>SUM(travail!D3:D368)*D4</f>
        <v>6</v>
      </c>
      <c r="H23" s="81" t="s">
        <v>48</v>
      </c>
      <c r="I23" s="82">
        <f>SUM(travail!V247:V276)</f>
        <v>1.6666666666666607E-2</v>
      </c>
      <c r="J23" s="82" t="str">
        <f t="shared" si="1"/>
        <v/>
      </c>
      <c r="K23" s="83">
        <f t="shared" si="0"/>
        <v>-1.0250000000000001</v>
      </c>
      <c r="M23" s="85">
        <v>41294</v>
      </c>
      <c r="N23" s="14"/>
    </row>
    <row r="24" spans="2:17" x14ac:dyDescent="0.25">
      <c r="B24" s="5"/>
      <c r="F24" s="110"/>
      <c r="G24" s="111"/>
      <c r="H24" s="81" t="s">
        <v>49</v>
      </c>
      <c r="I24" s="82">
        <f>SUM(travail!V277:V306)</f>
        <v>0.20833333333333326</v>
      </c>
      <c r="J24" s="82" t="str">
        <f t="shared" si="1"/>
        <v/>
      </c>
      <c r="K24" s="83">
        <f t="shared" si="0"/>
        <v>-0.83333333333333348</v>
      </c>
      <c r="M24" s="85">
        <v>41295</v>
      </c>
      <c r="N24" s="14"/>
    </row>
    <row r="25" spans="2:17" ht="15.75" thickBot="1" x14ac:dyDescent="0.3">
      <c r="B25" s="5"/>
      <c r="C25" s="5"/>
      <c r="D25" s="77"/>
      <c r="E25" s="199"/>
      <c r="F25" s="201"/>
      <c r="G25" s="113"/>
      <c r="H25" s="81" t="s">
        <v>50</v>
      </c>
      <c r="I25" s="82">
        <f>SUM(travail!V308:V337)</f>
        <v>0.51041666666666696</v>
      </c>
      <c r="J25" s="82" t="str">
        <f t="shared" si="1"/>
        <v/>
      </c>
      <c r="K25" s="83">
        <f t="shared" si="0"/>
        <v>-0.53124999999999978</v>
      </c>
      <c r="M25" s="85">
        <v>41296</v>
      </c>
      <c r="N25" s="14"/>
    </row>
    <row r="26" spans="2:17" ht="15.75" thickBot="1" x14ac:dyDescent="0.3">
      <c r="B26" s="13"/>
      <c r="C26" s="13"/>
      <c r="D26" s="13"/>
      <c r="E26" s="13"/>
      <c r="F26" s="115" t="s">
        <v>59</v>
      </c>
      <c r="G26" s="107">
        <f>E25+G18-G23</f>
        <v>6.7421874999999982</v>
      </c>
      <c r="H26" s="112" t="s">
        <v>51</v>
      </c>
      <c r="I26" s="82">
        <f>SUM(travail!V338:V368)</f>
        <v>0.37500000000000022</v>
      </c>
      <c r="J26" s="82" t="str">
        <f t="shared" si="1"/>
        <v/>
      </c>
      <c r="K26" s="83">
        <f t="shared" si="0"/>
        <v>-0.66666666666666652</v>
      </c>
      <c r="M26" s="85">
        <v>41297</v>
      </c>
      <c r="N26" s="14"/>
    </row>
    <row r="27" spans="2:17" x14ac:dyDescent="0.25">
      <c r="J27" s="6"/>
      <c r="K27" s="6"/>
      <c r="M27" s="85">
        <v>41298</v>
      </c>
      <c r="N27" s="14"/>
    </row>
    <row r="28" spans="2:17" x14ac:dyDescent="0.25">
      <c r="M28" s="85">
        <v>41299</v>
      </c>
      <c r="N28" s="14"/>
    </row>
    <row r="29" spans="2:17" x14ac:dyDescent="0.25">
      <c r="M29" s="85">
        <v>41300</v>
      </c>
      <c r="N29" s="14"/>
    </row>
    <row r="30" spans="2:17" x14ac:dyDescent="0.25">
      <c r="M30" s="85">
        <v>41301</v>
      </c>
      <c r="N30" s="14"/>
    </row>
    <row r="31" spans="2:17" x14ac:dyDescent="0.25">
      <c r="M31" s="85">
        <v>41302</v>
      </c>
      <c r="N31" s="14"/>
    </row>
    <row r="32" spans="2:17" x14ac:dyDescent="0.25">
      <c r="M32" s="85">
        <v>41303</v>
      </c>
      <c r="N32" s="14"/>
    </row>
    <row r="33" spans="13:14" ht="15.75" thickBot="1" x14ac:dyDescent="0.3">
      <c r="M33" s="103">
        <v>41304</v>
      </c>
      <c r="N33" s="104"/>
    </row>
    <row r="34" spans="13:14" ht="15.75" thickBot="1" x14ac:dyDescent="0.3">
      <c r="M34" s="105" t="s">
        <v>30</v>
      </c>
      <c r="N34" s="106">
        <f>SUM(N3:N33)</f>
        <v>0.22500000000000001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68"/>
  <sheetViews>
    <sheetView tabSelected="1" zoomScaleNormal="100" workbookViewId="0">
      <selection activeCell="S1" sqref="S1"/>
    </sheetView>
  </sheetViews>
  <sheetFormatPr baseColWidth="10" defaultRowHeight="15" x14ac:dyDescent="0.25"/>
  <cols>
    <col min="3" max="5" width="4.7109375" customWidth="1"/>
    <col min="6" max="11" width="8.7109375" customWidth="1"/>
    <col min="12" max="13" width="10.7109375" customWidth="1"/>
    <col min="14" max="15" width="8.7109375" customWidth="1"/>
    <col min="16" max="16" width="10.7109375" customWidth="1"/>
    <col min="17" max="17" width="4.7109375" customWidth="1"/>
    <col min="18" max="18" width="9.42578125" customWidth="1"/>
    <col min="19" max="19" width="10.7109375" customWidth="1"/>
    <col min="20" max="20" width="4.7109375" customWidth="1"/>
    <col min="21" max="21" width="10.7109375" customWidth="1"/>
    <col min="22" max="22" width="8.7109375" customWidth="1"/>
    <col min="23" max="25" width="10.7109375" customWidth="1"/>
    <col min="26" max="26" width="11.7109375" style="1" customWidth="1"/>
    <col min="28" max="29" width="8.7109375" customWidth="1"/>
    <col min="31" max="31" width="8.7109375" customWidth="1"/>
  </cols>
  <sheetData>
    <row r="1" spans="1:30" ht="15.75" thickBot="1" x14ac:dyDescent="0.3">
      <c r="A1" s="1">
        <v>2016</v>
      </c>
    </row>
    <row r="2" spans="1:30" x14ac:dyDescent="0.25">
      <c r="A2" s="1" t="s">
        <v>10</v>
      </c>
      <c r="B2" s="1" t="s">
        <v>9</v>
      </c>
      <c r="C2" s="1" t="s">
        <v>37</v>
      </c>
      <c r="D2" s="3" t="s">
        <v>38</v>
      </c>
      <c r="E2" s="1" t="s">
        <v>66</v>
      </c>
      <c r="F2" s="9" t="s">
        <v>0</v>
      </c>
      <c r="G2" s="125" t="s">
        <v>1</v>
      </c>
      <c r="H2" s="153" t="s">
        <v>2</v>
      </c>
      <c r="I2" s="144" t="s">
        <v>3</v>
      </c>
      <c r="J2" s="125" t="s">
        <v>4</v>
      </c>
      <c r="K2" s="153" t="s">
        <v>2</v>
      </c>
      <c r="L2" s="132" t="s">
        <v>5</v>
      </c>
      <c r="M2" s="11" t="s">
        <v>6</v>
      </c>
      <c r="N2" s="47" t="s">
        <v>7</v>
      </c>
      <c r="O2" s="57" t="s">
        <v>8</v>
      </c>
      <c r="P2" s="186" t="s">
        <v>18</v>
      </c>
      <c r="Q2" s="187" t="s">
        <v>55</v>
      </c>
      <c r="R2" s="187"/>
      <c r="S2" s="187" t="s">
        <v>19</v>
      </c>
      <c r="T2" s="188" t="s">
        <v>55</v>
      </c>
      <c r="U2" s="183" t="s">
        <v>33</v>
      </c>
      <c r="V2" s="78" t="s">
        <v>56</v>
      </c>
      <c r="W2" s="78" t="s">
        <v>32</v>
      </c>
      <c r="X2" s="118" t="s">
        <v>58</v>
      </c>
      <c r="Z2"/>
      <c r="AA2" s="1"/>
    </row>
    <row r="3" spans="1:30" x14ac:dyDescent="0.25">
      <c r="A3" s="1" t="s">
        <v>11</v>
      </c>
      <c r="B3" s="2">
        <v>40908</v>
      </c>
      <c r="C3" s="24"/>
      <c r="D3" s="41"/>
      <c r="E3" s="27">
        <v>1</v>
      </c>
      <c r="F3" s="30"/>
      <c r="G3" s="126"/>
      <c r="H3" s="154"/>
      <c r="I3" s="145"/>
      <c r="J3" s="126"/>
      <c r="K3" s="154"/>
      <c r="L3" s="133"/>
      <c r="M3" s="31"/>
      <c r="N3" s="48"/>
      <c r="O3" s="58"/>
      <c r="P3" s="189">
        <f>G3-F3+IF(F3&gt;G3,1)+J3-I3+IF(I3&gt;J3,1)+M3-L3+IF(L3&gt;M3,1)+O3-N3+IF(N3&gt;O3,1)+(E3*base!D$4)+(D3*base!D$4)+(C3*base!D$4)</f>
        <v>0.3</v>
      </c>
      <c r="Q3" s="190" t="str">
        <f>IF(P3&lt;=base!D$5,"","hc")</f>
        <v/>
      </c>
      <c r="R3" s="197">
        <f>SUM(P3-base!D$5)</f>
        <v>-0.1166666666666667</v>
      </c>
      <c r="S3" s="191">
        <f>G3-F3+IF(F3&gt;G3,1)+J3-I3+IF(I3&gt;J3,1)+M3-L3+IF(L3&gt;M3,1)+O3-N3+IF(N3&gt;O3,1)+(E3*base!D$4)+(D3*base!D$4)+(C3*base!D$4)+H3+K3</f>
        <v>0.3</v>
      </c>
      <c r="T3" s="192" t="str">
        <f>IF(S3&lt;=base!D$3,"","hc")</f>
        <v/>
      </c>
      <c r="U3" s="184"/>
      <c r="V3" s="18"/>
      <c r="W3" s="108">
        <f t="shared" ref="W3:W66" si="0">O3-N3+IF(N3&gt;O3,1)</f>
        <v>0</v>
      </c>
      <c r="X3" s="119"/>
      <c r="AA3" s="3"/>
      <c r="AB3" s="1"/>
    </row>
    <row r="4" spans="1:30" x14ac:dyDescent="0.25">
      <c r="A4" s="1" t="s">
        <v>12</v>
      </c>
      <c r="B4" s="2">
        <v>40909</v>
      </c>
      <c r="C4" s="25"/>
      <c r="D4" s="42"/>
      <c r="E4" s="28"/>
      <c r="F4" s="10"/>
      <c r="G4" s="46"/>
      <c r="H4" s="155"/>
      <c r="I4" s="146"/>
      <c r="J4" s="46"/>
      <c r="K4" s="155"/>
      <c r="L4" s="134"/>
      <c r="M4" s="12"/>
      <c r="N4" s="47"/>
      <c r="O4" s="57"/>
      <c r="P4" s="189">
        <f>G4-F4+IF(F4&gt;G4,1)+J4-I4+IF(I4&gt;J4,1)+M4-L4+IF(L4&gt;M4,1)+O4-N4+IF(N4&gt;O4,1)+(E4*base!D$4)+(D4*base!D$4)+(C4*base!D$4)</f>
        <v>0</v>
      </c>
      <c r="Q4" s="190" t="str">
        <f>IF(P4&lt;=base!D$5,"","hc")</f>
        <v/>
      </c>
      <c r="R4" s="197">
        <f>SUM(P4-base!D$5)</f>
        <v>-0.41666666666666669</v>
      </c>
      <c r="S4" s="191">
        <f>G4-F4+IF(F4&gt;G4,1)+J4-I4+IF(I4&gt;J4,1)+M4-L4+IF(L4&gt;M4,1)+O4-N4+IF(N4&gt;O4,1)+(E4*base!D$4)+(D4*base!D$4)+(C4*base!D$4)+H4+K4</f>
        <v>0</v>
      </c>
      <c r="T4" s="192" t="str">
        <f>IF(S4&lt;=base!D$3,"","hc")</f>
        <v/>
      </c>
      <c r="U4" s="184"/>
      <c r="V4" s="18"/>
      <c r="W4" s="108">
        <f t="shared" si="0"/>
        <v>0</v>
      </c>
      <c r="X4" s="119"/>
    </row>
    <row r="5" spans="1:30" x14ac:dyDescent="0.25">
      <c r="A5" s="1" t="s">
        <v>13</v>
      </c>
      <c r="B5" s="2">
        <v>40910</v>
      </c>
      <c r="C5" s="25"/>
      <c r="D5" s="42"/>
      <c r="E5" s="28"/>
      <c r="F5" s="10"/>
      <c r="G5" s="46"/>
      <c r="H5" s="155"/>
      <c r="I5" s="144"/>
      <c r="J5" s="125"/>
      <c r="K5" s="153"/>
      <c r="L5" s="132"/>
      <c r="M5" s="11"/>
      <c r="N5" s="47"/>
      <c r="O5" s="57"/>
      <c r="P5" s="189">
        <f>G5-F5+IF(F5&gt;G5,1)+J5-I5+IF(I5&gt;J5,1)+M5-L5+IF(L5&gt;M5,1)+O5-N5+IF(N5&gt;O5,1)+(E5*base!D$4)+(D5*base!D$4)+(C5*base!D$4)</f>
        <v>0</v>
      </c>
      <c r="Q5" s="190" t="str">
        <f>IF(P5&lt;=base!D$5,"","hc")</f>
        <v/>
      </c>
      <c r="R5" s="197">
        <f>SUM(P5-base!D$5)</f>
        <v>-0.41666666666666669</v>
      </c>
      <c r="S5" s="191">
        <f>G5-F5+IF(F5&gt;G5,1)+J5-I5+IF(I5&gt;J5,1)+M5-L5+IF(L5&gt;M5,1)+O5-N5+IF(N5&gt;O5,1)+(E5*base!D$4)+(D5*base!D$4)+(C5*base!D$4)+H5+K5</f>
        <v>0</v>
      </c>
      <c r="T5" s="192" t="str">
        <f>IF(S5&lt;=base!D$3,"","hc")</f>
        <v/>
      </c>
      <c r="U5" s="184">
        <f>SUM(P3:P5)</f>
        <v>0.3</v>
      </c>
      <c r="V5" s="79">
        <f>IF(base!D$7&lt;U5,U5-base!D$7,0)</f>
        <v>0</v>
      </c>
      <c r="W5" s="108">
        <f t="shared" si="0"/>
        <v>0</v>
      </c>
      <c r="X5" s="120">
        <f>G5-F5+IF(F5&gt;G5,1)+J5-I5+IF(I5&gt;J5,1)+M5-L5+IF(L5&gt;M5,1)+O5-N5+IF(N5&gt;O5,1)+(D5*base!E27)+(E5*base!E27)</f>
        <v>0</v>
      </c>
      <c r="AA5" s="3"/>
      <c r="AB5" s="1"/>
    </row>
    <row r="6" spans="1:30" x14ac:dyDescent="0.25">
      <c r="A6" s="1" t="s">
        <v>14</v>
      </c>
      <c r="B6" s="2">
        <v>40911</v>
      </c>
      <c r="C6" s="25"/>
      <c r="D6" s="42"/>
      <c r="E6" s="28"/>
      <c r="F6" s="10">
        <v>0.375</v>
      </c>
      <c r="G6" s="46">
        <v>0.54166666666666663</v>
      </c>
      <c r="H6" s="155">
        <v>0</v>
      </c>
      <c r="I6" s="146">
        <v>0.54166666666666663</v>
      </c>
      <c r="J6" s="46">
        <v>0.79166666666666663</v>
      </c>
      <c r="K6" s="153"/>
      <c r="L6" s="132"/>
      <c r="M6" s="11"/>
      <c r="N6" s="47"/>
      <c r="O6" s="57"/>
      <c r="P6" s="189">
        <f>G6-F6+IF(F6&gt;G6,1)+J6-I6+IF(I6&gt;J6,1)+M6-L6+IF(L6&gt;M6,1)+O6-N6+IF(N6&gt;O6,1)+(E6*base!D$4)+(D6*base!D$4)+(C6*base!D$4)</f>
        <v>0.41666666666666663</v>
      </c>
      <c r="Q6" s="190" t="str">
        <f>IF(P6&lt;=base!D$5,"","hc")</f>
        <v/>
      </c>
      <c r="R6" s="197">
        <f>SUM(P6-base!D$5)</f>
        <v>-5.5511151231257827E-17</v>
      </c>
      <c r="S6" s="191">
        <f>G6-F6+IF(F6&gt;G6,1)+J6-I6+IF(I6&gt;J6,1)+M6-L6+IF(L6&gt;M6,1)+O6-N6+IF(N6&gt;O6,1)+(E6*base!D$4)+(D6*base!D$4)+(C6*base!D$4)+H6+K6</f>
        <v>0.41666666666666663</v>
      </c>
      <c r="T6" s="192" t="str">
        <f>IF(S6&lt;=base!D$3,"","hc")</f>
        <v/>
      </c>
      <c r="U6" s="184"/>
      <c r="V6" s="79"/>
      <c r="W6" s="108">
        <f t="shared" si="0"/>
        <v>0</v>
      </c>
      <c r="X6" s="119"/>
      <c r="AA6" s="3"/>
      <c r="AB6" s="1"/>
    </row>
    <row r="7" spans="1:30" x14ac:dyDescent="0.25">
      <c r="A7" s="1" t="s">
        <v>15</v>
      </c>
      <c r="B7" s="2">
        <v>40912</v>
      </c>
      <c r="C7" s="25"/>
      <c r="D7" s="42"/>
      <c r="E7" s="28"/>
      <c r="F7" s="10">
        <v>0.39583333333333331</v>
      </c>
      <c r="G7" s="46">
        <v>0.54166666666666663</v>
      </c>
      <c r="H7" s="155">
        <v>0</v>
      </c>
      <c r="I7" s="146">
        <v>0.54166666666666663</v>
      </c>
      <c r="J7" s="46">
        <v>0.79166666666666663</v>
      </c>
      <c r="K7" s="153"/>
      <c r="L7" s="132"/>
      <c r="M7" s="11"/>
      <c r="N7" s="47"/>
      <c r="O7" s="57"/>
      <c r="P7" s="189">
        <f>G7-F7+IF(F7&gt;G7,1)+J7-I7+IF(I7&gt;J7,1)+M7-L7+IF(L7&gt;M7,1)+O7-N7+IF(N7&gt;O7,1)+(E7*base!D$4)+(D7*base!D$4)+(C7*base!D$4)</f>
        <v>0.39583333333333337</v>
      </c>
      <c r="Q7" s="190" t="str">
        <f>IF(P7&lt;=base!D$5,"","hc")</f>
        <v/>
      </c>
      <c r="R7" s="197">
        <f>SUM(P7-base!D$5)</f>
        <v>-2.0833333333333315E-2</v>
      </c>
      <c r="S7" s="191">
        <f>G7-F7+IF(F7&gt;G7,1)+J7-I7+IF(I7&gt;J7,1)+M7-L7+IF(L7&gt;M7,1)+O7-N7+IF(N7&gt;O7,1)+(E7*base!D$4)+(D7*base!D$4)+(C7*base!D$4)+H7+K7</f>
        <v>0.39583333333333337</v>
      </c>
      <c r="T7" s="192" t="str">
        <f>IF(S7&lt;=base!D$3,"","hc")</f>
        <v/>
      </c>
      <c r="U7" s="184"/>
      <c r="V7" s="79"/>
      <c r="W7" s="108">
        <f t="shared" si="0"/>
        <v>0</v>
      </c>
      <c r="X7" s="119"/>
    </row>
    <row r="8" spans="1:30" x14ac:dyDescent="0.25">
      <c r="A8" s="1" t="s">
        <v>16</v>
      </c>
      <c r="B8" s="2">
        <v>40913</v>
      </c>
      <c r="C8" s="25"/>
      <c r="D8" s="42"/>
      <c r="E8" s="28"/>
      <c r="F8" s="10">
        <v>0.39583333333333331</v>
      </c>
      <c r="G8" s="46">
        <v>0.54166666666666663</v>
      </c>
      <c r="H8" s="155">
        <v>0</v>
      </c>
      <c r="I8" s="146">
        <v>0.54166666666666663</v>
      </c>
      <c r="J8" s="46">
        <v>0.75</v>
      </c>
      <c r="K8" s="153"/>
      <c r="L8" s="132"/>
      <c r="M8" s="11"/>
      <c r="N8" s="47"/>
      <c r="O8" s="57"/>
      <c r="P8" s="189">
        <f>G8-F8+IF(F8&gt;G8,1)+J8-I8+IF(I8&gt;J8,1)+M8-L8+IF(L8&gt;M8,1)+O8-N8+IF(N8&gt;O8,1)+(E8*base!D$4)+(D8*base!D$4)+(C8*base!D$4)</f>
        <v>0.35416666666666663</v>
      </c>
      <c r="Q8" s="190" t="str">
        <f>IF(P8&lt;=base!D$5,"","hc")</f>
        <v/>
      </c>
      <c r="R8" s="197">
        <f>SUM(P8-base!D$5)</f>
        <v>-6.2500000000000056E-2</v>
      </c>
      <c r="S8" s="191">
        <f>G8-F8+IF(F8&gt;G8,1)+J8-I8+IF(I8&gt;J8,1)+M8-L8+IF(L8&gt;M8,1)+O8-N8+IF(N8&gt;O8,1)+(E8*base!D$4)+(D8*base!D$4)+(C8*base!D$4)+H8+K8</f>
        <v>0.35416666666666663</v>
      </c>
      <c r="T8" s="192" t="str">
        <f>IF(S8&lt;=base!D$3,"","hc")</f>
        <v/>
      </c>
      <c r="U8" s="184"/>
      <c r="V8" s="79"/>
      <c r="W8" s="108">
        <f t="shared" si="0"/>
        <v>0</v>
      </c>
      <c r="X8" s="119"/>
      <c r="Z8" s="6"/>
    </row>
    <row r="9" spans="1:30" x14ac:dyDescent="0.25">
      <c r="A9" s="1" t="s">
        <v>17</v>
      </c>
      <c r="B9" s="2">
        <v>40914</v>
      </c>
      <c r="C9" s="25"/>
      <c r="D9" s="42"/>
      <c r="E9" s="28"/>
      <c r="F9" s="10"/>
      <c r="G9" s="46"/>
      <c r="H9" s="155"/>
      <c r="I9" s="146"/>
      <c r="J9" s="46"/>
      <c r="K9" s="153"/>
      <c r="L9" s="132"/>
      <c r="M9" s="11"/>
      <c r="N9" s="47"/>
      <c r="O9" s="57"/>
      <c r="P9" s="189">
        <f>G9-F9+IF(F9&gt;G9,1)+J9-I9+IF(I9&gt;J9,1)+M9-L9+IF(L9&gt;M9,1)+O9-N9+IF(N9&gt;O9,1)+(E9*base!D$4)+(D9*base!D$4)+(C9*base!D$4)</f>
        <v>0</v>
      </c>
      <c r="Q9" s="190" t="str">
        <f>IF(P9&lt;=base!D$5,"","hc")</f>
        <v/>
      </c>
      <c r="R9" s="197">
        <f>SUM(P9-base!D$5)</f>
        <v>-0.41666666666666669</v>
      </c>
      <c r="S9" s="191">
        <f>G9-F9+IF(F9&gt;G9,1)+J9-I9+IF(I9&gt;J9,1)+M9-L9+IF(L9&gt;M9,1)+O9-N9+IF(N9&gt;O9,1)+(E9*base!D$4)+(D9*base!D$4)+(C9*base!D$4)+H9+K9</f>
        <v>0</v>
      </c>
      <c r="T9" s="192" t="str">
        <f>IF(S9&lt;=base!D$3,"","hc")</f>
        <v/>
      </c>
      <c r="U9" s="184"/>
      <c r="V9" s="79"/>
      <c r="W9" s="108">
        <f t="shared" si="0"/>
        <v>0</v>
      </c>
      <c r="X9" s="119"/>
      <c r="Z9" s="6"/>
    </row>
    <row r="10" spans="1:30" x14ac:dyDescent="0.25">
      <c r="A10" s="1" t="s">
        <v>11</v>
      </c>
      <c r="B10" s="2">
        <v>40915</v>
      </c>
      <c r="C10" s="25"/>
      <c r="D10" s="42"/>
      <c r="E10" s="28"/>
      <c r="F10" s="10">
        <v>0.39583333333333331</v>
      </c>
      <c r="G10" s="46">
        <v>0.54166666666666663</v>
      </c>
      <c r="H10" s="155">
        <v>0</v>
      </c>
      <c r="I10" s="146">
        <v>0.54166666666666663</v>
      </c>
      <c r="J10" s="46">
        <v>0.75</v>
      </c>
      <c r="K10" s="153"/>
      <c r="L10" s="132"/>
      <c r="M10" s="11"/>
      <c r="N10" s="47"/>
      <c r="O10" s="57"/>
      <c r="P10" s="189">
        <f>G10-F10+IF(F10&gt;G10,1)+J10-I10+IF(I10&gt;J10,1)+M10-L10+IF(L10&gt;M10,1)+O10-N10+IF(N10&gt;O10,1)+(E10*base!D$4)+(D10*base!D$4)+(C10*base!D$4)</f>
        <v>0.35416666666666663</v>
      </c>
      <c r="Q10" s="190" t="str">
        <f>IF(P10&lt;=base!D$5,"","hc")</f>
        <v/>
      </c>
      <c r="R10" s="197">
        <f>SUM(P10-base!D$5)</f>
        <v>-6.2500000000000056E-2</v>
      </c>
      <c r="S10" s="191">
        <f>G10-F10+IF(F10&gt;G10,1)+J10-I10+IF(I10&gt;J10,1)+M10-L10+IF(L10&gt;M10,1)+O10-N10+IF(N10&gt;O10,1)+(E10*base!D$4)+(D10*base!D$4)+(C10*base!D$4)+H10+K10</f>
        <v>0.35416666666666663</v>
      </c>
      <c r="T10" s="192" t="str">
        <f>IF(S10&lt;=base!D$3,"","hc")</f>
        <v/>
      </c>
      <c r="U10" s="184"/>
      <c r="V10" s="79"/>
      <c r="W10" s="108">
        <f t="shared" si="0"/>
        <v>0</v>
      </c>
      <c r="X10" s="119"/>
      <c r="AD10" s="6"/>
    </row>
    <row r="11" spans="1:30" x14ac:dyDescent="0.25">
      <c r="A11" s="1" t="s">
        <v>12</v>
      </c>
      <c r="B11" s="2">
        <v>40916</v>
      </c>
      <c r="C11" s="25"/>
      <c r="D11" s="42"/>
      <c r="E11" s="28"/>
      <c r="F11" s="10">
        <v>0.39583333333333331</v>
      </c>
      <c r="G11" s="46">
        <v>0.54166666666666663</v>
      </c>
      <c r="H11" s="155">
        <v>0</v>
      </c>
      <c r="I11" s="146">
        <v>0.54166666666666663</v>
      </c>
      <c r="J11" s="46">
        <v>0.70833333333333337</v>
      </c>
      <c r="K11" s="153"/>
      <c r="L11" s="132"/>
      <c r="M11" s="11"/>
      <c r="N11" s="47"/>
      <c r="O11" s="57"/>
      <c r="P11" s="189">
        <f>G11-F11+IF(F11&gt;G11,1)+J11-I11+IF(I11&gt;J11,1)+M11-L11+IF(L11&gt;M11,1)+O11-N11+IF(N11&gt;O11,1)+(E11*base!D$4)+(D11*base!D$4)+(C11*base!D$4)</f>
        <v>0.31250000000000011</v>
      </c>
      <c r="Q11" s="190" t="str">
        <f>IF(P11&lt;=base!D$5,"","hc")</f>
        <v/>
      </c>
      <c r="R11" s="197">
        <f>SUM(P11-base!D$5)</f>
        <v>-0.10416666666666657</v>
      </c>
      <c r="S11" s="191">
        <f>G11-F11+IF(F11&gt;G11,1)+J11-I11+IF(I11&gt;J11,1)+M11-L11+IF(L11&gt;M11,1)+O11-N11+IF(N11&gt;O11,1)+(E11*base!D$4)+(D11*base!D$4)+(C11*base!D$4)+H11+K11</f>
        <v>0.31250000000000011</v>
      </c>
      <c r="T11" s="192" t="str">
        <f>IF(S11&lt;=base!D$3,"","hc")</f>
        <v/>
      </c>
      <c r="U11" s="184"/>
      <c r="V11" s="79"/>
      <c r="W11" s="108">
        <f t="shared" si="0"/>
        <v>0</v>
      </c>
      <c r="X11" s="119"/>
    </row>
    <row r="12" spans="1:30" x14ac:dyDescent="0.25">
      <c r="A12" s="1" t="s">
        <v>13</v>
      </c>
      <c r="B12" s="2">
        <v>40917</v>
      </c>
      <c r="C12" s="25"/>
      <c r="D12" s="42"/>
      <c r="E12" s="28"/>
      <c r="F12" s="10"/>
      <c r="G12" s="46"/>
      <c r="H12" s="155"/>
      <c r="I12" s="144"/>
      <c r="J12" s="125"/>
      <c r="K12" s="153"/>
      <c r="L12" s="132"/>
      <c r="M12" s="11"/>
      <c r="N12" s="47"/>
      <c r="O12" s="57"/>
      <c r="P12" s="189">
        <f>G12-F12+IF(F12&gt;G12,1)+J12-I12+IF(I12&gt;J12,1)+M12-L12+IF(L12&gt;M12,1)+O12-N12+IF(N12&gt;O12,1)+(E12*base!D$4)+(D12*base!D$4)+(C12*base!D$4)</f>
        <v>0</v>
      </c>
      <c r="Q12" s="190" t="str">
        <f>IF(P12&lt;=base!D$5,"","hc")</f>
        <v/>
      </c>
      <c r="R12" s="197">
        <f>SUM(P12-base!D$5)</f>
        <v>-0.41666666666666669</v>
      </c>
      <c r="S12" s="191">
        <f>G12-F12+IF(F12&gt;G12,1)+J12-I12+IF(I12&gt;J12,1)+M12-L12+IF(L12&gt;M12,1)+O12-N12+IF(N12&gt;O12,1)+(E12*base!D$4)+(D12*base!D$4)+(C12*base!D$4)+H12+K12</f>
        <v>0</v>
      </c>
      <c r="T12" s="192" t="str">
        <f>IF(S12&lt;=base!D$3,"","hc")</f>
        <v/>
      </c>
      <c r="U12" s="184">
        <f>SUM(P6:P12)</f>
        <v>1.833333333333333</v>
      </c>
      <c r="V12" s="79">
        <f>IF(base!D$7&lt;U12,U12-base!D$7,0)</f>
        <v>0.33333333333333304</v>
      </c>
      <c r="W12" s="108">
        <f t="shared" si="0"/>
        <v>0</v>
      </c>
      <c r="X12" s="120">
        <f>G12-F12+IF(F12&gt;G12,1)+J12-I12+IF(I12&gt;J12,1)+M12-L12+IF(L12&gt;M12,1)+O12-N12+IF(N12&gt;O12,1)+(D12*base!E32)+(E12*base!E32)</f>
        <v>0</v>
      </c>
    </row>
    <row r="13" spans="1:30" x14ac:dyDescent="0.25">
      <c r="A13" s="1" t="s">
        <v>14</v>
      </c>
      <c r="B13" s="2">
        <v>40918</v>
      </c>
      <c r="C13" s="25"/>
      <c r="D13" s="42"/>
      <c r="E13" s="28"/>
      <c r="F13" s="10"/>
      <c r="G13" s="46"/>
      <c r="H13" s="155"/>
      <c r="I13" s="146">
        <v>0.58333333333333337</v>
      </c>
      <c r="J13" s="46">
        <v>0.79166666666666663</v>
      </c>
      <c r="K13" s="155">
        <v>0</v>
      </c>
      <c r="L13" s="134">
        <v>0.79166666666666663</v>
      </c>
      <c r="M13" s="12">
        <v>0.875</v>
      </c>
      <c r="N13" s="49">
        <v>0.875</v>
      </c>
      <c r="O13" s="59">
        <v>0.89583333333333337</v>
      </c>
      <c r="P13" s="189">
        <f>G13-F13+IF(F13&gt;G13,1)+J13-I13+IF(I13&gt;J13,1)+M13-L13+IF(L13&gt;M13,1)+O13-N13+IF(N13&gt;O13,1)+(E13*base!D$4)+(D13*base!D$4)+(C13*base!D$4)</f>
        <v>0.3125</v>
      </c>
      <c r="Q13" s="190" t="str">
        <f>IF(P13&lt;=base!D$5,"","hc")</f>
        <v/>
      </c>
      <c r="R13" s="197">
        <f>SUM(P13-base!D$5)</f>
        <v>-0.10416666666666669</v>
      </c>
      <c r="S13" s="191">
        <f>G13-F13+IF(F13&gt;G13,1)+J13-I13+IF(I13&gt;J13,1)+M13-L13+IF(L13&gt;M13,1)+O13-N13+IF(N13&gt;O13,1)+(E13*base!D$4)+(D13*base!D$4)+(C13*base!D$4)+H13+K13</f>
        <v>0.3125</v>
      </c>
      <c r="T13" s="192" t="str">
        <f>IF(S13&lt;=base!D$3,"","hc")</f>
        <v/>
      </c>
      <c r="U13" s="184"/>
      <c r="V13" s="79"/>
      <c r="W13" s="108">
        <f t="shared" si="0"/>
        <v>2.083333333333337E-2</v>
      </c>
      <c r="X13" s="119"/>
    </row>
    <row r="14" spans="1:30" x14ac:dyDescent="0.25">
      <c r="A14" s="1" t="s">
        <v>15</v>
      </c>
      <c r="B14" s="2">
        <v>40919</v>
      </c>
      <c r="C14" s="25"/>
      <c r="D14" s="42"/>
      <c r="E14" s="28"/>
      <c r="F14" s="10">
        <v>0.39583333333333331</v>
      </c>
      <c r="G14" s="46">
        <v>0.54166666666666663</v>
      </c>
      <c r="H14" s="155">
        <v>0</v>
      </c>
      <c r="I14" s="146">
        <v>0.54166666666666663</v>
      </c>
      <c r="J14" s="46">
        <v>0.79166666666666663</v>
      </c>
      <c r="K14" s="153"/>
      <c r="L14" s="132"/>
      <c r="M14" s="11"/>
      <c r="N14" s="47"/>
      <c r="O14" s="57"/>
      <c r="P14" s="189">
        <f>G14-F14+IF(F14&gt;G14,1)+J14-I14+IF(I14&gt;J14,1)+M14-L14+IF(L14&gt;M14,1)+O14-N14+IF(N14&gt;O14,1)+(E14*base!D$4)+(D14*base!D$4)+(C14*base!D$4)</f>
        <v>0.39583333333333337</v>
      </c>
      <c r="Q14" s="190" t="str">
        <f>IF(P14&lt;=base!D$5,"","hc")</f>
        <v/>
      </c>
      <c r="R14" s="197">
        <f>SUM(P14-base!D$5)</f>
        <v>-2.0833333333333315E-2</v>
      </c>
      <c r="S14" s="191">
        <f>G14-F14+IF(F14&gt;G14,1)+J14-I14+IF(I14&gt;J14,1)+M14-L14+IF(L14&gt;M14,1)+O14-N14+IF(N14&gt;O14,1)+(E14*base!D$4)+(D14*base!D$4)+(C14*base!D$4)+H14+K14</f>
        <v>0.39583333333333337</v>
      </c>
      <c r="T14" s="192" t="str">
        <f>IF(S14&lt;=base!D$3,"","hc")</f>
        <v/>
      </c>
      <c r="U14" s="184"/>
      <c r="V14" s="79"/>
      <c r="W14" s="108">
        <f t="shared" si="0"/>
        <v>0</v>
      </c>
      <c r="X14" s="119"/>
    </row>
    <row r="15" spans="1:30" x14ac:dyDescent="0.25">
      <c r="A15" s="1" t="s">
        <v>16</v>
      </c>
      <c r="B15" s="2">
        <v>40920</v>
      </c>
      <c r="C15" s="25"/>
      <c r="D15" s="42"/>
      <c r="E15" s="28"/>
      <c r="F15" s="10">
        <v>0.375</v>
      </c>
      <c r="G15" s="46">
        <v>0.54166666666666663</v>
      </c>
      <c r="H15" s="155">
        <v>0</v>
      </c>
      <c r="I15" s="146">
        <v>0.54166666666666663</v>
      </c>
      <c r="J15" s="46">
        <v>0.70833333333333337</v>
      </c>
      <c r="K15" s="153"/>
      <c r="L15" s="132"/>
      <c r="M15" s="11"/>
      <c r="N15" s="47"/>
      <c r="O15" s="57"/>
      <c r="P15" s="189">
        <f>G15-F15+IF(F15&gt;G15,1)+J15-I15+IF(I15&gt;J15,1)+M15-L15+IF(L15&gt;M15,1)+O15-N15+IF(N15&gt;O15,1)+(E15*base!D$4)+(D15*base!D$4)+(C15*base!D$4)</f>
        <v>0.33333333333333337</v>
      </c>
      <c r="Q15" s="190" t="str">
        <f>IF(P15&lt;=base!D$5,"","hc")</f>
        <v/>
      </c>
      <c r="R15" s="197">
        <f>SUM(P15-base!D$5)</f>
        <v>-8.3333333333333315E-2</v>
      </c>
      <c r="S15" s="191">
        <f>G15-F15+IF(F15&gt;G15,1)+J15-I15+IF(I15&gt;J15,1)+M15-L15+IF(L15&gt;M15,1)+O15-N15+IF(N15&gt;O15,1)+(E15*base!D$4)+(D15*base!D$4)+(C15*base!D$4)+H15+K15</f>
        <v>0.33333333333333337</v>
      </c>
      <c r="T15" s="192" t="str">
        <f>IF(S15&lt;=base!D$3,"","hc")</f>
        <v/>
      </c>
      <c r="U15" s="184"/>
      <c r="V15" s="79"/>
      <c r="W15" s="108">
        <f t="shared" si="0"/>
        <v>0</v>
      </c>
      <c r="X15" s="119"/>
    </row>
    <row r="16" spans="1:30" x14ac:dyDescent="0.25">
      <c r="A16" s="1" t="s">
        <v>17</v>
      </c>
      <c r="B16" s="2">
        <v>40921</v>
      </c>
      <c r="C16" s="25"/>
      <c r="D16" s="42"/>
      <c r="E16" s="28"/>
      <c r="F16" s="10"/>
      <c r="G16" s="46"/>
      <c r="H16" s="155"/>
      <c r="I16" s="146"/>
      <c r="J16" s="46"/>
      <c r="K16" s="153"/>
      <c r="L16" s="132"/>
      <c r="M16" s="11"/>
      <c r="N16" s="47"/>
      <c r="O16" s="57"/>
      <c r="P16" s="189">
        <f>G16-F16+IF(F16&gt;G16,1)+J16-I16+IF(I16&gt;J16,1)+M16-L16+IF(L16&gt;M16,1)+O16-N16+IF(N16&gt;O16,1)+(E16*base!D$4)+(D16*base!D$4)+(C16*base!D$4)</f>
        <v>0</v>
      </c>
      <c r="Q16" s="190" t="str">
        <f>IF(P16&lt;=base!D$5,"","hc")</f>
        <v/>
      </c>
      <c r="R16" s="197">
        <f>SUM(P16-base!D$5)</f>
        <v>-0.41666666666666669</v>
      </c>
      <c r="S16" s="191">
        <f>G16-F16+IF(F16&gt;G16,1)+J16-I16+IF(I16&gt;J16,1)+M16-L16+IF(L16&gt;M16,1)+O16-N16+IF(N16&gt;O16,1)+(E16*base!D$4)+(D16*base!D$4)+(C16*base!D$4)+H16+K16</f>
        <v>0</v>
      </c>
      <c r="T16" s="192" t="str">
        <f>IF(S16&lt;=base!D$3,"","hc")</f>
        <v/>
      </c>
      <c r="U16" s="184"/>
      <c r="V16" s="79"/>
      <c r="W16" s="108">
        <f t="shared" si="0"/>
        <v>0</v>
      </c>
      <c r="X16" s="119"/>
    </row>
    <row r="17" spans="1:26" x14ac:dyDescent="0.25">
      <c r="A17" s="1" t="s">
        <v>11</v>
      </c>
      <c r="B17" s="2">
        <v>40922</v>
      </c>
      <c r="C17" s="25"/>
      <c r="D17" s="42"/>
      <c r="E17" s="28"/>
      <c r="F17" s="10">
        <v>0.375</v>
      </c>
      <c r="G17" s="46">
        <v>0.54166666666666663</v>
      </c>
      <c r="H17" s="155">
        <v>4.1666666666666664E-2</v>
      </c>
      <c r="I17" s="146">
        <v>0.58333333333333337</v>
      </c>
      <c r="J17" s="46">
        <v>0.70833333333333337</v>
      </c>
      <c r="K17" s="153"/>
      <c r="L17" s="132"/>
      <c r="M17" s="11"/>
      <c r="N17" s="47"/>
      <c r="O17" s="57"/>
      <c r="P17" s="189">
        <f>G17-F17+IF(F17&gt;G17,1)+J17-I17+IF(I17&gt;J17,1)+M17-L17+IF(L17&gt;M17,1)+O17-N17+IF(N17&gt;O17,1)+(E17*base!D$4)+(D17*base!D$4)+(C17*base!D$4)</f>
        <v>0.29166666666666663</v>
      </c>
      <c r="Q17" s="190" t="str">
        <f>IF(P17&lt;=base!D$5,"","hc")</f>
        <v/>
      </c>
      <c r="R17" s="197">
        <f>SUM(P17-base!D$5)</f>
        <v>-0.12500000000000006</v>
      </c>
      <c r="S17" s="191">
        <f>G17-F17+IF(F17&gt;G17,1)+J17-I17+IF(I17&gt;J17,1)+M17-L17+IF(L17&gt;M17,1)+O17-N17+IF(N17&gt;O17,1)+(E17*base!D$4)+(D17*base!D$4)+(C17*base!D$4)+H17+K17</f>
        <v>0.33333333333333331</v>
      </c>
      <c r="T17" s="192" t="str">
        <f>IF(S17&lt;=base!D$3,"","hc")</f>
        <v/>
      </c>
      <c r="U17" s="184"/>
      <c r="V17" s="79"/>
      <c r="W17" s="108">
        <f t="shared" si="0"/>
        <v>0</v>
      </c>
      <c r="X17" s="119"/>
    </row>
    <row r="18" spans="1:26" x14ac:dyDescent="0.25">
      <c r="A18" s="1" t="s">
        <v>12</v>
      </c>
      <c r="B18" s="2">
        <v>40923</v>
      </c>
      <c r="C18" s="25"/>
      <c r="D18" s="42"/>
      <c r="E18" s="28"/>
      <c r="F18" s="9"/>
      <c r="G18" s="125"/>
      <c r="H18" s="155"/>
      <c r="I18" s="146"/>
      <c r="J18" s="46"/>
      <c r="K18" s="153"/>
      <c r="L18" s="132"/>
      <c r="M18" s="11"/>
      <c r="N18" s="49"/>
      <c r="O18" s="59"/>
      <c r="P18" s="189">
        <f>G18-F18+IF(F18&gt;G18,1)+J18-I18+IF(I18&gt;J18,1)+M18-L18+IF(L18&gt;M18,1)+O18-N18+IF(N18&gt;O18,1)+(E18*base!D$4)+(D18*base!D$4)+(C18*base!D$4)</f>
        <v>0</v>
      </c>
      <c r="Q18" s="190" t="str">
        <f>IF(P18&lt;=base!D$5,"","hc")</f>
        <v/>
      </c>
      <c r="R18" s="197">
        <f>SUM(P18-base!D$5)</f>
        <v>-0.41666666666666669</v>
      </c>
      <c r="S18" s="191">
        <f>G18-F18+IF(F18&gt;G18,1)+J18-I18+IF(I18&gt;J18,1)+M18-L18+IF(L18&gt;M18,1)+O18-N18+IF(N18&gt;O18,1)+(E18*base!D$4)+(D18*base!D$4)+(C18*base!D$4)+H18+K18</f>
        <v>0</v>
      </c>
      <c r="T18" s="192" t="str">
        <f>IF(S18&lt;=base!D$3,"","hc")</f>
        <v/>
      </c>
      <c r="U18" s="184"/>
      <c r="V18" s="79"/>
      <c r="W18" s="108">
        <f t="shared" si="0"/>
        <v>0</v>
      </c>
      <c r="X18" s="119"/>
    </row>
    <row r="19" spans="1:26" x14ac:dyDescent="0.25">
      <c r="A19" s="1" t="s">
        <v>13</v>
      </c>
      <c r="B19" s="2">
        <v>40924</v>
      </c>
      <c r="C19" s="25"/>
      <c r="D19" s="42"/>
      <c r="E19" s="28"/>
      <c r="F19" s="9"/>
      <c r="G19" s="125"/>
      <c r="H19" s="155"/>
      <c r="I19" s="146"/>
      <c r="J19" s="46"/>
      <c r="K19" s="153"/>
      <c r="L19" s="132"/>
      <c r="M19" s="11"/>
      <c r="N19" s="49"/>
      <c r="O19" s="59"/>
      <c r="P19" s="189">
        <f>G19-F19+IF(F19&gt;G19,1)+J19-I19+IF(I19&gt;J19,1)+M19-L19+IF(L19&gt;M19,1)+O19-N19+IF(N19&gt;O19,1)+(E19*base!D$4)+(D19*base!D$4)+(C19*base!D$4)</f>
        <v>0</v>
      </c>
      <c r="Q19" s="190" t="str">
        <f>IF(P19&lt;=base!D$5,"","hc")</f>
        <v/>
      </c>
      <c r="R19" s="197">
        <f>SUM(P19-base!D$5)</f>
        <v>-0.41666666666666669</v>
      </c>
      <c r="S19" s="191">
        <f>G19-F19+IF(F19&gt;G19,1)+J19-I19+IF(I19&gt;J19,1)+M19-L19+IF(L19&gt;M19,1)+O19-N19+IF(N19&gt;O19,1)+(E19*base!D$4)+(D19*base!D$4)+(C19*base!D$4)+H19+K19</f>
        <v>0</v>
      </c>
      <c r="T19" s="192" t="str">
        <f>IF(S19&lt;=base!D$3,"","hc")</f>
        <v/>
      </c>
      <c r="U19" s="184">
        <f>SUM(P13:P19)</f>
        <v>1.3333333333333335</v>
      </c>
      <c r="V19" s="79">
        <f>IF(base!D$7&lt;U19,U19-base!D$7,0)</f>
        <v>0</v>
      </c>
      <c r="W19" s="108">
        <f t="shared" si="0"/>
        <v>0</v>
      </c>
      <c r="X19" s="120">
        <f>G19-F19+IF(F19&gt;G19,1)+J19-I19+IF(I19&gt;J19,1)+M19-L19+IF(L19&gt;M19,1)+O19-N19+IF(N19&gt;O19,1)+(D19*base!E39)+(E19*base!E39)</f>
        <v>0</v>
      </c>
    </row>
    <row r="20" spans="1:26" x14ac:dyDescent="0.25">
      <c r="A20" s="1" t="s">
        <v>14</v>
      </c>
      <c r="B20" s="2">
        <v>40925</v>
      </c>
      <c r="C20" s="25"/>
      <c r="D20" s="42"/>
      <c r="E20" s="28"/>
      <c r="F20" s="10">
        <v>0.375</v>
      </c>
      <c r="G20" s="46">
        <v>0.54166666666666663</v>
      </c>
      <c r="H20" s="155">
        <v>4.1666666666666664E-2</v>
      </c>
      <c r="I20" s="146">
        <v>0.58333333333333337</v>
      </c>
      <c r="J20" s="46">
        <v>0.70833333333333337</v>
      </c>
      <c r="K20" s="153"/>
      <c r="L20" s="132"/>
      <c r="M20" s="11"/>
      <c r="N20" s="47"/>
      <c r="O20" s="57"/>
      <c r="P20" s="189">
        <f>G20-F20+IF(F20&gt;G20,1)+J20-I20+IF(I20&gt;J20,1)+M20-L20+IF(L20&gt;M20,1)+O20-N20+IF(N20&gt;O20,1)+(E20*base!D$4)+(D20*base!D$4)+(C20*base!D$4)</f>
        <v>0.29166666666666663</v>
      </c>
      <c r="Q20" s="190" t="str">
        <f>IF(P20&lt;=base!D$5,"","hc")</f>
        <v/>
      </c>
      <c r="R20" s="197">
        <f>SUM(P20-base!D$5)</f>
        <v>-0.12500000000000006</v>
      </c>
      <c r="S20" s="191">
        <f>G20-F20+IF(F20&gt;G20,1)+J20-I20+IF(I20&gt;J20,1)+M20-L20+IF(L20&gt;M20,1)+O20-N20+IF(N20&gt;O20,1)+(E20*base!D$4)+(D20*base!D$4)+(C20*base!D$4)+H20+K20</f>
        <v>0.33333333333333331</v>
      </c>
      <c r="T20" s="192" t="str">
        <f>IF(S20&lt;=base!D$3,"","hc")</f>
        <v/>
      </c>
      <c r="U20" s="184"/>
      <c r="V20" s="79"/>
      <c r="W20" s="108">
        <f t="shared" si="0"/>
        <v>0</v>
      </c>
      <c r="X20" s="120"/>
    </row>
    <row r="21" spans="1:26" x14ac:dyDescent="0.25">
      <c r="A21" s="1" t="s">
        <v>15</v>
      </c>
      <c r="B21" s="2">
        <v>40926</v>
      </c>
      <c r="C21" s="25"/>
      <c r="D21" s="42"/>
      <c r="E21" s="28"/>
      <c r="F21" s="10">
        <v>0.375</v>
      </c>
      <c r="G21" s="46">
        <v>0.54166666666666663</v>
      </c>
      <c r="H21" s="155">
        <v>4.1666666666666664E-2</v>
      </c>
      <c r="I21" s="146">
        <v>0.58333333333333337</v>
      </c>
      <c r="J21" s="46">
        <v>0.72916666666666663</v>
      </c>
      <c r="K21" s="153"/>
      <c r="L21" s="132"/>
      <c r="M21" s="11"/>
      <c r="N21" s="47"/>
      <c r="O21" s="57"/>
      <c r="P21" s="189">
        <f>G21-F21+IF(F21&gt;G21,1)+J21-I21+IF(I21&gt;J21,1)+M21-L21+IF(L21&gt;M21,1)+O21-N21+IF(N21&gt;O21,1)+(E21*base!D$4)+(D21*base!D$4)+(C21*base!D$4)</f>
        <v>0.31249999999999989</v>
      </c>
      <c r="Q21" s="190" t="str">
        <f>IF(P21&lt;=base!D$5,"","hc")</f>
        <v/>
      </c>
      <c r="R21" s="197">
        <f>SUM(P21-base!D$5)</f>
        <v>-0.1041666666666668</v>
      </c>
      <c r="S21" s="191">
        <f>G21-F21+IF(F21&gt;G21,1)+J21-I21+IF(I21&gt;J21,1)+M21-L21+IF(L21&gt;M21,1)+O21-N21+IF(N21&gt;O21,1)+(E21*base!D$4)+(D21*base!D$4)+(C21*base!D$4)+H21+K21</f>
        <v>0.35416666666666657</v>
      </c>
      <c r="T21" s="192" t="str">
        <f>IF(S21&lt;=base!D$3,"","hc")</f>
        <v/>
      </c>
      <c r="U21" s="184"/>
      <c r="V21" s="79"/>
      <c r="W21" s="108">
        <f t="shared" si="0"/>
        <v>0</v>
      </c>
      <c r="X21" s="119"/>
    </row>
    <row r="22" spans="1:26" x14ac:dyDescent="0.25">
      <c r="A22" s="1" t="s">
        <v>16</v>
      </c>
      <c r="B22" s="2">
        <v>40927</v>
      </c>
      <c r="C22" s="25"/>
      <c r="D22" s="42"/>
      <c r="E22" s="28"/>
      <c r="F22" s="10">
        <v>0.375</v>
      </c>
      <c r="G22" s="46">
        <v>0.54166666666666663</v>
      </c>
      <c r="H22" s="155">
        <v>4.1666666666666664E-2</v>
      </c>
      <c r="I22" s="146">
        <v>0.58333333333333337</v>
      </c>
      <c r="J22" s="46">
        <v>0.70833333333333337</v>
      </c>
      <c r="K22" s="153"/>
      <c r="L22" s="132"/>
      <c r="M22" s="11"/>
      <c r="N22" s="47"/>
      <c r="O22" s="57"/>
      <c r="P22" s="189">
        <f>G22-F22+IF(F22&gt;G22,1)+J22-I22+IF(I22&gt;J22,1)+M22-L22+IF(L22&gt;M22,1)+O22-N22+IF(N22&gt;O22,1)+(E22*base!D$4)+(D22*base!D$4)+(C22*base!D$4)</f>
        <v>0.29166666666666663</v>
      </c>
      <c r="Q22" s="190" t="str">
        <f>IF(P22&lt;=base!D$5,"","hc")</f>
        <v/>
      </c>
      <c r="R22" s="197">
        <f>SUM(P22-base!D$5)</f>
        <v>-0.12500000000000006</v>
      </c>
      <c r="S22" s="191">
        <f>G22-F22+IF(F22&gt;G22,1)+J22-I22+IF(I22&gt;J22,1)+M22-L22+IF(L22&gt;M22,1)+O22-N22+IF(N22&gt;O22,1)+(E22*base!D$4)+(D22*base!D$4)+(C22*base!D$4)+H22+K22</f>
        <v>0.33333333333333331</v>
      </c>
      <c r="T22" s="192" t="str">
        <f>IF(S22&lt;=base!D$3,"","hc")</f>
        <v/>
      </c>
      <c r="U22" s="184"/>
      <c r="V22" s="79"/>
      <c r="W22" s="108">
        <f t="shared" si="0"/>
        <v>0</v>
      </c>
      <c r="X22" s="119"/>
    </row>
    <row r="23" spans="1:26" x14ac:dyDescent="0.25">
      <c r="A23" s="1" t="s">
        <v>17</v>
      </c>
      <c r="B23" s="2">
        <v>40928</v>
      </c>
      <c r="C23" s="25"/>
      <c r="D23" s="42"/>
      <c r="E23" s="28"/>
      <c r="F23" s="10"/>
      <c r="G23" s="46"/>
      <c r="H23" s="155"/>
      <c r="I23" s="146">
        <v>0.5625</v>
      </c>
      <c r="J23" s="46">
        <v>0.79166666666666663</v>
      </c>
      <c r="K23" s="155">
        <v>0</v>
      </c>
      <c r="L23" s="134">
        <v>0.79166666666666663</v>
      </c>
      <c r="M23" s="12">
        <v>0.875</v>
      </c>
      <c r="N23" s="49">
        <v>0.875</v>
      </c>
      <c r="O23" s="59">
        <v>6.25E-2</v>
      </c>
      <c r="P23" s="189">
        <f>G23-F23+IF(F23&gt;G23,1)+J23-I23+IF(I23&gt;J23,1)+M23-L23+IF(L23&gt;M23,1)+O23-N23+IF(N23&gt;O23,1)+(E23*base!D$4)+(D23*base!D$4)+(C23*base!D$4)</f>
        <v>0.49999999999999989</v>
      </c>
      <c r="Q23" s="190"/>
      <c r="R23" s="197">
        <f>SUM(P23-base!D$5)</f>
        <v>8.3333333333333204E-2</v>
      </c>
      <c r="S23" s="191">
        <f>G23-F23+IF(F23&gt;G23,1)+J23-I23+IF(I23&gt;J23,1)+M23-L23+IF(L23&gt;M23,1)+O23-N23+IF(N23&gt;O23,1)+(E23*base!D$4)+(D23*base!D$4)+(C23*base!D$4)+H23+K23</f>
        <v>0.49999999999999989</v>
      </c>
      <c r="T23" s="192" t="str">
        <f>IF(S23&lt;=base!D$3,"","hc")</f>
        <v/>
      </c>
      <c r="U23" s="184"/>
      <c r="V23" s="79"/>
      <c r="W23" s="108">
        <f t="shared" si="0"/>
        <v>0.1875</v>
      </c>
      <c r="X23" s="119"/>
    </row>
    <row r="24" spans="1:26" x14ac:dyDescent="0.25">
      <c r="A24" s="1" t="s">
        <v>11</v>
      </c>
      <c r="B24" s="2">
        <v>40929</v>
      </c>
      <c r="C24" s="25"/>
      <c r="D24" s="42"/>
      <c r="E24" s="28"/>
      <c r="F24" s="10"/>
      <c r="G24" s="46"/>
      <c r="H24" s="155"/>
      <c r="I24" s="146"/>
      <c r="J24" s="46"/>
      <c r="K24" s="153"/>
      <c r="L24" s="132"/>
      <c r="M24" s="11"/>
      <c r="N24" s="47"/>
      <c r="O24" s="57"/>
      <c r="P24" s="189">
        <f>G24-F24+IF(F24&gt;G24,1)+J24-I24+IF(I24&gt;J24,1)+M24-L24+IF(L24&gt;M24,1)+O24-N24+IF(N24&gt;O24,1)+(E24*base!D$4)+(D24*base!D$4)+(C24*base!D$4)</f>
        <v>0</v>
      </c>
      <c r="Q24" s="190" t="str">
        <f>IF(P24&lt;=base!D$5,"","hc")</f>
        <v/>
      </c>
      <c r="R24" s="197">
        <f>SUM(P24-base!D$5)</f>
        <v>-0.41666666666666669</v>
      </c>
      <c r="S24" s="191">
        <f>G24-F24+IF(F24&gt;G24,1)+J24-I24+IF(I24&gt;J24,1)+M24-L24+IF(L24&gt;M24,1)+O24-N24+IF(N24&gt;O24,1)+(E24*base!D$4)+(D24*base!D$4)+(C24*base!D$4)+H24+K24</f>
        <v>0</v>
      </c>
      <c r="T24" s="192" t="str">
        <f>IF(S24&lt;=base!D$3,"","hc")</f>
        <v/>
      </c>
      <c r="U24" s="184"/>
      <c r="V24" s="79"/>
      <c r="W24" s="108">
        <f t="shared" si="0"/>
        <v>0</v>
      </c>
      <c r="X24" s="119"/>
      <c r="Z24"/>
    </row>
    <row r="25" spans="1:26" x14ac:dyDescent="0.25">
      <c r="A25" s="1" t="s">
        <v>12</v>
      </c>
      <c r="B25" s="2">
        <v>40930</v>
      </c>
      <c r="C25" s="25"/>
      <c r="D25" s="42"/>
      <c r="E25" s="28"/>
      <c r="F25" s="10"/>
      <c r="G25" s="46"/>
      <c r="H25" s="155"/>
      <c r="I25" s="146"/>
      <c r="J25" s="46"/>
      <c r="K25" s="153"/>
      <c r="L25" s="132"/>
      <c r="M25" s="11"/>
      <c r="N25" s="47"/>
      <c r="O25" s="57"/>
      <c r="P25" s="189">
        <f>G25-F25+IF(F25&gt;G25,1)+J25-I25+IF(I25&gt;J25,1)+M25-L25+IF(L25&gt;M25,1)+O25-N25+IF(N25&gt;O25,1)+(E25*base!D$4)+(D25*base!D$4)+(C25*base!D$4)</f>
        <v>0</v>
      </c>
      <c r="Q25" s="190" t="str">
        <f>IF(P25&lt;=base!D$5,"","hc")</f>
        <v/>
      </c>
      <c r="R25" s="197">
        <f>SUM(P25-base!D$5)</f>
        <v>-0.41666666666666669</v>
      </c>
      <c r="S25" s="191">
        <f>G25-F25+IF(F25&gt;G25,1)+J25-I25+IF(I25&gt;J25,1)+M25-L25+IF(L25&gt;M25,1)+O25-N25+IF(N25&gt;O25,1)+(E25*base!D$4)+(D25*base!D$4)+(C25*base!D$4)+H25+K25</f>
        <v>0</v>
      </c>
      <c r="T25" s="192" t="str">
        <f>IF(S25&lt;=base!D$3,"","hc")</f>
        <v/>
      </c>
      <c r="U25" s="184"/>
      <c r="V25" s="79"/>
      <c r="W25" s="108">
        <f t="shared" si="0"/>
        <v>0</v>
      </c>
      <c r="X25" s="119"/>
      <c r="Z25"/>
    </row>
    <row r="26" spans="1:26" x14ac:dyDescent="0.25">
      <c r="A26" s="1" t="s">
        <v>13</v>
      </c>
      <c r="B26" s="2">
        <v>40931</v>
      </c>
      <c r="C26" s="25"/>
      <c r="D26" s="42"/>
      <c r="E26" s="28"/>
      <c r="F26" s="9"/>
      <c r="G26" s="125"/>
      <c r="H26" s="155"/>
      <c r="I26" s="144"/>
      <c r="J26" s="125"/>
      <c r="K26" s="153"/>
      <c r="L26" s="132"/>
      <c r="M26" s="11"/>
      <c r="N26" s="47"/>
      <c r="O26" s="57"/>
      <c r="P26" s="189">
        <f>G26-F26+IF(F26&gt;G26,1)+J26-I26+IF(I26&gt;J26,1)+M26-L26+IF(L26&gt;M26,1)+O26-N26+IF(N26&gt;O26,1)+(E26*base!D$4)+(D26*base!D$4)+(C26*base!D$4)</f>
        <v>0</v>
      </c>
      <c r="Q26" s="190" t="str">
        <f>IF(P26&lt;=base!D$5,"","hc")</f>
        <v/>
      </c>
      <c r="R26" s="197">
        <f>SUM(P26-base!D$5)</f>
        <v>-0.41666666666666669</v>
      </c>
      <c r="S26" s="191">
        <f>G26-F26+IF(F26&gt;G26,1)+J26-I26+IF(I26&gt;J26,1)+M26-L26+IF(L26&gt;M26,1)+O26-N26+IF(N26&gt;O26,1)+(E26*base!D$4)+(D26*base!D$4)+(C26*base!D$4)+H26+K26</f>
        <v>0</v>
      </c>
      <c r="T26" s="192" t="str">
        <f>IF(S26&lt;=base!D$3,"","hc")</f>
        <v/>
      </c>
      <c r="U26" s="184">
        <f>SUM(P20:P26)</f>
        <v>1.395833333333333</v>
      </c>
      <c r="V26" s="79">
        <f>IF(base!D$7&lt;U26,U26-base!D$7,0)</f>
        <v>0</v>
      </c>
      <c r="W26" s="108">
        <f t="shared" si="0"/>
        <v>0</v>
      </c>
      <c r="X26" s="120">
        <f>G26-F26+IF(F26&gt;G26,1)+J26-I26+IF(I26&gt;J26,1)+M26-L26+IF(L26&gt;M26,1)+O26-N26+IF(N26&gt;O26,1)+(D26*base!E46)+(E26*base!E46)</f>
        <v>0</v>
      </c>
      <c r="Z26"/>
    </row>
    <row r="27" spans="1:26" x14ac:dyDescent="0.25">
      <c r="A27" s="1" t="s">
        <v>14</v>
      </c>
      <c r="B27" s="2">
        <v>40932</v>
      </c>
      <c r="C27" s="25"/>
      <c r="D27" s="42"/>
      <c r="E27" s="28"/>
      <c r="F27" s="10">
        <v>0.375</v>
      </c>
      <c r="G27" s="46">
        <v>0.54166666666666663</v>
      </c>
      <c r="H27" s="155">
        <v>0</v>
      </c>
      <c r="I27" s="146">
        <v>0.54166666666666663</v>
      </c>
      <c r="J27" s="46">
        <v>0.70833333333333337</v>
      </c>
      <c r="K27" s="153"/>
      <c r="L27" s="132"/>
      <c r="M27" s="11"/>
      <c r="N27" s="47"/>
      <c r="O27" s="57"/>
      <c r="P27" s="189">
        <f>G27-F27+IF(F27&gt;G27,1)+J27-I27+IF(I27&gt;J27,1)+M27-L27+IF(L27&gt;M27,1)+O27-N27+IF(N27&gt;O27,1)+(E27*base!D$4)+(D27*base!D$4)+(C27*base!D$4)</f>
        <v>0.33333333333333337</v>
      </c>
      <c r="Q27" s="190" t="str">
        <f>IF(P27&lt;=base!D$5,"","hc")</f>
        <v/>
      </c>
      <c r="R27" s="197">
        <f>SUM(P27-base!D$5)</f>
        <v>-8.3333333333333315E-2</v>
      </c>
      <c r="S27" s="191">
        <f>G27-F27+IF(F27&gt;G27,1)+J27-I27+IF(I27&gt;J27,1)+M27-L27+IF(L27&gt;M27,1)+O27-N27+IF(N27&gt;O27,1)+(E27*base!D$4)+(D27*base!D$4)+(C27*base!D$4)+H27+K27</f>
        <v>0.33333333333333337</v>
      </c>
      <c r="T27" s="192" t="str">
        <f>IF(S27&lt;=base!D$3,"","hc")</f>
        <v/>
      </c>
      <c r="U27" s="184"/>
      <c r="V27" s="18"/>
      <c r="W27" s="108">
        <f t="shared" si="0"/>
        <v>0</v>
      </c>
      <c r="X27" s="119"/>
      <c r="Z27"/>
    </row>
    <row r="28" spans="1:26" x14ac:dyDescent="0.25">
      <c r="A28" s="1" t="s">
        <v>15</v>
      </c>
      <c r="B28" s="2">
        <v>40933</v>
      </c>
      <c r="C28" s="25"/>
      <c r="D28" s="42"/>
      <c r="E28" s="28"/>
      <c r="F28" s="10">
        <v>0.35416666666666669</v>
      </c>
      <c r="G28" s="46">
        <v>0.54166666666666663</v>
      </c>
      <c r="H28" s="155">
        <v>0</v>
      </c>
      <c r="I28" s="146">
        <v>0.54166666666666663</v>
      </c>
      <c r="J28" s="46">
        <v>0.70833333333333337</v>
      </c>
      <c r="K28" s="153"/>
      <c r="L28" s="132"/>
      <c r="M28" s="11"/>
      <c r="N28" s="47"/>
      <c r="O28" s="57"/>
      <c r="P28" s="189">
        <f>G28-F28+IF(F28&gt;G28,1)+J28-I28+IF(I28&gt;J28,1)+M28-L28+IF(L28&gt;M28,1)+O28-N28+IF(N28&gt;O28,1)+(E28*base!D$4)+(D28*base!D$4)+(C28*base!D$4)</f>
        <v>0.35416666666666663</v>
      </c>
      <c r="Q28" s="190" t="str">
        <f>IF(P28&lt;=base!D$5,"","hc")</f>
        <v/>
      </c>
      <c r="R28" s="197">
        <f>SUM(P28-base!D$5)</f>
        <v>-6.2500000000000056E-2</v>
      </c>
      <c r="S28" s="191">
        <f>G28-F28+IF(F28&gt;G28,1)+J28-I28+IF(I28&gt;J28,1)+M28-L28+IF(L28&gt;M28,1)+O28-N28+IF(N28&gt;O28,1)+(E28*base!D$4)+(D28*base!D$4)+(C28*base!D$4)+H28+K28</f>
        <v>0.35416666666666663</v>
      </c>
      <c r="T28" s="192" t="str">
        <f>IF(S28&lt;=base!D$3,"","hc")</f>
        <v/>
      </c>
      <c r="U28" s="184"/>
      <c r="V28" s="18"/>
      <c r="W28" s="108">
        <f t="shared" si="0"/>
        <v>0</v>
      </c>
      <c r="X28" s="119"/>
      <c r="Z28"/>
    </row>
    <row r="29" spans="1:26" x14ac:dyDescent="0.25">
      <c r="A29" s="1" t="s">
        <v>16</v>
      </c>
      <c r="B29" s="2">
        <v>40934</v>
      </c>
      <c r="C29" s="25"/>
      <c r="D29" s="42"/>
      <c r="E29" s="28"/>
      <c r="F29" s="10">
        <v>0.35416666666666669</v>
      </c>
      <c r="G29" s="46">
        <v>0.54166666666666663</v>
      </c>
      <c r="H29" s="155">
        <v>0</v>
      </c>
      <c r="I29" s="146">
        <v>0.54166666666666663</v>
      </c>
      <c r="J29" s="46">
        <v>0.70833333333333337</v>
      </c>
      <c r="K29" s="153"/>
      <c r="L29" s="132"/>
      <c r="M29" s="11"/>
      <c r="N29" s="47"/>
      <c r="O29" s="57"/>
      <c r="P29" s="189">
        <f>G29-F29+IF(F29&gt;G29,1)+J29-I29+IF(I29&gt;J29,1)+M29-L29+IF(L29&gt;M29,1)+O29-N29+IF(N29&gt;O29,1)+(E29*base!D$4)+(D29*base!D$4)+(C29*base!D$4)</f>
        <v>0.35416666666666663</v>
      </c>
      <c r="Q29" s="190" t="str">
        <f>IF(P29&lt;=base!D$5,"","hc")</f>
        <v/>
      </c>
      <c r="R29" s="197">
        <f>SUM(P29-base!D$5)</f>
        <v>-6.2500000000000056E-2</v>
      </c>
      <c r="S29" s="191">
        <f>G29-F29+IF(F29&gt;G29,1)+J29-I29+IF(I29&gt;J29,1)+M29-L29+IF(L29&gt;M29,1)+O29-N29+IF(N29&gt;O29,1)+(E29*base!D$4)+(D29*base!D$4)+(C29*base!D$4)+H29+K29</f>
        <v>0.35416666666666663</v>
      </c>
      <c r="T29" s="192" t="str">
        <f>IF(S29&lt;=base!D$3,"","hc")</f>
        <v/>
      </c>
      <c r="U29" s="184"/>
      <c r="V29" s="18"/>
      <c r="W29" s="108">
        <f t="shared" si="0"/>
        <v>0</v>
      </c>
      <c r="X29" s="119"/>
      <c r="Z29"/>
    </row>
    <row r="30" spans="1:26" x14ac:dyDescent="0.25">
      <c r="A30" s="1" t="s">
        <v>17</v>
      </c>
      <c r="B30" s="2">
        <v>40935</v>
      </c>
      <c r="C30" s="25"/>
      <c r="D30" s="42"/>
      <c r="E30" s="28"/>
      <c r="F30" s="10">
        <v>0.375</v>
      </c>
      <c r="G30" s="46">
        <v>0.54166666666666663</v>
      </c>
      <c r="H30" s="155">
        <v>0</v>
      </c>
      <c r="I30" s="146">
        <v>0.54166666666666663</v>
      </c>
      <c r="J30" s="46">
        <v>0.70833333333333337</v>
      </c>
      <c r="K30" s="153"/>
      <c r="L30" s="132"/>
      <c r="M30" s="11"/>
      <c r="N30" s="47"/>
      <c r="O30" s="57"/>
      <c r="P30" s="189">
        <f>G30-F30+IF(F30&gt;G30,1)+J30-I30+IF(I30&gt;J30,1)+M30-L30+IF(L30&gt;M30,1)+O30-N30+IF(N30&gt;O30,1)+(E30*base!D$4)+(D30*base!D$4)+(C30*base!D$4)</f>
        <v>0.33333333333333337</v>
      </c>
      <c r="Q30" s="190" t="str">
        <f>IF(P30&lt;=base!D$5,"","hc")</f>
        <v/>
      </c>
      <c r="R30" s="197">
        <f>SUM(P30-base!D$5)</f>
        <v>-8.3333333333333315E-2</v>
      </c>
      <c r="S30" s="191">
        <f>G30-F30+IF(F30&gt;G30,1)+J30-I30+IF(I30&gt;J30,1)+M30-L30+IF(L30&gt;M30,1)+O30-N30+IF(N30&gt;O30,1)+(E30*base!D$4)+(D30*base!D$4)+(C30*base!D$4)+H30+K30</f>
        <v>0.33333333333333337</v>
      </c>
      <c r="T30" s="192" t="str">
        <f>IF(S30&lt;=base!D$3,"","hc")</f>
        <v/>
      </c>
      <c r="U30" s="184"/>
      <c r="V30" s="18"/>
      <c r="W30" s="108">
        <f t="shared" si="0"/>
        <v>0</v>
      </c>
      <c r="X30" s="119"/>
      <c r="Z30"/>
    </row>
    <row r="31" spans="1:26" x14ac:dyDescent="0.25">
      <c r="A31" s="1" t="s">
        <v>11</v>
      </c>
      <c r="B31" s="2">
        <v>40936</v>
      </c>
      <c r="C31" s="25"/>
      <c r="D31" s="42"/>
      <c r="E31" s="28"/>
      <c r="F31" s="10">
        <v>0.375</v>
      </c>
      <c r="G31" s="46">
        <v>0.54166666666666663</v>
      </c>
      <c r="H31" s="155">
        <v>0</v>
      </c>
      <c r="I31" s="146">
        <v>0.58333333333333337</v>
      </c>
      <c r="J31" s="46">
        <v>0.70833333333333337</v>
      </c>
      <c r="K31" s="153"/>
      <c r="L31" s="132"/>
      <c r="M31" s="11"/>
      <c r="N31" s="47"/>
      <c r="O31" s="57"/>
      <c r="P31" s="189">
        <f>G31-F31+IF(F31&gt;G31,1)+J31-I31+IF(I31&gt;J31,1)+M31-L31+IF(L31&gt;M31,1)+O31-N31+IF(N31&gt;O31,1)+(E31*base!D$4)+(D31*base!D$4)+(C31*base!D$4)</f>
        <v>0.29166666666666663</v>
      </c>
      <c r="Q31" s="190" t="str">
        <f>IF(P31&lt;=base!D$5,"","hc")</f>
        <v/>
      </c>
      <c r="R31" s="197">
        <f>SUM(P31-base!D$5)</f>
        <v>-0.12500000000000006</v>
      </c>
      <c r="S31" s="191">
        <f>G31-F31+IF(F31&gt;G31,1)+J31-I31+IF(I31&gt;J31,1)+M31-L31+IF(L31&gt;M31,1)+O31-N31+IF(N31&gt;O31,1)+(E31*base!D$4)+(D31*base!D$4)+(C31*base!D$4)+H31+K31</f>
        <v>0.29166666666666663</v>
      </c>
      <c r="T31" s="192" t="str">
        <f>IF(S31&lt;=base!D$3,"","hc")</f>
        <v/>
      </c>
      <c r="U31" s="184"/>
      <c r="V31" s="18"/>
      <c r="W31" s="108">
        <f t="shared" si="0"/>
        <v>0</v>
      </c>
      <c r="X31" s="119"/>
      <c r="Z31"/>
    </row>
    <row r="32" spans="1:26" x14ac:dyDescent="0.25">
      <c r="A32" s="1" t="s">
        <v>12</v>
      </c>
      <c r="B32" s="2">
        <v>40937</v>
      </c>
      <c r="C32" s="25"/>
      <c r="D32" s="42"/>
      <c r="E32" s="28"/>
      <c r="F32" s="9"/>
      <c r="G32" s="125"/>
      <c r="H32" s="155"/>
      <c r="I32" s="144"/>
      <c r="J32" s="125"/>
      <c r="K32" s="153"/>
      <c r="L32" s="132"/>
      <c r="M32" s="11"/>
      <c r="N32" s="47"/>
      <c r="O32" s="57"/>
      <c r="P32" s="189">
        <f>G32-F32+IF(F32&gt;G32,1)+J32-I32+IF(I32&gt;J32,1)+M32-L32+IF(L32&gt;M32,1)+O32-N32+IF(N32&gt;O32,1)+(E32*base!D$4)+(D32*base!D$4)+(C32*base!D$4)</f>
        <v>0</v>
      </c>
      <c r="Q32" s="190" t="str">
        <f>IF(P32&lt;=base!D$5,"","hc")</f>
        <v/>
      </c>
      <c r="R32" s="197">
        <f>SUM(P32-base!D$5)</f>
        <v>-0.41666666666666669</v>
      </c>
      <c r="S32" s="191">
        <f>G32-F32+IF(F32&gt;G32,1)+J32-I32+IF(I32&gt;J32,1)+M32-L32+IF(L32&gt;M32,1)+O32-N32+IF(N32&gt;O32,1)+(E32*base!D$4)+(D32*base!D$4)+(C32*base!D$4)+H32+K32</f>
        <v>0</v>
      </c>
      <c r="T32" s="192" t="str">
        <f>IF(S32&lt;=base!D$3,"","hc")</f>
        <v/>
      </c>
      <c r="U32" s="184"/>
      <c r="V32" s="18"/>
      <c r="W32" s="108">
        <f t="shared" si="0"/>
        <v>0</v>
      </c>
      <c r="X32" s="119"/>
      <c r="Z32"/>
    </row>
    <row r="33" spans="1:26" x14ac:dyDescent="0.25">
      <c r="A33" s="1" t="s">
        <v>13</v>
      </c>
      <c r="B33" s="2">
        <v>40938</v>
      </c>
      <c r="C33" s="25"/>
      <c r="D33" s="42"/>
      <c r="E33" s="28"/>
      <c r="F33" s="9"/>
      <c r="G33" s="125"/>
      <c r="H33" s="155"/>
      <c r="I33" s="144"/>
      <c r="J33" s="125"/>
      <c r="K33" s="153"/>
      <c r="L33" s="132"/>
      <c r="M33" s="11"/>
      <c r="N33" s="47"/>
      <c r="O33" s="57"/>
      <c r="P33" s="189">
        <f>G33-F33+IF(F33&gt;G33,1)+J33-I33+IF(I33&gt;J33,1)+M33-L33+IF(L33&gt;M33,1)+O33-N33+IF(N33&gt;O33,1)+(E33*base!D$4)+(D33*base!D$4)+(C33*base!D$4)</f>
        <v>0</v>
      </c>
      <c r="Q33" s="190" t="str">
        <f>IF(P33&lt;=base!D$5,"","hc")</f>
        <v/>
      </c>
      <c r="R33" s="197">
        <f>SUM(P33-base!D$5)</f>
        <v>-0.41666666666666669</v>
      </c>
      <c r="S33" s="191">
        <f>G33-F33+IF(F33&gt;G33,1)+J33-I33+IF(I33&gt;J33,1)+M33-L33+IF(L33&gt;M33,1)+O33-N33+IF(N33&gt;O33,1)+(E33*base!D$4)+(D33*base!D$4)+(C33*base!D$4)+H33+K33</f>
        <v>0</v>
      </c>
      <c r="T33" s="192" t="str">
        <f>IF(S33&lt;=base!D$3,"","hc")</f>
        <v/>
      </c>
      <c r="U33" s="184">
        <f>SUM(P27:P33)</f>
        <v>1.6666666666666665</v>
      </c>
      <c r="V33" s="79">
        <f>IF(base!D$7&lt;U33,U33-base!D$7,0)</f>
        <v>0.16666666666666652</v>
      </c>
      <c r="W33" s="108">
        <f t="shared" si="0"/>
        <v>0</v>
      </c>
      <c r="X33" s="120">
        <f>G33-F33+IF(F33&gt;G33,1)+J33-I33+IF(I33&gt;J33,1)+M33-L33+IF(L33&gt;M33,1)+O33-N33+IF(N33&gt;O33,1)+(D33*base!E53)+(E33*base!E53)</f>
        <v>0</v>
      </c>
      <c r="Z33"/>
    </row>
    <row r="34" spans="1:26" x14ac:dyDescent="0.25">
      <c r="A34" s="1" t="s">
        <v>14</v>
      </c>
      <c r="B34" s="2">
        <v>40939</v>
      </c>
      <c r="C34" s="25"/>
      <c r="D34" s="42"/>
      <c r="E34" s="28"/>
      <c r="F34" s="9"/>
      <c r="G34" s="125"/>
      <c r="H34" s="155"/>
      <c r="I34" s="144"/>
      <c r="J34" s="125"/>
      <c r="K34" s="153"/>
      <c r="L34" s="132"/>
      <c r="M34" s="11"/>
      <c r="N34" s="47"/>
      <c r="O34" s="57"/>
      <c r="P34" s="189">
        <f>G34-F34+IF(F34&gt;G34,1)+J34-I34+IF(I34&gt;J34,1)+M34-L34+IF(L34&gt;M34,1)+O34-N34+IF(N34&gt;O34,1)+(E34*base!D$4)+(D34*base!D$4)+(C34*base!D$4)</f>
        <v>0</v>
      </c>
      <c r="Q34" s="190" t="str">
        <f>IF(P34&lt;=base!D$5,"","hc")</f>
        <v/>
      </c>
      <c r="R34" s="197">
        <f>SUM(P34-base!D$5)</f>
        <v>-0.41666666666666669</v>
      </c>
      <c r="S34" s="191">
        <f>G34-F34+IF(F34&gt;G34,1)+J34-I34+IF(I34&gt;J34,1)+M34-L34+IF(L34&gt;M34,1)+O34-N34+IF(N34&gt;O34,1)+(E34*base!D$4)+(D34*base!D$4)+(C34*base!D$4)+H34+K34</f>
        <v>0</v>
      </c>
      <c r="T34" s="192" t="str">
        <f>IF(S34&lt;=base!D$3,"","hc")</f>
        <v/>
      </c>
      <c r="U34" s="184"/>
      <c r="V34" s="18"/>
      <c r="W34" s="108">
        <f t="shared" si="0"/>
        <v>0</v>
      </c>
      <c r="X34" s="119"/>
      <c r="Z34"/>
    </row>
    <row r="35" spans="1:26" x14ac:dyDescent="0.25">
      <c r="A35" s="1" t="s">
        <v>15</v>
      </c>
      <c r="B35" s="2">
        <v>40940</v>
      </c>
      <c r="C35" s="25"/>
      <c r="D35" s="42"/>
      <c r="E35" s="28"/>
      <c r="F35" s="10">
        <v>0.375</v>
      </c>
      <c r="G35" s="46">
        <v>0.52083333333333337</v>
      </c>
      <c r="H35" s="155">
        <v>4.1666666666666664E-2</v>
      </c>
      <c r="I35" s="146">
        <v>0.5625</v>
      </c>
      <c r="J35" s="46">
        <v>0.70833333333333337</v>
      </c>
      <c r="K35" s="153"/>
      <c r="L35" s="132"/>
      <c r="M35" s="11"/>
      <c r="N35" s="47"/>
      <c r="O35" s="57"/>
      <c r="P35" s="189">
        <f>G35-F35+IF(F35&gt;G35,1)+J35-I35+IF(I35&gt;J35,1)+M35-L35+IF(L35&gt;M35,1)+O35-N35+IF(N35&gt;O35,1)+(E35*base!D$4)+(D35*base!D$4)+(C35*base!D$4)</f>
        <v>0.29166666666666674</v>
      </c>
      <c r="Q35" s="190" t="str">
        <f>IF(P35&lt;=base!D$5,"","hc")</f>
        <v/>
      </c>
      <c r="R35" s="197">
        <f>SUM(P35-base!D$5)</f>
        <v>-0.12499999999999994</v>
      </c>
      <c r="S35" s="191">
        <f>G35-F35+IF(F35&gt;G35,1)+J35-I35+IF(I35&gt;J35,1)+M35-L35+IF(L35&gt;M35,1)+O35-N35+IF(N35&gt;O35,1)+(E35*base!D$4)+(D35*base!D$4)+(C35*base!D$4)+H35+K35</f>
        <v>0.33333333333333343</v>
      </c>
      <c r="T35" s="192" t="str">
        <f>IF(S35&lt;=base!D$3,"","hc")</f>
        <v/>
      </c>
      <c r="U35" s="184"/>
      <c r="V35" s="18"/>
      <c r="W35" s="108">
        <f t="shared" si="0"/>
        <v>0</v>
      </c>
      <c r="X35" s="119"/>
      <c r="Z35"/>
    </row>
    <row r="36" spans="1:26" x14ac:dyDescent="0.25">
      <c r="A36" s="1" t="s">
        <v>16</v>
      </c>
      <c r="B36" s="2">
        <v>40941</v>
      </c>
      <c r="C36" s="25"/>
      <c r="D36" s="42"/>
      <c r="E36" s="28"/>
      <c r="F36" s="10">
        <v>0.375</v>
      </c>
      <c r="G36" s="46">
        <v>0.52083333333333337</v>
      </c>
      <c r="H36" s="155">
        <v>4.1666666666666664E-2</v>
      </c>
      <c r="I36" s="146">
        <v>0.5625</v>
      </c>
      <c r="J36" s="46">
        <v>0.79166666666666663</v>
      </c>
      <c r="K36" s="161"/>
      <c r="L36" s="135"/>
      <c r="M36" s="46"/>
      <c r="N36" s="50"/>
      <c r="O36" s="57"/>
      <c r="P36" s="189">
        <f>G36-F36+IF(F36&gt;G36,1)+J36-I36+IF(I36&gt;J36,1)+M36-L36+IF(L36&gt;M36,1)+O36-N36+IF(N36&gt;O36,1)+(E36*base!D$4)+(D36*base!D$4)+(C36*base!D$4)</f>
        <v>0.375</v>
      </c>
      <c r="Q36" s="190" t="str">
        <f>IF(P36&lt;=base!D$5,"","hc")</f>
        <v/>
      </c>
      <c r="R36" s="197">
        <f>SUM(P36-base!D$5)</f>
        <v>-4.1666666666666685E-2</v>
      </c>
      <c r="S36" s="191">
        <f>G36-F36+IF(F36&gt;G36,1)+J36-I36+IF(I36&gt;J36,1)+M36-L36+IF(L36&gt;M36,1)+O36-N36+IF(N36&gt;O36,1)+(E36*base!D$4)+(D36*base!D$4)+(C36*base!D$4)+H36+K36</f>
        <v>0.41666666666666669</v>
      </c>
      <c r="T36" s="192" t="str">
        <f>IF(S36&lt;=base!D$3,"","hc")</f>
        <v/>
      </c>
      <c r="U36" s="184"/>
      <c r="V36" s="18"/>
      <c r="W36" s="108">
        <f t="shared" si="0"/>
        <v>0</v>
      </c>
      <c r="X36" s="119"/>
      <c r="Z36"/>
    </row>
    <row r="37" spans="1:26" x14ac:dyDescent="0.25">
      <c r="A37" s="1" t="s">
        <v>17</v>
      </c>
      <c r="B37" s="2">
        <v>40942</v>
      </c>
      <c r="C37" s="25"/>
      <c r="D37" s="42"/>
      <c r="E37" s="28"/>
      <c r="F37" s="9"/>
      <c r="G37" s="125"/>
      <c r="H37" s="155"/>
      <c r="I37" s="146">
        <v>0.54166666666666663</v>
      </c>
      <c r="J37" s="46">
        <v>0.79166666666666663</v>
      </c>
      <c r="K37" s="153"/>
      <c r="L37" s="132"/>
      <c r="M37" s="11"/>
      <c r="N37" s="47"/>
      <c r="O37" s="57"/>
      <c r="P37" s="189">
        <f>G37-F37+IF(F37&gt;G37,1)+J37-I37+IF(I37&gt;J37,1)+M37-L37+IF(L37&gt;M37,1)+O37-N37+IF(N37&gt;O37,1)+(E37*base!D$4)+(D37*base!D$4)+(C37*base!D$4)</f>
        <v>0.25</v>
      </c>
      <c r="Q37" s="190" t="str">
        <f>IF(P37&lt;=base!D$5,"","hc")</f>
        <v/>
      </c>
      <c r="R37" s="197">
        <f>SUM(P37-base!D$5)</f>
        <v>-0.16666666666666669</v>
      </c>
      <c r="S37" s="191">
        <f>G37-F37+IF(F37&gt;G37,1)+J37-I37+IF(I37&gt;J37,1)+M37-L37+IF(L37&gt;M37,1)+O37-N37+IF(N37&gt;O37,1)+(E37*base!D$4)+(D37*base!D$4)+(C37*base!D$4)+H37+K37</f>
        <v>0.25</v>
      </c>
      <c r="T37" s="192" t="str">
        <f>IF(S37&lt;=base!D$3,"","hc")</f>
        <v/>
      </c>
      <c r="U37" s="184"/>
      <c r="V37" s="18"/>
      <c r="W37" s="108">
        <f t="shared" si="0"/>
        <v>0</v>
      </c>
      <c r="X37" s="119"/>
      <c r="Z37"/>
    </row>
    <row r="38" spans="1:26" x14ac:dyDescent="0.25">
      <c r="A38" s="1" t="s">
        <v>11</v>
      </c>
      <c r="B38" s="2">
        <v>40943</v>
      </c>
      <c r="C38" s="25"/>
      <c r="D38" s="42"/>
      <c r="E38" s="28"/>
      <c r="F38" s="10">
        <v>0.45833333333333331</v>
      </c>
      <c r="G38" s="46">
        <v>0.54166666666666663</v>
      </c>
      <c r="H38" s="155">
        <v>0</v>
      </c>
      <c r="I38" s="146">
        <v>0.54166666666666663</v>
      </c>
      <c r="J38" s="46">
        <v>0.79166666666666663</v>
      </c>
      <c r="K38" s="153"/>
      <c r="L38" s="132"/>
      <c r="M38" s="11"/>
      <c r="N38" s="47"/>
      <c r="O38" s="57"/>
      <c r="P38" s="189">
        <f>G38-F38+IF(F38&gt;G38,1)+J38-I38+IF(I38&gt;J38,1)+M38-L38+IF(L38&gt;M38,1)+O38-N38+IF(N38&gt;O38,1)+(E38*base!D$4)+(D38*base!D$4)+(C38*base!D$4)</f>
        <v>0.33333333333333337</v>
      </c>
      <c r="Q38" s="190" t="str">
        <f>IF(P38&lt;=base!D$5,"","hc")</f>
        <v/>
      </c>
      <c r="R38" s="197">
        <f>SUM(P38-base!D$5)</f>
        <v>-8.3333333333333315E-2</v>
      </c>
      <c r="S38" s="191">
        <f>G38-F38+IF(F38&gt;G38,1)+J38-I38+IF(I38&gt;J38,1)+M38-L38+IF(L38&gt;M38,1)+O38-N38+IF(N38&gt;O38,1)+(E38*base!D$4)+(D38*base!D$4)+(C38*base!D$4)+H38+K38</f>
        <v>0.33333333333333337</v>
      </c>
      <c r="T38" s="192" t="str">
        <f>IF(S38&lt;=base!D$3,"","hc")</f>
        <v/>
      </c>
      <c r="U38" s="184"/>
      <c r="V38" s="18"/>
      <c r="W38" s="108">
        <f t="shared" si="0"/>
        <v>0</v>
      </c>
      <c r="X38" s="119"/>
      <c r="Z38"/>
    </row>
    <row r="39" spans="1:26" x14ac:dyDescent="0.25">
      <c r="A39" s="1" t="s">
        <v>12</v>
      </c>
      <c r="B39" s="2">
        <v>40944</v>
      </c>
      <c r="C39" s="25"/>
      <c r="D39" s="42"/>
      <c r="E39" s="28"/>
      <c r="F39" s="9"/>
      <c r="G39" s="125"/>
      <c r="H39" s="155"/>
      <c r="I39" s="146">
        <v>0.54166666666666663</v>
      </c>
      <c r="J39" s="46">
        <v>0.79166666666666663</v>
      </c>
      <c r="K39" s="153"/>
      <c r="L39" s="132"/>
      <c r="M39" s="11"/>
      <c r="N39" s="47"/>
      <c r="O39" s="57"/>
      <c r="P39" s="189">
        <f>G39-F39+IF(F39&gt;G39,1)+J39-I39+IF(I39&gt;J39,1)+M39-L39+IF(L39&gt;M39,1)+O39-N39+IF(N39&gt;O39,1)+(E39*base!D$4)+(D39*base!D$4)+(C39*base!D$4)</f>
        <v>0.25</v>
      </c>
      <c r="Q39" s="190" t="str">
        <f>IF(P39&lt;=base!D$5,"","hc")</f>
        <v/>
      </c>
      <c r="R39" s="197">
        <f>SUM(P39-base!D$5)</f>
        <v>-0.16666666666666669</v>
      </c>
      <c r="S39" s="191">
        <f>G39-F39+IF(F39&gt;G39,1)+J39-I39+IF(I39&gt;J39,1)+M39-L39+IF(L39&gt;M39,1)+O39-N39+IF(N39&gt;O39,1)+(E39*base!D$4)+(D39*base!D$4)+(C39*base!D$4)+H39+K39</f>
        <v>0.25</v>
      </c>
      <c r="T39" s="192" t="str">
        <f>IF(S39&lt;=base!D$3,"","hc")</f>
        <v/>
      </c>
      <c r="U39" s="184"/>
      <c r="V39" s="18"/>
      <c r="W39" s="108">
        <f t="shared" si="0"/>
        <v>0</v>
      </c>
      <c r="X39" s="119"/>
      <c r="Z39"/>
    </row>
    <row r="40" spans="1:26" x14ac:dyDescent="0.25">
      <c r="A40" s="1" t="s">
        <v>13</v>
      </c>
      <c r="B40" s="2">
        <v>40945</v>
      </c>
      <c r="C40" s="25"/>
      <c r="D40" s="42"/>
      <c r="E40" s="28"/>
      <c r="F40" s="9"/>
      <c r="G40" s="125"/>
      <c r="H40" s="155"/>
      <c r="I40" s="144"/>
      <c r="J40" s="125"/>
      <c r="K40" s="153"/>
      <c r="L40" s="132"/>
      <c r="M40" s="11"/>
      <c r="N40" s="47"/>
      <c r="O40" s="57"/>
      <c r="P40" s="189">
        <f>G40-F40+IF(F40&gt;G40,1)+J40-I40+IF(I40&gt;J40,1)+M40-L40+IF(L40&gt;M40,1)+O40-N40+IF(N40&gt;O40,1)+(E40*base!D$4)+(D40*base!D$4)+(C40*base!D$4)</f>
        <v>0</v>
      </c>
      <c r="Q40" s="190" t="str">
        <f>IF(P40&lt;=base!D$5,"","hc")</f>
        <v/>
      </c>
      <c r="R40" s="197">
        <f>SUM(P40-base!D$5)</f>
        <v>-0.41666666666666669</v>
      </c>
      <c r="S40" s="191">
        <f>G40-F40+IF(F40&gt;G40,1)+J40-I40+IF(I40&gt;J40,1)+M40-L40+IF(L40&gt;M40,1)+O40-N40+IF(N40&gt;O40,1)+(E40*base!D$4)+(D40*base!D$4)+(C40*base!D$4)+H40+K40</f>
        <v>0</v>
      </c>
      <c r="T40" s="192" t="str">
        <f>IF(S40&lt;=base!D$3,"","hc")</f>
        <v/>
      </c>
      <c r="U40" s="184">
        <f>SUM(P34:P40)</f>
        <v>1.5</v>
      </c>
      <c r="V40" s="79">
        <f>IF(base!D$7&lt;U40,U40-base!D$7,0)</f>
        <v>0</v>
      </c>
      <c r="W40" s="108">
        <f t="shared" si="0"/>
        <v>0</v>
      </c>
      <c r="X40" s="120">
        <f>G40-F40+IF(F40&gt;G40,1)+J40-I40+IF(I40&gt;J40,1)+M40-L40+IF(L40&gt;M40,1)+O40-N40+IF(N40&gt;O40,1)+(D40*base!E60)+(E40*base!E60)</f>
        <v>0</v>
      </c>
      <c r="Z40"/>
    </row>
    <row r="41" spans="1:26" x14ac:dyDescent="0.25">
      <c r="A41" s="1" t="s">
        <v>14</v>
      </c>
      <c r="B41" s="2">
        <v>40946</v>
      </c>
      <c r="C41" s="25"/>
      <c r="D41" s="42"/>
      <c r="E41" s="28"/>
      <c r="F41" s="9"/>
      <c r="G41" s="125"/>
      <c r="H41" s="155"/>
      <c r="I41" s="146">
        <v>0.58333333333333337</v>
      </c>
      <c r="J41" s="46">
        <v>0.8125</v>
      </c>
      <c r="K41" s="153"/>
      <c r="L41" s="132"/>
      <c r="M41" s="11"/>
      <c r="N41" s="47"/>
      <c r="O41" s="57"/>
      <c r="P41" s="189">
        <f>G41-F41+IF(F41&gt;G41,1)+J41-I41+IF(I41&gt;J41,1)+M41-L41+IF(L41&gt;M41,1)+O41-N41+IF(N41&gt;O41,1)+(E41*base!D$4)+(D41*base!D$4)+(C41*base!D$4)</f>
        <v>0.22916666666666663</v>
      </c>
      <c r="Q41" s="190" t="str">
        <f>IF(P41&lt;=base!D$5,"","hc")</f>
        <v/>
      </c>
      <c r="R41" s="197">
        <f>SUM(P41-base!D$5)</f>
        <v>-0.18750000000000006</v>
      </c>
      <c r="S41" s="191">
        <f>G41-F41+IF(F41&gt;G41,1)+J41-I41+IF(I41&gt;J41,1)+M41-L41+IF(L41&gt;M41,1)+O41-N41+IF(N41&gt;O41,1)+(E41*base!D$4)+(D41*base!D$4)+(C41*base!D$4)+H41+K41</f>
        <v>0.22916666666666663</v>
      </c>
      <c r="T41" s="192" t="str">
        <f>IF(S41&lt;=base!D$3,"","hc")</f>
        <v/>
      </c>
      <c r="U41" s="184"/>
      <c r="V41" s="18"/>
      <c r="W41" s="108">
        <f t="shared" si="0"/>
        <v>0</v>
      </c>
      <c r="X41" s="119"/>
      <c r="Z41"/>
    </row>
    <row r="42" spans="1:26" x14ac:dyDescent="0.25">
      <c r="A42" s="1" t="s">
        <v>15</v>
      </c>
      <c r="B42" s="2">
        <v>40947</v>
      </c>
      <c r="C42" s="25"/>
      <c r="D42" s="42"/>
      <c r="E42" s="28"/>
      <c r="F42" s="10">
        <v>0.375</v>
      </c>
      <c r="G42" s="46">
        <v>0.52083333333333337</v>
      </c>
      <c r="H42" s="155">
        <v>4.1666666666666664E-2</v>
      </c>
      <c r="I42" s="146">
        <v>0.5625</v>
      </c>
      <c r="J42" s="46">
        <v>0.6875</v>
      </c>
      <c r="K42" s="153"/>
      <c r="L42" s="132"/>
      <c r="M42" s="11"/>
      <c r="N42" s="47"/>
      <c r="O42" s="57"/>
      <c r="P42" s="189">
        <f>G42-F42+IF(F42&gt;G42,1)+J42-I42+IF(I42&gt;J42,1)+M42-L42+IF(L42&gt;M42,1)+O42-N42+IF(N42&gt;O42,1)+(E42*base!D$4)+(D42*base!D$4)+(C42*base!D$4)</f>
        <v>0.27083333333333337</v>
      </c>
      <c r="Q42" s="190" t="str">
        <f>IF(P42&lt;=base!D$5,"","hc")</f>
        <v/>
      </c>
      <c r="R42" s="197">
        <f>SUM(P42-base!D$5)</f>
        <v>-0.14583333333333331</v>
      </c>
      <c r="S42" s="191">
        <f>G42-F42+IF(F42&gt;G42,1)+J42-I42+IF(I42&gt;J42,1)+M42-L42+IF(L42&gt;M42,1)+O42-N42+IF(N42&gt;O42,1)+(E42*base!D$4)+(D42*base!D$4)+(C42*base!D$4)+H42+K42</f>
        <v>0.31250000000000006</v>
      </c>
      <c r="T42" s="192" t="str">
        <f>IF(S42&lt;=base!D$3,"","hc")</f>
        <v/>
      </c>
      <c r="U42" s="184"/>
      <c r="V42" s="18"/>
      <c r="W42" s="108">
        <f t="shared" si="0"/>
        <v>0</v>
      </c>
      <c r="X42" s="119"/>
      <c r="Z42"/>
    </row>
    <row r="43" spans="1:26" x14ac:dyDescent="0.25">
      <c r="A43" s="1" t="s">
        <v>16</v>
      </c>
      <c r="B43" s="2">
        <v>40948</v>
      </c>
      <c r="C43" s="25"/>
      <c r="D43" s="42"/>
      <c r="E43" s="28"/>
      <c r="F43" s="10">
        <v>0.35416666666666669</v>
      </c>
      <c r="G43" s="46">
        <v>0.52083333333333337</v>
      </c>
      <c r="H43" s="155">
        <v>4.1666666666666664E-2</v>
      </c>
      <c r="I43" s="146">
        <v>0.5625</v>
      </c>
      <c r="J43" s="46">
        <v>0.79166666666666663</v>
      </c>
      <c r="K43" s="153"/>
      <c r="L43" s="132"/>
      <c r="M43" s="11"/>
      <c r="N43" s="47"/>
      <c r="O43" s="57"/>
      <c r="P43" s="189">
        <f>G43-F43+IF(F43&gt;G43,1)+J43-I43+IF(I43&gt;J43,1)+M43-L43+IF(L43&gt;M43,1)+O43-N43+IF(N43&gt;O43,1)+(E43*base!D$4)+(D43*base!D$4)+(C43*base!D$4)</f>
        <v>0.39583333333333326</v>
      </c>
      <c r="Q43" s="190" t="str">
        <f>IF(P43&lt;=base!D$5,"","hc")</f>
        <v/>
      </c>
      <c r="R43" s="197">
        <f>SUM(P43-base!D$5)</f>
        <v>-2.0833333333333426E-2</v>
      </c>
      <c r="S43" s="191">
        <f>G43-F43+IF(F43&gt;G43,1)+J43-I43+IF(I43&gt;J43,1)+M43-L43+IF(L43&gt;M43,1)+O43-N43+IF(N43&gt;O43,1)+(E43*base!D$4)+(D43*base!D$4)+(C43*base!D$4)+H43+K43</f>
        <v>0.43749999999999994</v>
      </c>
      <c r="T43" s="192" t="str">
        <f>IF(S43&lt;=base!D$3,"","hc")</f>
        <v/>
      </c>
      <c r="U43" s="184"/>
      <c r="V43" s="18"/>
      <c r="W43" s="108">
        <f t="shared" si="0"/>
        <v>0</v>
      </c>
      <c r="X43" s="119"/>
      <c r="Z43"/>
    </row>
    <row r="44" spans="1:26" x14ac:dyDescent="0.25">
      <c r="A44" s="1" t="s">
        <v>17</v>
      </c>
      <c r="B44" s="2">
        <v>40949</v>
      </c>
      <c r="C44" s="25"/>
      <c r="D44" s="42"/>
      <c r="E44" s="28"/>
      <c r="F44" s="10">
        <v>0.36458333333333331</v>
      </c>
      <c r="G44" s="46">
        <v>0.52083333333333337</v>
      </c>
      <c r="H44" s="155">
        <v>4.1666666666666664E-2</v>
      </c>
      <c r="I44" s="146">
        <v>0.5625</v>
      </c>
      <c r="J44" s="46">
        <v>0.79166666666666663</v>
      </c>
      <c r="K44" s="153"/>
      <c r="L44" s="132"/>
      <c r="M44" s="11"/>
      <c r="N44" s="47"/>
      <c r="O44" s="57"/>
      <c r="P44" s="189">
        <f>G44-F44+IF(F44&gt;G44,1)+J44-I44+IF(I44&gt;J44,1)+M44-L44+IF(L44&gt;M44,1)+O44-N44+IF(N44&gt;O44,1)+(E44*base!D$4)+(D44*base!D$4)+(C44*base!D$4)</f>
        <v>0.38541666666666674</v>
      </c>
      <c r="Q44" s="190" t="str">
        <f>IF(P44&lt;=base!D$5,"","hc")</f>
        <v/>
      </c>
      <c r="R44" s="197">
        <f>SUM(P44-base!D$5)</f>
        <v>-3.1249999999999944E-2</v>
      </c>
      <c r="S44" s="191">
        <f>G44-F44+IF(F44&gt;G44,1)+J44-I44+IF(I44&gt;J44,1)+M44-L44+IF(L44&gt;M44,1)+O44-N44+IF(N44&gt;O44,1)+(E44*base!D$4)+(D44*base!D$4)+(C44*base!D$4)+H44+K44</f>
        <v>0.42708333333333343</v>
      </c>
      <c r="T44" s="192" t="str">
        <f>IF(S44&lt;=base!D$3,"","hc")</f>
        <v/>
      </c>
      <c r="U44" s="184"/>
      <c r="V44" s="18"/>
      <c r="W44" s="108">
        <f t="shared" si="0"/>
        <v>0</v>
      </c>
      <c r="X44" s="119"/>
      <c r="Z44"/>
    </row>
    <row r="45" spans="1:26" x14ac:dyDescent="0.25">
      <c r="A45" s="1" t="s">
        <v>11</v>
      </c>
      <c r="B45" s="2">
        <v>40950</v>
      </c>
      <c r="C45" s="25"/>
      <c r="D45" s="42"/>
      <c r="E45" s="28"/>
      <c r="F45" s="10">
        <v>0.36458333333333331</v>
      </c>
      <c r="G45" s="46">
        <v>0.52083333333333337</v>
      </c>
      <c r="H45" s="155">
        <v>4.1666666666666664E-2</v>
      </c>
      <c r="I45" s="146">
        <v>0.5625</v>
      </c>
      <c r="J45" s="46">
        <v>0.79166666666666663</v>
      </c>
      <c r="K45" s="153"/>
      <c r="L45" s="132"/>
      <c r="M45" s="11"/>
      <c r="N45" s="47"/>
      <c r="O45" s="57"/>
      <c r="P45" s="189">
        <f>G45-F45+IF(F45&gt;G45,1)+J45-I45+IF(I45&gt;J45,1)+M45-L45+IF(L45&gt;M45,1)+O45-N45+IF(N45&gt;O45,1)+(E45*base!D$4)+(D45*base!D$4)+(C45*base!D$4)</f>
        <v>0.38541666666666674</v>
      </c>
      <c r="Q45" s="190" t="str">
        <f>IF(P45&lt;=base!D$5,"","hc")</f>
        <v/>
      </c>
      <c r="R45" s="197">
        <f>SUM(P45-base!D$5)</f>
        <v>-3.1249999999999944E-2</v>
      </c>
      <c r="S45" s="191">
        <f>G45-F45+IF(F45&gt;G45,1)+J45-I45+IF(I45&gt;J45,1)+M45-L45+IF(L45&gt;M45,1)+O45-N45+IF(N45&gt;O45,1)+(E45*base!D$4)+(D45*base!D$4)+(C45*base!D$4)+H45+K45</f>
        <v>0.42708333333333343</v>
      </c>
      <c r="T45" s="192" t="str">
        <f>IF(S45&lt;=base!D$3,"","hc")</f>
        <v/>
      </c>
      <c r="U45" s="184"/>
      <c r="V45" s="18"/>
      <c r="W45" s="108">
        <f t="shared" si="0"/>
        <v>0</v>
      </c>
      <c r="X45" s="119"/>
      <c r="Z45"/>
    </row>
    <row r="46" spans="1:26" x14ac:dyDescent="0.25">
      <c r="A46" s="1" t="s">
        <v>12</v>
      </c>
      <c r="B46" s="2">
        <v>40951</v>
      </c>
      <c r="C46" s="25"/>
      <c r="D46" s="42"/>
      <c r="E46" s="28"/>
      <c r="F46" s="9"/>
      <c r="G46" s="125"/>
      <c r="H46" s="155"/>
      <c r="I46" s="144"/>
      <c r="J46" s="125"/>
      <c r="K46" s="153"/>
      <c r="L46" s="132"/>
      <c r="M46" s="11"/>
      <c r="N46" s="47"/>
      <c r="O46" s="57"/>
      <c r="P46" s="189">
        <f>G46-F46+IF(F46&gt;G46,1)+J46-I46+IF(I46&gt;J46,1)+M46-L46+IF(L46&gt;M46,1)+O46-N46+IF(N46&gt;O46,1)+(E46*base!D$4)+(D46*base!D$4)+(C46*base!D$4)</f>
        <v>0</v>
      </c>
      <c r="Q46" s="190" t="str">
        <f>IF(P46&lt;=base!D$5,"","hc")</f>
        <v/>
      </c>
      <c r="R46" s="197">
        <f>SUM(P46-base!D$5)</f>
        <v>-0.41666666666666669</v>
      </c>
      <c r="S46" s="191">
        <f>G46-F46+IF(F46&gt;G46,1)+J46-I46+IF(I46&gt;J46,1)+M46-L46+IF(L46&gt;M46,1)+O46-N46+IF(N46&gt;O46,1)+(E46*base!D$4)+(D46*base!D$4)+(C46*base!D$4)+H46+K46</f>
        <v>0</v>
      </c>
      <c r="T46" s="192" t="str">
        <f>IF(S46&lt;=base!D$3,"","hc")</f>
        <v/>
      </c>
      <c r="U46" s="184"/>
      <c r="V46" s="18"/>
      <c r="W46" s="108">
        <f t="shared" si="0"/>
        <v>0</v>
      </c>
      <c r="X46" s="119"/>
      <c r="Z46"/>
    </row>
    <row r="47" spans="1:26" x14ac:dyDescent="0.25">
      <c r="A47" s="1" t="s">
        <v>13</v>
      </c>
      <c r="B47" s="2">
        <v>40952</v>
      </c>
      <c r="C47" s="25"/>
      <c r="D47" s="42"/>
      <c r="E47" s="28"/>
      <c r="F47" s="9"/>
      <c r="G47" s="125"/>
      <c r="H47" s="155"/>
      <c r="I47" s="146"/>
      <c r="J47" s="46"/>
      <c r="K47" s="153"/>
      <c r="L47" s="132"/>
      <c r="M47" s="11"/>
      <c r="N47" s="47"/>
      <c r="O47" s="57"/>
      <c r="P47" s="189">
        <f>G47-F47+IF(F47&gt;G47,1)+J47-I47+IF(I47&gt;J47,1)+M47-L47+IF(L47&gt;M47,1)+O47-N47+IF(N47&gt;O47,1)+(E47*base!D$4)+(D47*base!D$4)+(C47*base!D$4)</f>
        <v>0</v>
      </c>
      <c r="Q47" s="190" t="str">
        <f>IF(P47&lt;=base!D$5,"","hc")</f>
        <v/>
      </c>
      <c r="R47" s="197">
        <f>SUM(P47-base!D$5)</f>
        <v>-0.41666666666666669</v>
      </c>
      <c r="S47" s="191">
        <f>G47-F47+IF(F47&gt;G47,1)+J47-I47+IF(I47&gt;J47,1)+M47-L47+IF(L47&gt;M47,1)+O47-N47+IF(N47&gt;O47,1)+(E47*base!D$4)+(D47*base!D$4)+(C47*base!D$4)+H47+K47</f>
        <v>0</v>
      </c>
      <c r="T47" s="192" t="str">
        <f>IF(S47&lt;=base!D$3,"","hc")</f>
        <v/>
      </c>
      <c r="U47" s="184">
        <f>SUM(P41:P47)</f>
        <v>1.6666666666666667</v>
      </c>
      <c r="V47" s="79">
        <f>IF(base!D$7&lt;U47,U47-base!D$7,0)</f>
        <v>0.16666666666666674</v>
      </c>
      <c r="W47" s="108">
        <f t="shared" si="0"/>
        <v>0</v>
      </c>
      <c r="X47" s="120">
        <f>G47-F47+IF(F47&gt;G47,1)+J47-I47+IF(I47&gt;J47,1)+M47-L47+IF(L47&gt;M47,1)+O47-N47+IF(N47&gt;O47,1)+(D47*base!E67)+(E47*base!E67)</f>
        <v>0</v>
      </c>
      <c r="Z47"/>
    </row>
    <row r="48" spans="1:26" x14ac:dyDescent="0.25">
      <c r="A48" s="1" t="s">
        <v>14</v>
      </c>
      <c r="B48" s="2">
        <v>40953</v>
      </c>
      <c r="C48" s="25"/>
      <c r="D48" s="42"/>
      <c r="E48" s="28"/>
      <c r="F48" s="10">
        <v>0.375</v>
      </c>
      <c r="G48" s="46">
        <v>0.54166666666666663</v>
      </c>
      <c r="H48" s="155">
        <v>4.1666666666666664E-2</v>
      </c>
      <c r="I48" s="146">
        <v>0.58333333333333337</v>
      </c>
      <c r="J48" s="46">
        <v>0.70833333333333337</v>
      </c>
      <c r="K48" s="153"/>
      <c r="L48" s="132"/>
      <c r="M48" s="11"/>
      <c r="N48" s="47"/>
      <c r="O48" s="57"/>
      <c r="P48" s="189">
        <f>G48-F48+IF(F48&gt;G48,1)+J48-I48+IF(I48&gt;J48,1)+M48-L48+IF(L48&gt;M48,1)+O48-N48+IF(N48&gt;O48,1)+(E48*base!D$4)+(D48*base!D$4)+(C48*base!D$4)</f>
        <v>0.29166666666666663</v>
      </c>
      <c r="Q48" s="190" t="str">
        <f>IF(P48&lt;=base!D$5,"","hc")</f>
        <v/>
      </c>
      <c r="R48" s="197">
        <f>SUM(P48-base!D$5)</f>
        <v>-0.12500000000000006</v>
      </c>
      <c r="S48" s="191">
        <f>G48-F48+IF(F48&gt;G48,1)+J48-I48+IF(I48&gt;J48,1)+M48-L48+IF(L48&gt;M48,1)+O48-N48+IF(N48&gt;O48,1)+(E48*base!D$4)+(D48*base!D$4)+(C48*base!D$4)+H48+K48</f>
        <v>0.33333333333333331</v>
      </c>
      <c r="T48" s="192" t="str">
        <f>IF(S48&lt;=base!D$3,"","hc")</f>
        <v/>
      </c>
      <c r="U48" s="184"/>
      <c r="V48" s="18"/>
      <c r="W48" s="108">
        <f t="shared" si="0"/>
        <v>0</v>
      </c>
      <c r="X48" s="120"/>
      <c r="Z48"/>
    </row>
    <row r="49" spans="1:26" x14ac:dyDescent="0.25">
      <c r="A49" s="1" t="s">
        <v>15</v>
      </c>
      <c r="B49" s="2">
        <v>40954</v>
      </c>
      <c r="C49" s="25"/>
      <c r="D49" s="42"/>
      <c r="E49" s="28"/>
      <c r="F49" s="10">
        <v>0.375</v>
      </c>
      <c r="G49" s="46">
        <v>0.54166666666666663</v>
      </c>
      <c r="H49" s="155">
        <v>4.1666666666666664E-2</v>
      </c>
      <c r="I49" s="146">
        <v>0.58333333333333337</v>
      </c>
      <c r="J49" s="46">
        <v>0.70833333333333337</v>
      </c>
      <c r="K49" s="153"/>
      <c r="L49" s="132"/>
      <c r="M49" s="11"/>
      <c r="N49" s="47"/>
      <c r="O49" s="57"/>
      <c r="P49" s="189">
        <f>G49-F49+IF(F49&gt;G49,1)+J49-I49+IF(I49&gt;J49,1)+M49-L49+IF(L49&gt;M49,1)+O49-N49+IF(N49&gt;O49,1)+(E49*base!D$4)+(D49*base!D$4)+(C49*base!D$4)</f>
        <v>0.29166666666666663</v>
      </c>
      <c r="Q49" s="190" t="str">
        <f>IF(P49&lt;=base!D$5,"","hc")</f>
        <v/>
      </c>
      <c r="R49" s="197">
        <f>SUM(P49-base!D$5)</f>
        <v>-0.12500000000000006</v>
      </c>
      <c r="S49" s="191">
        <f>G49-F49+IF(F49&gt;G49,1)+J49-I49+IF(I49&gt;J49,1)+M49-L49+IF(L49&gt;M49,1)+O49-N49+IF(N49&gt;O49,1)+(E49*base!D$4)+(D49*base!D$4)+(C49*base!D$4)+H49+K49</f>
        <v>0.33333333333333331</v>
      </c>
      <c r="T49" s="192" t="str">
        <f>IF(S49&lt;=base!D$3,"","hc")</f>
        <v/>
      </c>
      <c r="U49" s="184"/>
      <c r="V49" s="18"/>
      <c r="W49" s="108">
        <f t="shared" si="0"/>
        <v>0</v>
      </c>
      <c r="X49" s="119"/>
      <c r="Z49"/>
    </row>
    <row r="50" spans="1:26" x14ac:dyDescent="0.25">
      <c r="A50" s="1" t="s">
        <v>16</v>
      </c>
      <c r="B50" s="2">
        <v>40955</v>
      </c>
      <c r="C50" s="25"/>
      <c r="D50" s="42"/>
      <c r="E50" s="28"/>
      <c r="F50" s="10">
        <v>0.375</v>
      </c>
      <c r="G50" s="46">
        <v>0.54166666666666663</v>
      </c>
      <c r="H50" s="155">
        <v>4.1666666666666664E-2</v>
      </c>
      <c r="I50" s="146">
        <v>0.58333333333333337</v>
      </c>
      <c r="J50" s="46">
        <v>0.72916666666666663</v>
      </c>
      <c r="K50" s="153"/>
      <c r="L50" s="132"/>
      <c r="M50" s="11"/>
      <c r="N50" s="47"/>
      <c r="O50" s="57"/>
      <c r="P50" s="189">
        <f>G50-F50+IF(F50&gt;G50,1)+J50-I50+IF(I50&gt;J50,1)+M50-L50+IF(L50&gt;M50,1)+O50-N50+IF(N50&gt;O50,1)+(E50*base!D$4)+(D50*base!D$4)+(C50*base!D$4)</f>
        <v>0.31249999999999989</v>
      </c>
      <c r="Q50" s="190" t="str">
        <f>IF(P50&lt;=base!D$5,"","hc")</f>
        <v/>
      </c>
      <c r="R50" s="197">
        <f>SUM(P50-base!D$5)</f>
        <v>-0.1041666666666668</v>
      </c>
      <c r="S50" s="191">
        <f>G50-F50+IF(F50&gt;G50,1)+J50-I50+IF(I50&gt;J50,1)+M50-L50+IF(L50&gt;M50,1)+O50-N50+IF(N50&gt;O50,1)+(E50*base!D$4)+(D50*base!D$4)+(C50*base!D$4)+H50+K50</f>
        <v>0.35416666666666657</v>
      </c>
      <c r="T50" s="192" t="str">
        <f>IF(S50&lt;=base!D$3,"","hc")</f>
        <v/>
      </c>
      <c r="U50" s="184"/>
      <c r="V50" s="18"/>
      <c r="W50" s="108">
        <f t="shared" si="0"/>
        <v>0</v>
      </c>
      <c r="X50" s="119"/>
      <c r="Z50"/>
    </row>
    <row r="51" spans="1:26" x14ac:dyDescent="0.25">
      <c r="A51" s="1" t="s">
        <v>17</v>
      </c>
      <c r="B51" s="2">
        <v>40956</v>
      </c>
      <c r="C51" s="25"/>
      <c r="D51" s="42"/>
      <c r="E51" s="28"/>
      <c r="F51" s="10">
        <v>0.375</v>
      </c>
      <c r="G51" s="46">
        <v>0.54166666666666663</v>
      </c>
      <c r="H51" s="155">
        <v>4.1666666666666664E-2</v>
      </c>
      <c r="I51" s="146">
        <v>0.58333333333333337</v>
      </c>
      <c r="J51" s="46">
        <v>0.79166666666666663</v>
      </c>
      <c r="K51" s="153"/>
      <c r="L51" s="132"/>
      <c r="M51" s="11"/>
      <c r="N51" s="47"/>
      <c r="O51" s="57"/>
      <c r="P51" s="189">
        <f>G51-F51+IF(F51&gt;G51,1)+J51-I51+IF(I51&gt;J51,1)+M51-L51+IF(L51&gt;M51,1)+O51-N51+IF(N51&gt;O51,1)+(E51*base!D$4)+(D51*base!D$4)+(C51*base!D$4)</f>
        <v>0.37499999999999989</v>
      </c>
      <c r="Q51" s="190" t="str">
        <f>IF(P51&lt;=base!D$5,"","hc")</f>
        <v/>
      </c>
      <c r="R51" s="197">
        <f>SUM(P51-base!D$5)</f>
        <v>-4.1666666666666796E-2</v>
      </c>
      <c r="S51" s="191">
        <f>G51-F51+IF(F51&gt;G51,1)+J51-I51+IF(I51&gt;J51,1)+M51-L51+IF(L51&gt;M51,1)+O51-N51+IF(N51&gt;O51,1)+(E51*base!D$4)+(D51*base!D$4)+(C51*base!D$4)+H51+K51</f>
        <v>0.41666666666666657</v>
      </c>
      <c r="T51" s="192" t="str">
        <f>IF(S51&lt;=base!D$3,"","hc")</f>
        <v/>
      </c>
      <c r="U51" s="184"/>
      <c r="V51" s="18"/>
      <c r="W51" s="108">
        <f t="shared" si="0"/>
        <v>0</v>
      </c>
      <c r="X51" s="119"/>
      <c r="Z51"/>
    </row>
    <row r="52" spans="1:26" x14ac:dyDescent="0.25">
      <c r="A52" s="1" t="s">
        <v>11</v>
      </c>
      <c r="B52" s="2">
        <v>40957</v>
      </c>
      <c r="C52" s="25"/>
      <c r="D52" s="42"/>
      <c r="E52" s="28"/>
      <c r="F52" s="10">
        <v>0.375</v>
      </c>
      <c r="G52" s="46">
        <v>0.54166666666666663</v>
      </c>
      <c r="H52" s="155">
        <v>0</v>
      </c>
      <c r="I52" s="146">
        <v>0.54166666666666663</v>
      </c>
      <c r="J52" s="46">
        <v>0.70833333333333337</v>
      </c>
      <c r="K52" s="153"/>
      <c r="L52" s="132"/>
      <c r="M52" s="11"/>
      <c r="N52" s="47"/>
      <c r="O52" s="57"/>
      <c r="P52" s="189">
        <f>G52-F52+IF(F52&gt;G52,1)+J52-I52+IF(I52&gt;J52,1)+M52-L52+IF(L52&gt;M52,1)+O52-N52+IF(N52&gt;O52,1)+(E52*base!D$4)+(D52*base!D$4)+(C52*base!D$4)</f>
        <v>0.33333333333333337</v>
      </c>
      <c r="Q52" s="190" t="str">
        <f>IF(P52&lt;=base!D$5,"","hc")</f>
        <v/>
      </c>
      <c r="R52" s="197">
        <f>SUM(P52-base!D$5)</f>
        <v>-8.3333333333333315E-2</v>
      </c>
      <c r="S52" s="191">
        <f>G52-F52+IF(F52&gt;G52,1)+J52-I52+IF(I52&gt;J52,1)+M52-L52+IF(L52&gt;M52,1)+O52-N52+IF(N52&gt;O52,1)+(E52*base!D$4)+(D52*base!D$4)+(C52*base!D$4)+H52+K52</f>
        <v>0.33333333333333337</v>
      </c>
      <c r="T52" s="192" t="str">
        <f>IF(S52&lt;=base!D$3,"","hc")</f>
        <v/>
      </c>
      <c r="U52" s="184"/>
      <c r="V52" s="18"/>
      <c r="W52" s="108">
        <f t="shared" si="0"/>
        <v>0</v>
      </c>
      <c r="X52" s="119"/>
      <c r="Z52"/>
    </row>
    <row r="53" spans="1:26" x14ac:dyDescent="0.25">
      <c r="A53" s="1" t="s">
        <v>12</v>
      </c>
      <c r="B53" s="2">
        <v>40958</v>
      </c>
      <c r="C53" s="25"/>
      <c r="D53" s="42"/>
      <c r="E53" s="28"/>
      <c r="F53" s="9"/>
      <c r="G53" s="125"/>
      <c r="H53" s="155"/>
      <c r="I53" s="144"/>
      <c r="J53" s="125"/>
      <c r="K53" s="153"/>
      <c r="L53" s="132"/>
      <c r="M53" s="11"/>
      <c r="N53" s="47"/>
      <c r="O53" s="57"/>
      <c r="P53" s="189">
        <f>G53-F53+IF(F53&gt;G53,1)+J53-I53+IF(I53&gt;J53,1)+M53-L53+IF(L53&gt;M53,1)+O53-N53+IF(N53&gt;O53,1)+(E53*base!D$4)+(D53*base!D$4)+(C53*base!D$4)</f>
        <v>0</v>
      </c>
      <c r="Q53" s="190" t="str">
        <f>IF(P53&lt;=base!D$5,"","hc")</f>
        <v/>
      </c>
      <c r="R53" s="197">
        <f>SUM(P53-base!D$5)</f>
        <v>-0.41666666666666669</v>
      </c>
      <c r="S53" s="191">
        <f>G53-F53+IF(F53&gt;G53,1)+J53-I53+IF(I53&gt;J53,1)+M53-L53+IF(L53&gt;M53,1)+O53-N53+IF(N53&gt;O53,1)+(E53*base!D$4)+(D53*base!D$4)+(C53*base!D$4)+H53+K53</f>
        <v>0</v>
      </c>
      <c r="T53" s="192" t="str">
        <f>IF(S53&lt;=base!D$3,"","hc")</f>
        <v/>
      </c>
      <c r="U53" s="184"/>
      <c r="V53" s="18"/>
      <c r="W53" s="108">
        <f t="shared" si="0"/>
        <v>0</v>
      </c>
      <c r="X53" s="119"/>
      <c r="Z53"/>
    </row>
    <row r="54" spans="1:26" x14ac:dyDescent="0.25">
      <c r="A54" s="1" t="s">
        <v>13</v>
      </c>
      <c r="B54" s="2">
        <v>40959</v>
      </c>
      <c r="C54" s="25"/>
      <c r="D54" s="42"/>
      <c r="E54" s="28"/>
      <c r="F54" s="9"/>
      <c r="G54" s="125"/>
      <c r="H54" s="155"/>
      <c r="I54" s="144"/>
      <c r="J54" s="125"/>
      <c r="K54" s="153"/>
      <c r="L54" s="132"/>
      <c r="M54" s="11"/>
      <c r="N54" s="47"/>
      <c r="O54" s="57"/>
      <c r="P54" s="189">
        <f>G54-F54+IF(F54&gt;G54,1)+J54-I54+IF(I54&gt;J54,1)+M54-L54+IF(L54&gt;M54,1)+O54-N54+IF(N54&gt;O54,1)+(E54*base!D$4)+(D54*base!D$4)+(C54*base!D$4)</f>
        <v>0</v>
      </c>
      <c r="Q54" s="190" t="str">
        <f>IF(P54&lt;=base!D$5,"","hc")</f>
        <v/>
      </c>
      <c r="R54" s="197">
        <f>SUM(P54-base!D$5)</f>
        <v>-0.41666666666666669</v>
      </c>
      <c r="S54" s="191">
        <f>G54-F54+IF(F54&gt;G54,1)+J54-I54+IF(I54&gt;J54,1)+M54-L54+IF(L54&gt;M54,1)+O54-N54+IF(N54&gt;O54,1)+(E54*base!D$4)+(D54*base!D$4)+(C54*base!D$4)+H54+K54</f>
        <v>0</v>
      </c>
      <c r="T54" s="192" t="str">
        <f>IF(S54&lt;=base!D$3,"","hc")</f>
        <v/>
      </c>
      <c r="U54" s="184">
        <f>SUM(P48:P54)</f>
        <v>1.6041666666666665</v>
      </c>
      <c r="V54" s="79">
        <f>IF(base!D$7&lt;U54,U54-base!D$7,0)</f>
        <v>0.10416666666666652</v>
      </c>
      <c r="W54" s="108">
        <f t="shared" si="0"/>
        <v>0</v>
      </c>
      <c r="X54" s="120">
        <f>G54-F54+IF(F54&gt;G54,1)+J54-I54+IF(I54&gt;J54,1)+M54-L54+IF(L54&gt;M54,1)+O54-N54+IF(N54&gt;O54,1)+(D54*base!E74)+(E54*base!E74)</f>
        <v>0</v>
      </c>
      <c r="Z54"/>
    </row>
    <row r="55" spans="1:26" x14ac:dyDescent="0.25">
      <c r="A55" s="1" t="s">
        <v>14</v>
      </c>
      <c r="B55" s="2">
        <v>40960</v>
      </c>
      <c r="C55" s="25"/>
      <c r="D55" s="42"/>
      <c r="E55" s="28"/>
      <c r="F55" s="10">
        <v>0.39583333333333331</v>
      </c>
      <c r="G55" s="46">
        <v>0.54166666666666663</v>
      </c>
      <c r="H55" s="155">
        <v>0</v>
      </c>
      <c r="I55" s="146">
        <v>0.54166666666666663</v>
      </c>
      <c r="J55" s="46">
        <v>0.6875</v>
      </c>
      <c r="K55" s="153"/>
      <c r="L55" s="132"/>
      <c r="M55" s="11"/>
      <c r="N55" s="47"/>
      <c r="O55" s="57"/>
      <c r="P55" s="189">
        <f>G55-F55+IF(F55&gt;G55,1)+J55-I55+IF(I55&gt;J55,1)+M55-L55+IF(L55&gt;M55,1)+O55-N55+IF(N55&gt;O55,1)+(E55*base!D$4)+(D55*base!D$4)+(C55*base!D$4)</f>
        <v>0.29166666666666663</v>
      </c>
      <c r="Q55" s="190" t="str">
        <f>IF(P55&lt;=base!D$5,"","hc")</f>
        <v/>
      </c>
      <c r="R55" s="197">
        <f>SUM(P55-base!D$5)</f>
        <v>-0.12500000000000006</v>
      </c>
      <c r="S55" s="191">
        <f>G55-F55+IF(F55&gt;G55,1)+J55-I55+IF(I55&gt;J55,1)+M55-L55+IF(L55&gt;M55,1)+O55-N55+IF(N55&gt;O55,1)+(E55*base!D$4)+(D55*base!D$4)+(C55*base!D$4)+H55+K55</f>
        <v>0.29166666666666663</v>
      </c>
      <c r="T55" s="192" t="str">
        <f>IF(S55&lt;=base!D$3,"","hc")</f>
        <v/>
      </c>
      <c r="U55" s="184"/>
      <c r="V55" s="18"/>
      <c r="W55" s="108">
        <f t="shared" si="0"/>
        <v>0</v>
      </c>
      <c r="X55" s="119"/>
      <c r="Z55"/>
    </row>
    <row r="56" spans="1:26" x14ac:dyDescent="0.25">
      <c r="A56" s="1" t="s">
        <v>15</v>
      </c>
      <c r="B56" s="2">
        <v>40961</v>
      </c>
      <c r="C56" s="25"/>
      <c r="D56" s="42"/>
      <c r="E56" s="28"/>
      <c r="F56" s="10">
        <v>0.39583333333333331</v>
      </c>
      <c r="G56" s="46">
        <v>0.54166666666666663</v>
      </c>
      <c r="H56" s="155">
        <v>0</v>
      </c>
      <c r="I56" s="146">
        <v>0.54166666666666663</v>
      </c>
      <c r="J56" s="46">
        <v>0.6875</v>
      </c>
      <c r="K56" s="153"/>
      <c r="L56" s="132"/>
      <c r="M56" s="11"/>
      <c r="N56" s="47"/>
      <c r="O56" s="57"/>
      <c r="P56" s="189">
        <f>G56-F56+IF(F56&gt;G56,1)+J56-I56+IF(I56&gt;J56,1)+M56-L56+IF(L56&gt;M56,1)+O56-N56+IF(N56&gt;O56,1)+(E56*base!D$4)+(D56*base!D$4)+(C56*base!D$4)</f>
        <v>0.29166666666666663</v>
      </c>
      <c r="Q56" s="190" t="str">
        <f>IF(P56&lt;=base!D$5,"","hc")</f>
        <v/>
      </c>
      <c r="R56" s="197">
        <f>SUM(P56-base!D$5)</f>
        <v>-0.12500000000000006</v>
      </c>
      <c r="S56" s="191">
        <f>G56-F56+IF(F56&gt;G56,1)+J56-I56+IF(I56&gt;J56,1)+M56-L56+IF(L56&gt;M56,1)+O56-N56+IF(N56&gt;O56,1)+(E56*base!D$4)+(D56*base!D$4)+(C56*base!D$4)+H56+K56</f>
        <v>0.29166666666666663</v>
      </c>
      <c r="T56" s="192" t="str">
        <f>IF(S56&lt;=base!D$3,"","hc")</f>
        <v/>
      </c>
      <c r="U56" s="184"/>
      <c r="V56" s="18"/>
      <c r="W56" s="108">
        <f t="shared" si="0"/>
        <v>0</v>
      </c>
      <c r="X56" s="119"/>
      <c r="Z56"/>
    </row>
    <row r="57" spans="1:26" x14ac:dyDescent="0.25">
      <c r="A57" s="1" t="s">
        <v>16</v>
      </c>
      <c r="B57" s="2">
        <v>40962</v>
      </c>
      <c r="C57" s="25"/>
      <c r="D57" s="42"/>
      <c r="E57" s="28"/>
      <c r="F57" s="10">
        <v>0.41666666666666669</v>
      </c>
      <c r="G57" s="46">
        <v>0.54166666666666663</v>
      </c>
      <c r="H57" s="155">
        <v>0</v>
      </c>
      <c r="I57" s="146">
        <v>0.54166666666666663</v>
      </c>
      <c r="J57" s="46">
        <v>0.72916666666666663</v>
      </c>
      <c r="K57" s="153"/>
      <c r="L57" s="132"/>
      <c r="M57" s="11"/>
      <c r="N57" s="47"/>
      <c r="O57" s="57"/>
      <c r="P57" s="189">
        <f>G57-F57+IF(F57&gt;G57,1)+J57-I57+IF(I57&gt;J57,1)+M57-L57+IF(L57&gt;M57,1)+O57-N57+IF(N57&gt;O57,1)+(E57*base!D$4)+(D57*base!D$4)+(C57*base!D$4)</f>
        <v>0.31249999999999989</v>
      </c>
      <c r="Q57" s="190" t="str">
        <f>IF(P57&lt;=base!D$5,"","hc")</f>
        <v/>
      </c>
      <c r="R57" s="197">
        <f>SUM(P57-base!D$5)</f>
        <v>-0.1041666666666668</v>
      </c>
      <c r="S57" s="191">
        <f>G57-F57+IF(F57&gt;G57,1)+J57-I57+IF(I57&gt;J57,1)+M57-L57+IF(L57&gt;M57,1)+O57-N57+IF(N57&gt;O57,1)+(E57*base!D$4)+(D57*base!D$4)+(C57*base!D$4)+H57+K57</f>
        <v>0.31249999999999989</v>
      </c>
      <c r="T57" s="192" t="str">
        <f>IF(S57&lt;=base!D$3,"","hc")</f>
        <v/>
      </c>
      <c r="U57" s="184"/>
      <c r="V57" s="18"/>
      <c r="W57" s="108">
        <f t="shared" si="0"/>
        <v>0</v>
      </c>
      <c r="X57" s="119"/>
      <c r="Z57"/>
    </row>
    <row r="58" spans="1:26" x14ac:dyDescent="0.25">
      <c r="A58" s="1" t="s">
        <v>17</v>
      </c>
      <c r="B58" s="2">
        <v>40963</v>
      </c>
      <c r="C58" s="25"/>
      <c r="D58" s="42"/>
      <c r="E58" s="28"/>
      <c r="F58" s="10">
        <v>0.39583333333333331</v>
      </c>
      <c r="G58" s="46">
        <v>0.4236111111111111</v>
      </c>
      <c r="H58" s="155"/>
      <c r="I58" s="144"/>
      <c r="J58" s="125"/>
      <c r="K58" s="153"/>
      <c r="L58" s="132"/>
      <c r="M58" s="11"/>
      <c r="N58" s="47"/>
      <c r="O58" s="57"/>
      <c r="P58" s="189">
        <f>G58-F58+IF(F58&gt;G58,1)+J58-I58+IF(I58&gt;J58,1)+M58-L58+IF(L58&gt;M58,1)+O58-N58+IF(N58&gt;O58,1)+(E58*base!D$4)+(D58*base!D$4)+(C58*base!D$4)</f>
        <v>2.777777777777779E-2</v>
      </c>
      <c r="Q58" s="190" t="str">
        <f>IF(P58&lt;=base!D$5,"","hc")</f>
        <v/>
      </c>
      <c r="R58" s="197">
        <f>SUM(P58-base!D$5)</f>
        <v>-0.3888888888888889</v>
      </c>
      <c r="S58" s="191">
        <f>G58-F58+IF(F58&gt;G58,1)+J58-I58+IF(I58&gt;J58,1)+M58-L58+IF(L58&gt;M58,1)+O58-N58+IF(N58&gt;O58,1)+(E58*base!D$4)+(D58*base!D$4)+(C58*base!D$4)+H58+K58</f>
        <v>2.777777777777779E-2</v>
      </c>
      <c r="T58" s="192" t="str">
        <f>IF(S58&lt;=base!D$3,"","hc")</f>
        <v/>
      </c>
      <c r="U58" s="184"/>
      <c r="V58" s="18"/>
      <c r="W58" s="108">
        <f t="shared" si="0"/>
        <v>0</v>
      </c>
      <c r="X58" s="119"/>
      <c r="Z58"/>
    </row>
    <row r="59" spans="1:26" x14ac:dyDescent="0.25">
      <c r="A59" s="1" t="s">
        <v>11</v>
      </c>
      <c r="B59" s="2">
        <v>40964</v>
      </c>
      <c r="C59" s="25"/>
      <c r="D59" s="42"/>
      <c r="E59" s="28"/>
      <c r="F59" s="10">
        <v>0.375</v>
      </c>
      <c r="G59" s="46">
        <v>0.54166666666666663</v>
      </c>
      <c r="H59" s="155">
        <v>0</v>
      </c>
      <c r="I59" s="146">
        <v>0.54166666666666663</v>
      </c>
      <c r="J59" s="46">
        <v>0.75</v>
      </c>
      <c r="K59" s="153"/>
      <c r="L59" s="132"/>
      <c r="M59" s="11"/>
      <c r="N59" s="47"/>
      <c r="O59" s="57"/>
      <c r="P59" s="189">
        <f>G59-F59+IF(F59&gt;G59,1)+J59-I59+IF(I59&gt;J59,1)+M59-L59+IF(L59&gt;M59,1)+O59-N59+IF(N59&gt;O59,1)+(E59*base!D$4)+(D59*base!D$4)+(C59*base!D$4)</f>
        <v>0.375</v>
      </c>
      <c r="Q59" s="190" t="str">
        <f>IF(P59&lt;=base!D$5,"","hc")</f>
        <v/>
      </c>
      <c r="R59" s="197">
        <f>SUM(P59-base!D$5)</f>
        <v>-4.1666666666666685E-2</v>
      </c>
      <c r="S59" s="191">
        <f>G59-F59+IF(F59&gt;G59,1)+J59-I59+IF(I59&gt;J59,1)+M59-L59+IF(L59&gt;M59,1)+O59-N59+IF(N59&gt;O59,1)+(E59*base!D$4)+(D59*base!D$4)+(C59*base!D$4)+H59+K59</f>
        <v>0.375</v>
      </c>
      <c r="T59" s="192" t="str">
        <f>IF(S59&lt;=base!D$3,"","hc")</f>
        <v/>
      </c>
      <c r="U59" s="184"/>
      <c r="V59" s="18"/>
      <c r="W59" s="108">
        <f t="shared" si="0"/>
        <v>0</v>
      </c>
      <c r="X59" s="119"/>
      <c r="Z59"/>
    </row>
    <row r="60" spans="1:26" x14ac:dyDescent="0.25">
      <c r="A60" s="1" t="s">
        <v>12</v>
      </c>
      <c r="B60" s="2">
        <v>40965</v>
      </c>
      <c r="C60" s="25"/>
      <c r="D60" s="42"/>
      <c r="E60" s="28"/>
      <c r="F60" s="9"/>
      <c r="G60" s="125"/>
      <c r="H60" s="155"/>
      <c r="I60" s="146">
        <v>0.54166666666666663</v>
      </c>
      <c r="J60" s="46">
        <v>0.8125</v>
      </c>
      <c r="K60" s="153"/>
      <c r="L60" s="132"/>
      <c r="M60" s="11"/>
      <c r="N60" s="47"/>
      <c r="O60" s="57"/>
      <c r="P60" s="189">
        <f>G60-F60+IF(F60&gt;G60,1)+J60-I60+IF(I60&gt;J60,1)+M60-L60+IF(L60&gt;M60,1)+O60-N60+IF(N60&gt;O60,1)+(E60*base!D$4)+(D60*base!D$4)+(C60*base!D$4)</f>
        <v>0.27083333333333337</v>
      </c>
      <c r="Q60" s="190" t="str">
        <f>IF(P60&lt;=base!D$5,"","hc")</f>
        <v/>
      </c>
      <c r="R60" s="197">
        <f>SUM(P60-base!D$5)</f>
        <v>-0.14583333333333331</v>
      </c>
      <c r="S60" s="191">
        <f>G60-F60+IF(F60&gt;G60,1)+J60-I60+IF(I60&gt;J60,1)+M60-L60+IF(L60&gt;M60,1)+O60-N60+IF(N60&gt;O60,1)+(E60*base!D$4)+(D60*base!D$4)+(C60*base!D$4)+H60+K60</f>
        <v>0.27083333333333337</v>
      </c>
      <c r="T60" s="192" t="str">
        <f>IF(S60&lt;=base!D$3,"","hc")</f>
        <v/>
      </c>
      <c r="U60" s="184"/>
      <c r="V60" s="18"/>
      <c r="W60" s="108">
        <f t="shared" si="0"/>
        <v>0</v>
      </c>
      <c r="X60" s="119"/>
      <c r="Z60"/>
    </row>
    <row r="61" spans="1:26" x14ac:dyDescent="0.25">
      <c r="A61" s="1" t="s">
        <v>13</v>
      </c>
      <c r="B61" s="2">
        <v>40966</v>
      </c>
      <c r="C61" s="25"/>
      <c r="D61" s="42"/>
      <c r="E61" s="28"/>
      <c r="F61" s="9"/>
      <c r="G61" s="125"/>
      <c r="H61" s="155"/>
      <c r="I61" s="144"/>
      <c r="J61" s="125"/>
      <c r="K61" s="153"/>
      <c r="L61" s="132"/>
      <c r="M61" s="11"/>
      <c r="N61" s="47"/>
      <c r="O61" s="57"/>
      <c r="P61" s="189">
        <f>G61-F61+IF(F61&gt;G61,1)+J61-I61+IF(I61&gt;J61,1)+M61-L61+IF(L61&gt;M61,1)+O61-N61+IF(N61&gt;O61,1)+(E61*base!D$4)+(D61*base!D$4)+(C61*base!D$4)</f>
        <v>0</v>
      </c>
      <c r="Q61" s="190" t="str">
        <f>IF(P61&lt;=base!D$5,"","hc")</f>
        <v/>
      </c>
      <c r="R61" s="197">
        <f>SUM(P61-base!D$5)</f>
        <v>-0.41666666666666669</v>
      </c>
      <c r="S61" s="191">
        <f>G61-F61+IF(F61&gt;G61,1)+J61-I61+IF(I61&gt;J61,1)+M61-L61+IF(L61&gt;M61,1)+O61-N61+IF(N61&gt;O61,1)+(E61*base!D$4)+(D61*base!D$4)+(C61*base!D$4)+H61+K61</f>
        <v>0</v>
      </c>
      <c r="T61" s="192" t="str">
        <f>IF(S61&lt;=base!D$3,"","hc")</f>
        <v/>
      </c>
      <c r="U61" s="184">
        <f>SUM(P55:P61)</f>
        <v>1.5694444444444442</v>
      </c>
      <c r="V61" s="79">
        <f>IF(base!D$7&lt;U61,U61-base!D$7,0)</f>
        <v>6.9444444444444198E-2</v>
      </c>
      <c r="W61" s="108">
        <f t="shared" si="0"/>
        <v>0</v>
      </c>
      <c r="X61" s="120">
        <f>G61-F61+IF(F61&gt;G61,1)+J61-I61+IF(I61&gt;J61,1)+M61-L61+IF(L61&gt;M61,1)+O61-N61+IF(N61&gt;O61,1)+(D61*base!E81)+(E61*base!E81)</f>
        <v>0</v>
      </c>
      <c r="Z61"/>
    </row>
    <row r="62" spans="1:26" x14ac:dyDescent="0.25">
      <c r="A62" s="1" t="s">
        <v>14</v>
      </c>
      <c r="B62" s="2">
        <v>40967</v>
      </c>
      <c r="C62" s="25"/>
      <c r="D62" s="42"/>
      <c r="E62" s="28"/>
      <c r="F62" s="10">
        <v>0.375</v>
      </c>
      <c r="G62" s="46">
        <v>0.54166666666666663</v>
      </c>
      <c r="H62" s="155">
        <v>4.1666666666666664E-2</v>
      </c>
      <c r="I62" s="146">
        <v>0.54166666666666663</v>
      </c>
      <c r="J62" s="46">
        <v>0.85416666666666663</v>
      </c>
      <c r="K62" s="153"/>
      <c r="L62" s="132"/>
      <c r="M62" s="11"/>
      <c r="N62" s="47"/>
      <c r="O62" s="57"/>
      <c r="P62" s="189">
        <f>G62-F62+IF(F62&gt;G62,1)+J62-I62+IF(I62&gt;J62,1)+M62-L62+IF(L62&gt;M62,1)+O62-N62+IF(N62&gt;O62,1)+(E62*base!D$4)+(D62*base!D$4)+(C62*base!D$4)</f>
        <v>0.47916666666666663</v>
      </c>
      <c r="Q62" s="190" t="str">
        <f>IF(P62&lt;=base!D$5,"","hc")</f>
        <v>hc</v>
      </c>
      <c r="R62" s="197">
        <f>SUM(P62-base!D$5)</f>
        <v>6.2499999999999944E-2</v>
      </c>
      <c r="S62" s="191">
        <f>G62-F62+IF(F62&gt;G62,1)+J62-I62+IF(I62&gt;J62,1)+M62-L62+IF(L62&gt;M62,1)+O62-N62+IF(N62&gt;O62,1)+(E62*base!D$4)+(D62*base!D$4)+(C62*base!D$4)+H62+K62</f>
        <v>0.52083333333333326</v>
      </c>
      <c r="T62" s="192" t="str">
        <f>IF(S62&lt;=base!D$3,"","hc")</f>
        <v>hc</v>
      </c>
      <c r="U62" s="184"/>
      <c r="V62" s="18"/>
      <c r="W62" s="108">
        <f t="shared" si="0"/>
        <v>0</v>
      </c>
      <c r="X62" s="119"/>
      <c r="Z62"/>
    </row>
    <row r="63" spans="1:26" x14ac:dyDescent="0.25">
      <c r="A63" s="1" t="s">
        <v>15</v>
      </c>
      <c r="B63" s="2">
        <v>40968</v>
      </c>
      <c r="C63" s="25"/>
      <c r="D63" s="42"/>
      <c r="E63" s="28"/>
      <c r="F63" s="10">
        <v>0.36458333333333331</v>
      </c>
      <c r="G63" s="46">
        <v>0.54166666666666663</v>
      </c>
      <c r="H63" s="155">
        <v>0</v>
      </c>
      <c r="I63" s="146">
        <v>0.54166666666666663</v>
      </c>
      <c r="J63" s="46">
        <v>0.70833333333333337</v>
      </c>
      <c r="K63" s="153"/>
      <c r="L63" s="132"/>
      <c r="M63" s="11"/>
      <c r="N63" s="47"/>
      <c r="O63" s="57"/>
      <c r="P63" s="189">
        <f>G63-F63+IF(F63&gt;G63,1)+J63-I63+IF(I63&gt;J63,1)+M63-L63+IF(L63&gt;M63,1)+O63-N63+IF(N63&gt;O63,1)+(E63*base!D$4)+(D63*base!D$4)+(C63*base!D$4)</f>
        <v>0.34375000000000011</v>
      </c>
      <c r="Q63" s="190" t="str">
        <f>IF(P63&lt;=base!D$5,"","hc")</f>
        <v/>
      </c>
      <c r="R63" s="197">
        <f>SUM(P63-base!D$5)</f>
        <v>-7.2916666666666574E-2</v>
      </c>
      <c r="S63" s="191">
        <f>G63-F63+IF(F63&gt;G63,1)+J63-I63+IF(I63&gt;J63,1)+M63-L63+IF(L63&gt;M63,1)+O63-N63+IF(N63&gt;O63,1)+(E63*base!D$4)+(D63*base!D$4)+(C63*base!D$4)+H63+K63</f>
        <v>0.34375000000000011</v>
      </c>
      <c r="T63" s="192" t="str">
        <f>IF(S63&lt;=base!D$3,"","hc")</f>
        <v/>
      </c>
      <c r="U63" s="184"/>
      <c r="V63" s="45"/>
      <c r="W63" s="108">
        <f t="shared" si="0"/>
        <v>0</v>
      </c>
      <c r="X63" s="119"/>
      <c r="Z63"/>
    </row>
    <row r="64" spans="1:26" x14ac:dyDescent="0.25">
      <c r="A64" s="1" t="s">
        <v>16</v>
      </c>
      <c r="B64" s="2">
        <v>40969</v>
      </c>
      <c r="C64" s="25"/>
      <c r="D64" s="42"/>
      <c r="E64" s="28"/>
      <c r="F64" s="10">
        <v>0.36458333333333331</v>
      </c>
      <c r="G64" s="46">
        <v>0.54166666666666663</v>
      </c>
      <c r="H64" s="155">
        <v>0</v>
      </c>
      <c r="I64" s="146">
        <v>0.54166666666666663</v>
      </c>
      <c r="J64" s="46">
        <v>0.79166666666666663</v>
      </c>
      <c r="K64" s="153"/>
      <c r="L64" s="132"/>
      <c r="M64" s="11"/>
      <c r="N64" s="47"/>
      <c r="O64" s="57"/>
      <c r="P64" s="189">
        <f>G64-F64+IF(F64&gt;G64,1)+J64-I64+IF(I64&gt;J64,1)+M64-L64+IF(L64&gt;M64,1)+O64-N64+IF(N64&gt;O64,1)+(E64*base!D$4)+(D64*base!D$4)+(C64*base!D$4)</f>
        <v>0.42708333333333337</v>
      </c>
      <c r="Q64" s="190" t="str">
        <f>IF(P64&lt;=base!D$5,"","hc")</f>
        <v>hc</v>
      </c>
      <c r="R64" s="197">
        <f>SUM(P64-base!D$5)</f>
        <v>1.0416666666666685E-2</v>
      </c>
      <c r="S64" s="191">
        <f>G64-F64+IF(F64&gt;G64,1)+J64-I64+IF(I64&gt;J64,1)+M64-L64+IF(L64&gt;M64,1)+O64-N64+IF(N64&gt;O64,1)+(E64*base!D$4)+(D64*base!D$4)+(C64*base!D$4)+H64+K64</f>
        <v>0.42708333333333337</v>
      </c>
      <c r="T64" s="192" t="str">
        <f>IF(S64&lt;=base!D$3,"","hc")</f>
        <v/>
      </c>
      <c r="U64" s="184"/>
      <c r="V64" s="45"/>
      <c r="W64" s="108">
        <f t="shared" si="0"/>
        <v>0</v>
      </c>
      <c r="X64" s="119"/>
      <c r="Z64"/>
    </row>
    <row r="65" spans="1:26" x14ac:dyDescent="0.25">
      <c r="A65" s="1" t="s">
        <v>17</v>
      </c>
      <c r="B65" s="2">
        <v>40970</v>
      </c>
      <c r="C65" s="25"/>
      <c r="D65" s="42"/>
      <c r="E65" s="28"/>
      <c r="F65" s="10">
        <v>0.36458333333333331</v>
      </c>
      <c r="G65" s="46">
        <v>0.54166666666666663</v>
      </c>
      <c r="H65" s="155">
        <v>0</v>
      </c>
      <c r="I65" s="146">
        <v>0.54166666666666663</v>
      </c>
      <c r="J65" s="46">
        <v>0.77083333333333337</v>
      </c>
      <c r="K65" s="153"/>
      <c r="L65" s="132"/>
      <c r="M65" s="11"/>
      <c r="N65" s="47"/>
      <c r="O65" s="57"/>
      <c r="P65" s="189">
        <f>G65-F65+IF(F65&gt;G65,1)+J65-I65+IF(I65&gt;J65,1)+M65-L65+IF(L65&gt;M65,1)+O65-N65+IF(N65&gt;O65,1)+(E65*base!D$4)+(D65*base!D$4)+(C65*base!D$4)</f>
        <v>0.40625000000000011</v>
      </c>
      <c r="Q65" s="190" t="str">
        <f>IF(P65&lt;=base!D$5,"","hc")</f>
        <v/>
      </c>
      <c r="R65" s="197">
        <f>SUM(P65-base!D$5)</f>
        <v>-1.0416666666666574E-2</v>
      </c>
      <c r="S65" s="191">
        <f>G65-F65+IF(F65&gt;G65,1)+J65-I65+IF(I65&gt;J65,1)+M65-L65+IF(L65&gt;M65,1)+O65-N65+IF(N65&gt;O65,1)+(E65*base!D$4)+(D65*base!D$4)+(C65*base!D$4)+H65+K65</f>
        <v>0.40625000000000011</v>
      </c>
      <c r="T65" s="192" t="str">
        <f>IF(S65&lt;=base!D$3,"","hc")</f>
        <v/>
      </c>
      <c r="U65" s="184"/>
      <c r="V65" s="45"/>
      <c r="W65" s="108">
        <f t="shared" si="0"/>
        <v>0</v>
      </c>
      <c r="X65" s="119"/>
      <c r="Z65"/>
    </row>
    <row r="66" spans="1:26" x14ac:dyDescent="0.25">
      <c r="A66" s="1" t="s">
        <v>11</v>
      </c>
      <c r="B66" s="2">
        <v>40971</v>
      </c>
      <c r="C66" s="25"/>
      <c r="D66" s="42"/>
      <c r="E66" s="28"/>
      <c r="F66" s="10">
        <v>0.36458333333333331</v>
      </c>
      <c r="G66" s="46">
        <v>0.54166666666666663</v>
      </c>
      <c r="H66" s="155">
        <v>0</v>
      </c>
      <c r="I66" s="146">
        <v>0.54166666666666663</v>
      </c>
      <c r="J66" s="46">
        <v>0.77083333333333337</v>
      </c>
      <c r="K66" s="153"/>
      <c r="L66" s="132"/>
      <c r="M66" s="11"/>
      <c r="N66" s="47"/>
      <c r="O66" s="57"/>
      <c r="P66" s="189">
        <f>G66-F66+IF(F66&gt;G66,1)+J66-I66+IF(I66&gt;J66,1)+M66-L66+IF(L66&gt;M66,1)+O66-N66+IF(N66&gt;O66,1)+(E66*base!D$4)+(D66*base!D$4)+(C66*base!D$4)</f>
        <v>0.40625000000000011</v>
      </c>
      <c r="Q66" s="190" t="str">
        <f>IF(P66&lt;=base!D$5,"","hc")</f>
        <v/>
      </c>
      <c r="R66" s="197">
        <f>SUM(P66-base!D$5)</f>
        <v>-1.0416666666666574E-2</v>
      </c>
      <c r="S66" s="191">
        <f>G66-F66+IF(F66&gt;G66,1)+J66-I66+IF(I66&gt;J66,1)+M66-L66+IF(L66&gt;M66,1)+O66-N66+IF(N66&gt;O66,1)+(E66*base!D$4)+(D66*base!D$4)+(C66*base!D$4)+H66+K66</f>
        <v>0.40625000000000011</v>
      </c>
      <c r="T66" s="192" t="str">
        <f>IF(S66&lt;=base!D$3,"","hc")</f>
        <v/>
      </c>
      <c r="U66" s="184"/>
      <c r="V66" s="45"/>
      <c r="W66" s="108">
        <f t="shared" si="0"/>
        <v>0</v>
      </c>
      <c r="X66" s="119"/>
      <c r="Z66"/>
    </row>
    <row r="67" spans="1:26" x14ac:dyDescent="0.25">
      <c r="A67" s="1" t="s">
        <v>12</v>
      </c>
      <c r="B67" s="2">
        <v>40972</v>
      </c>
      <c r="C67" s="25"/>
      <c r="D67" s="42"/>
      <c r="E67" s="28"/>
      <c r="F67" s="9"/>
      <c r="G67" s="125"/>
      <c r="H67" s="155"/>
      <c r="I67" s="144"/>
      <c r="J67" s="125"/>
      <c r="K67" s="153"/>
      <c r="L67" s="132"/>
      <c r="M67" s="11"/>
      <c r="N67" s="47"/>
      <c r="O67" s="57"/>
      <c r="P67" s="189">
        <f>G67-F67+IF(F67&gt;G67,1)+J67-I67+IF(I67&gt;J67,1)+M67-L67+IF(L67&gt;M67,1)+O67-N67+IF(N67&gt;O67,1)+(E67*base!D$4)+(D67*base!D$4)+(C67*base!D$4)</f>
        <v>0</v>
      </c>
      <c r="Q67" s="190" t="str">
        <f>IF(P67&lt;=base!D$5,"","hc")</f>
        <v/>
      </c>
      <c r="R67" s="197">
        <f>SUM(P67-base!D$5)</f>
        <v>-0.41666666666666669</v>
      </c>
      <c r="S67" s="191">
        <f>G67-F67+IF(F67&gt;G67,1)+J67-I67+IF(I67&gt;J67,1)+M67-L67+IF(L67&gt;M67,1)+O67-N67+IF(N67&gt;O67,1)+(E67*base!D$4)+(D67*base!D$4)+(C67*base!D$4)+H67+K67</f>
        <v>0</v>
      </c>
      <c r="T67" s="192" t="str">
        <f>IF(S67&lt;=base!D$3,"","hc")</f>
        <v/>
      </c>
      <c r="U67" s="184"/>
      <c r="V67" s="45"/>
      <c r="W67" s="108">
        <f t="shared" ref="W67:W130" si="1">O67-N67+IF(N67&gt;O67,1)</f>
        <v>0</v>
      </c>
      <c r="X67" s="119"/>
      <c r="Z67"/>
    </row>
    <row r="68" spans="1:26" x14ac:dyDescent="0.25">
      <c r="A68" s="1" t="s">
        <v>13</v>
      </c>
      <c r="B68" s="2">
        <v>40973</v>
      </c>
      <c r="C68" s="25"/>
      <c r="D68" s="42"/>
      <c r="E68" s="28"/>
      <c r="F68" s="9"/>
      <c r="G68" s="125"/>
      <c r="H68" s="155"/>
      <c r="I68" s="144"/>
      <c r="J68" s="125"/>
      <c r="K68" s="153"/>
      <c r="L68" s="132"/>
      <c r="M68" s="11"/>
      <c r="N68" s="47"/>
      <c r="O68" s="57"/>
      <c r="P68" s="189">
        <f>G68-F68+IF(F68&gt;G68,1)+J68-I68+IF(I68&gt;J68,1)+M68-L68+IF(L68&gt;M68,1)+O68-N68+IF(N68&gt;O68,1)+(E68*base!D$4)+(D68*base!D$4)+(C68*base!D$4)</f>
        <v>0</v>
      </c>
      <c r="Q68" s="190" t="str">
        <f>IF(P68&lt;=base!D$5,"","hc")</f>
        <v/>
      </c>
      <c r="R68" s="197">
        <f>SUM(P68-base!D$5)</f>
        <v>-0.41666666666666669</v>
      </c>
      <c r="S68" s="191">
        <f>G68-F68+IF(F68&gt;G68,1)+J68-I68+IF(I68&gt;J68,1)+M68-L68+IF(L68&gt;M68,1)+O68-N68+IF(N68&gt;O68,1)+(E68*base!D$4)+(D68*base!D$4)+(C68*base!D$4)+H68+K68</f>
        <v>0</v>
      </c>
      <c r="T68" s="192" t="str">
        <f>IF(S68&lt;=base!D$3,"","hc")</f>
        <v/>
      </c>
      <c r="U68" s="184">
        <f>SUM(P62:P68)</f>
        <v>2.0625</v>
      </c>
      <c r="V68" s="79">
        <f>IF(base!D$7&lt;U68,U68-base!D$7,0)</f>
        <v>0.5625</v>
      </c>
      <c r="W68" s="108">
        <f t="shared" si="1"/>
        <v>0</v>
      </c>
      <c r="X68" s="120">
        <f>G68-F68+IF(F68&gt;G68,1)+J68-I68+IF(I68&gt;J68,1)+M68-L68+IF(L68&gt;M68,1)+O68-N68+IF(N68&gt;O68,1)+(D68*base!E88)+(E68*base!E88)</f>
        <v>0</v>
      </c>
      <c r="Z68"/>
    </row>
    <row r="69" spans="1:26" x14ac:dyDescent="0.25">
      <c r="A69" s="1" t="s">
        <v>14</v>
      </c>
      <c r="B69" s="2">
        <v>40974</v>
      </c>
      <c r="C69" s="25"/>
      <c r="D69" s="42"/>
      <c r="E69" s="28"/>
      <c r="F69" s="10">
        <v>0.375</v>
      </c>
      <c r="G69" s="46">
        <v>0.54166666666666663</v>
      </c>
      <c r="H69" s="155">
        <v>0</v>
      </c>
      <c r="I69" s="146">
        <v>0.54166666666666663</v>
      </c>
      <c r="J69" s="46">
        <v>0.70833333333333337</v>
      </c>
      <c r="K69" s="153"/>
      <c r="L69" s="132"/>
      <c r="M69" s="11"/>
      <c r="N69" s="47"/>
      <c r="O69" s="57"/>
      <c r="P69" s="189">
        <f>G69-F69+IF(F69&gt;G69,1)+J69-I69+IF(I69&gt;J69,1)+M69-L69+IF(L69&gt;M69,1)+O69-N69+IF(N69&gt;O69,1)+(E69*base!D$4)+(D69*base!D$4)+(C69*base!D$4)</f>
        <v>0.33333333333333337</v>
      </c>
      <c r="Q69" s="190" t="str">
        <f>IF(P69&lt;=base!D$5,"","hc")</f>
        <v/>
      </c>
      <c r="R69" s="197">
        <f>SUM(P69-base!D$5)</f>
        <v>-8.3333333333333315E-2</v>
      </c>
      <c r="S69" s="191">
        <f>G69-F69+IF(F69&gt;G69,1)+J69-I69+IF(I69&gt;J69,1)+M69-L69+IF(L69&gt;M69,1)+O69-N69+IF(N69&gt;O69,1)+(E69*base!D$4)+(D69*base!D$4)+(C69*base!D$4)+H69+K69</f>
        <v>0.33333333333333337</v>
      </c>
      <c r="T69" s="192" t="str">
        <f>IF(S69&lt;=base!D$3,"","hc")</f>
        <v/>
      </c>
      <c r="U69" s="184"/>
      <c r="V69" s="45"/>
      <c r="W69" s="108">
        <f t="shared" si="1"/>
        <v>0</v>
      </c>
      <c r="X69" s="119"/>
      <c r="Z69"/>
    </row>
    <row r="70" spans="1:26" x14ac:dyDescent="0.25">
      <c r="A70" s="1" t="s">
        <v>15</v>
      </c>
      <c r="B70" s="2">
        <v>40975</v>
      </c>
      <c r="C70" s="25"/>
      <c r="D70" s="42"/>
      <c r="E70" s="28"/>
      <c r="F70" s="10">
        <v>0.36458333333333331</v>
      </c>
      <c r="G70" s="46">
        <v>0.54166666666666663</v>
      </c>
      <c r="H70" s="155">
        <v>0</v>
      </c>
      <c r="I70" s="146">
        <v>0.54166666666666663</v>
      </c>
      <c r="J70" s="46">
        <v>0.75</v>
      </c>
      <c r="K70" s="153"/>
      <c r="L70" s="132"/>
      <c r="M70" s="11"/>
      <c r="N70" s="47"/>
      <c r="O70" s="57"/>
      <c r="P70" s="189">
        <f>G70-F70+IF(F70&gt;G70,1)+J70-I70+IF(I70&gt;J70,1)+M70-L70+IF(L70&gt;M70,1)+O70-N70+IF(N70&gt;O70,1)+(E70*base!D$4)+(D70*base!D$4)+(C70*base!D$4)</f>
        <v>0.38541666666666663</v>
      </c>
      <c r="Q70" s="190" t="str">
        <f>IF(P70&lt;=base!D$5,"","hc")</f>
        <v/>
      </c>
      <c r="R70" s="197">
        <f>SUM(P70-base!D$5)</f>
        <v>-3.1250000000000056E-2</v>
      </c>
      <c r="S70" s="191">
        <f>G70-F70+IF(F70&gt;G70,1)+J70-I70+IF(I70&gt;J70,1)+M70-L70+IF(L70&gt;M70,1)+O70-N70+IF(N70&gt;O70,1)+(E70*base!D$4)+(D70*base!D$4)+(C70*base!D$4)+H70+K70</f>
        <v>0.38541666666666663</v>
      </c>
      <c r="T70" s="192" t="str">
        <f>IF(S70&lt;=base!D$3,"","hc")</f>
        <v/>
      </c>
      <c r="U70" s="184"/>
      <c r="V70" s="45"/>
      <c r="W70" s="108">
        <f t="shared" si="1"/>
        <v>0</v>
      </c>
      <c r="X70" s="119"/>
      <c r="Z70"/>
    </row>
    <row r="71" spans="1:26" x14ac:dyDescent="0.25">
      <c r="A71" s="1" t="s">
        <v>16</v>
      </c>
      <c r="B71" s="2">
        <v>40976</v>
      </c>
      <c r="C71" s="25"/>
      <c r="D71" s="42"/>
      <c r="E71" s="28"/>
      <c r="F71" s="10">
        <v>0.375</v>
      </c>
      <c r="G71" s="46">
        <v>0.54166666666666663</v>
      </c>
      <c r="H71" s="155">
        <v>4.1666666666666664E-2</v>
      </c>
      <c r="I71" s="146">
        <v>0.58333333333333337</v>
      </c>
      <c r="J71" s="46">
        <v>0.70833333333333337</v>
      </c>
      <c r="K71" s="153"/>
      <c r="L71" s="132"/>
      <c r="M71" s="11"/>
      <c r="N71" s="47"/>
      <c r="O71" s="57"/>
      <c r="P71" s="189">
        <f>G71-F71+IF(F71&gt;G71,1)+J71-I71+IF(I71&gt;J71,1)+M71-L71+IF(L71&gt;M71,1)+O71-N71+IF(N71&gt;O71,1)+(E71*base!D$4)+(D71*base!D$4)+(C71*base!D$4)</f>
        <v>0.29166666666666663</v>
      </c>
      <c r="Q71" s="190" t="str">
        <f>IF(P71&lt;=base!D$5,"","hc")</f>
        <v/>
      </c>
      <c r="R71" s="197">
        <f>SUM(P71-base!D$5)</f>
        <v>-0.12500000000000006</v>
      </c>
      <c r="S71" s="191">
        <f>G71-F71+IF(F71&gt;G71,1)+J71-I71+IF(I71&gt;J71,1)+M71-L71+IF(L71&gt;M71,1)+O71-N71+IF(N71&gt;O71,1)+(E71*base!D$4)+(D71*base!D$4)+(C71*base!D$4)+H71+K71</f>
        <v>0.33333333333333331</v>
      </c>
      <c r="T71" s="192" t="str">
        <f>IF(S71&lt;=base!D$3,"","hc")</f>
        <v/>
      </c>
      <c r="U71" s="184"/>
      <c r="V71" s="45"/>
      <c r="W71" s="108">
        <f t="shared" si="1"/>
        <v>0</v>
      </c>
      <c r="X71" s="119"/>
      <c r="Z71"/>
    </row>
    <row r="72" spans="1:26" x14ac:dyDescent="0.25">
      <c r="A72" s="1" t="s">
        <v>17</v>
      </c>
      <c r="B72" s="2">
        <v>40977</v>
      </c>
      <c r="C72" s="25"/>
      <c r="D72" s="42"/>
      <c r="E72" s="28"/>
      <c r="F72" s="10">
        <v>0.375</v>
      </c>
      <c r="G72" s="46">
        <v>0.54166666666666663</v>
      </c>
      <c r="H72" s="155">
        <v>4.1666666666666664E-2</v>
      </c>
      <c r="I72" s="146">
        <v>0.58333333333333337</v>
      </c>
      <c r="J72" s="46">
        <v>0.70833333333333337</v>
      </c>
      <c r="K72" s="153"/>
      <c r="L72" s="132"/>
      <c r="M72" s="11"/>
      <c r="N72" s="47"/>
      <c r="O72" s="57"/>
      <c r="P72" s="189">
        <f>G72-F72+IF(F72&gt;G72,1)+J72-I72+IF(I72&gt;J72,1)+M72-L72+IF(L72&gt;M72,1)+O72-N72+IF(N72&gt;O72,1)+(E72*base!D$4)+(D72*base!D$4)+(C72*base!D$4)</f>
        <v>0.29166666666666663</v>
      </c>
      <c r="Q72" s="190" t="str">
        <f>IF(P72&lt;=base!D$5,"","hc")</f>
        <v/>
      </c>
      <c r="R72" s="197">
        <f>SUM(P72-base!D$5)</f>
        <v>-0.12500000000000006</v>
      </c>
      <c r="S72" s="191">
        <f>G72-F72+IF(F72&gt;G72,1)+J72-I72+IF(I72&gt;J72,1)+M72-L72+IF(L72&gt;M72,1)+O72-N72+IF(N72&gt;O72,1)+(E72*base!D$4)+(D72*base!D$4)+(C72*base!D$4)+H72+K72</f>
        <v>0.33333333333333331</v>
      </c>
      <c r="T72" s="192" t="str">
        <f>IF(S72&lt;=base!D$3,"","hc")</f>
        <v/>
      </c>
      <c r="U72" s="184"/>
      <c r="V72" s="45"/>
      <c r="W72" s="108">
        <f t="shared" si="1"/>
        <v>0</v>
      </c>
      <c r="X72" s="119"/>
      <c r="Z72"/>
    </row>
    <row r="73" spans="1:26" x14ac:dyDescent="0.25">
      <c r="A73" s="1" t="s">
        <v>11</v>
      </c>
      <c r="B73" s="2">
        <v>40978</v>
      </c>
      <c r="C73" s="25"/>
      <c r="D73" s="42"/>
      <c r="E73" s="28"/>
      <c r="F73" s="10">
        <v>0.375</v>
      </c>
      <c r="G73" s="46">
        <v>0.54166666666666663</v>
      </c>
      <c r="H73" s="155"/>
      <c r="I73" s="144"/>
      <c r="J73" s="125"/>
      <c r="K73" s="153"/>
      <c r="L73" s="132"/>
      <c r="M73" s="11"/>
      <c r="N73" s="47"/>
      <c r="O73" s="57"/>
      <c r="P73" s="189">
        <f>G73-F73+IF(F73&gt;G73,1)+J73-I73+IF(I73&gt;J73,1)+M73-L73+IF(L73&gt;M73,1)+O73-N73+IF(N73&gt;O73,1)+(E73*base!D$4)+(D73*base!D$4)+(C73*base!D$4)</f>
        <v>0.16666666666666663</v>
      </c>
      <c r="Q73" s="190" t="str">
        <f>IF(P73&lt;=base!D$5,"","hc")</f>
        <v/>
      </c>
      <c r="R73" s="197">
        <f>SUM(P73-base!D$5)</f>
        <v>-0.25000000000000006</v>
      </c>
      <c r="S73" s="191">
        <f>G73-F73+IF(F73&gt;G73,1)+J73-I73+IF(I73&gt;J73,1)+M73-L73+IF(L73&gt;M73,1)+O73-N73+IF(N73&gt;O73,1)+(E73*base!D$4)+(D73*base!D$4)+(C73*base!D$4)+H73+K73</f>
        <v>0.16666666666666663</v>
      </c>
      <c r="T73" s="192" t="str">
        <f>IF(S73&lt;=base!D$3,"","hc")</f>
        <v/>
      </c>
      <c r="U73" s="184"/>
      <c r="V73" s="45"/>
      <c r="W73" s="108">
        <f t="shared" si="1"/>
        <v>0</v>
      </c>
      <c r="X73" s="119"/>
      <c r="Z73"/>
    </row>
    <row r="74" spans="1:26" x14ac:dyDescent="0.25">
      <c r="A74" s="1" t="s">
        <v>12</v>
      </c>
      <c r="B74" s="2">
        <v>40979</v>
      </c>
      <c r="C74" s="25"/>
      <c r="D74" s="42"/>
      <c r="E74" s="28"/>
      <c r="F74" s="9"/>
      <c r="G74" s="125"/>
      <c r="H74" s="155"/>
      <c r="I74" s="144"/>
      <c r="J74" s="125"/>
      <c r="K74" s="153"/>
      <c r="L74" s="132"/>
      <c r="M74" s="11"/>
      <c r="N74" s="47"/>
      <c r="O74" s="57"/>
      <c r="P74" s="189">
        <f>G74-F74+IF(F74&gt;G74,1)+J74-I74+IF(I74&gt;J74,1)+M74-L74+IF(L74&gt;M74,1)+O74-N74+IF(N74&gt;O74,1)+(E74*base!D$4)+(D74*base!D$4)+(C74*base!D$4)</f>
        <v>0</v>
      </c>
      <c r="Q74" s="190" t="str">
        <f>IF(P74&lt;=base!D$5,"","hc")</f>
        <v/>
      </c>
      <c r="R74" s="197">
        <f>SUM(P74-base!D$5)</f>
        <v>-0.41666666666666669</v>
      </c>
      <c r="S74" s="191">
        <f>G74-F74+IF(F74&gt;G74,1)+J74-I74+IF(I74&gt;J74,1)+M74-L74+IF(L74&gt;M74,1)+O74-N74+IF(N74&gt;O74,1)+(E74*base!D$4)+(D74*base!D$4)+(C74*base!D$4)+H74+K74</f>
        <v>0</v>
      </c>
      <c r="T74" s="192" t="str">
        <f>IF(S74&lt;=base!D$3,"","hc")</f>
        <v/>
      </c>
      <c r="U74" s="184"/>
      <c r="V74" s="45"/>
      <c r="W74" s="108">
        <f t="shared" si="1"/>
        <v>0</v>
      </c>
      <c r="X74" s="119"/>
      <c r="Z74"/>
    </row>
    <row r="75" spans="1:26" x14ac:dyDescent="0.25">
      <c r="A75" s="1" t="s">
        <v>13</v>
      </c>
      <c r="B75" s="2">
        <v>40980</v>
      </c>
      <c r="C75" s="25"/>
      <c r="D75" s="42"/>
      <c r="E75" s="28"/>
      <c r="F75" s="10">
        <v>0.35416666666666669</v>
      </c>
      <c r="G75" s="46">
        <v>0.54166666666666663</v>
      </c>
      <c r="H75" s="155">
        <v>4.1666666666666664E-2</v>
      </c>
      <c r="I75" s="146">
        <v>0.58333333333333337</v>
      </c>
      <c r="J75" s="46">
        <v>0.79166666666666663</v>
      </c>
      <c r="K75" s="155">
        <v>0</v>
      </c>
      <c r="L75" s="134">
        <v>0.79166666666666663</v>
      </c>
      <c r="M75" s="12">
        <v>0.875</v>
      </c>
      <c r="N75" s="47"/>
      <c r="O75" s="57"/>
      <c r="P75" s="189">
        <f>G75-F75+IF(F75&gt;G75,1)+J75-I75+IF(I75&gt;J75,1)+M75-L75+IF(L75&gt;M75,1)+O75-N75+IF(N75&gt;O75,1)+(E75*base!D$4)+(D75*base!D$4)+(C75*base!D$4)</f>
        <v>0.47916666666666641</v>
      </c>
      <c r="Q75" s="190" t="str">
        <f>IF(P75&lt;=base!D$5,"","hc")</f>
        <v>hc</v>
      </c>
      <c r="R75" s="197">
        <f>SUM(P75-base!D$5)</f>
        <v>6.2499999999999722E-2</v>
      </c>
      <c r="S75" s="191">
        <f>G75-F75+IF(F75&gt;G75,1)+J75-I75+IF(I75&gt;J75,1)+M75-L75+IF(L75&gt;M75,1)+O75-N75+IF(N75&gt;O75,1)+(E75*base!D$4)+(D75*base!D$4)+(C75*base!D$4)+H75+K75</f>
        <v>0.52083333333333304</v>
      </c>
      <c r="T75" s="192" t="str">
        <f>IF(S75&lt;=base!D$3,"","hc")</f>
        <v>hc</v>
      </c>
      <c r="U75" s="184">
        <f>SUM(P69:P75)</f>
        <v>1.9479166666666661</v>
      </c>
      <c r="V75" s="79">
        <f>IF(base!D$7&lt;U75,U75-base!D$7,0)</f>
        <v>0.44791666666666607</v>
      </c>
      <c r="W75" s="108">
        <f t="shared" si="1"/>
        <v>0</v>
      </c>
      <c r="X75" s="120">
        <f>G75-F75+IF(F75&gt;G75,1)+J75-I75+IF(I75&gt;J75,1)+M75-L75+IF(L75&gt;M75,1)+O75-N75+IF(N75&gt;O75,1)+(D75*base!E95)+(E75*base!E95)</f>
        <v>0.47916666666666641</v>
      </c>
      <c r="Z75"/>
    </row>
    <row r="76" spans="1:26" x14ac:dyDescent="0.25">
      <c r="A76" s="1" t="s">
        <v>14</v>
      </c>
      <c r="B76" s="2">
        <v>40981</v>
      </c>
      <c r="C76" s="25"/>
      <c r="D76" s="42"/>
      <c r="E76" s="28"/>
      <c r="F76" s="10">
        <v>0.35416666666666669</v>
      </c>
      <c r="G76" s="46">
        <v>0.54166666666666663</v>
      </c>
      <c r="H76" s="155">
        <v>0</v>
      </c>
      <c r="I76" s="146">
        <v>0.54166666666666663</v>
      </c>
      <c r="J76" s="46">
        <v>0.6875</v>
      </c>
      <c r="K76" s="153"/>
      <c r="L76" s="132"/>
      <c r="M76" s="11"/>
      <c r="N76" s="47"/>
      <c r="O76" s="57"/>
      <c r="P76" s="189">
        <f>G76-F76+IF(F76&gt;G76,1)+J76-I76+IF(I76&gt;J76,1)+M76-L76+IF(L76&gt;M76,1)+O76-N76+IF(N76&gt;O76,1)+(E76*base!D$4)+(D76*base!D$4)+(C76*base!D$4)</f>
        <v>0.33333333333333337</v>
      </c>
      <c r="Q76" s="190" t="str">
        <f>IF(P76&lt;=base!D$5,"","hc")</f>
        <v/>
      </c>
      <c r="R76" s="197">
        <f>SUM(P76-base!D$5)</f>
        <v>-8.3333333333333315E-2</v>
      </c>
      <c r="S76" s="191">
        <f>G76-F76+IF(F76&gt;G76,1)+J76-I76+IF(I76&gt;J76,1)+M76-L76+IF(L76&gt;M76,1)+O76-N76+IF(N76&gt;O76,1)+(E76*base!D$4)+(D76*base!D$4)+(C76*base!D$4)+H76+K76</f>
        <v>0.33333333333333337</v>
      </c>
      <c r="T76" s="192" t="str">
        <f>IF(S76&lt;=base!D$3,"","hc")</f>
        <v/>
      </c>
      <c r="U76" s="184"/>
      <c r="V76" s="45"/>
      <c r="W76" s="108">
        <f t="shared" si="1"/>
        <v>0</v>
      </c>
      <c r="X76" s="119"/>
      <c r="Z76"/>
    </row>
    <row r="77" spans="1:26" x14ac:dyDescent="0.25">
      <c r="A77" s="1" t="s">
        <v>15</v>
      </c>
      <c r="B77" s="2">
        <v>40982</v>
      </c>
      <c r="C77" s="25"/>
      <c r="D77" s="42"/>
      <c r="E77" s="28"/>
      <c r="F77" s="9"/>
      <c r="G77" s="125"/>
      <c r="H77" s="155"/>
      <c r="I77" s="146">
        <v>0.58333333333333337</v>
      </c>
      <c r="J77" s="46">
        <v>0.75</v>
      </c>
      <c r="K77" s="155">
        <v>4.1666666666666664E-2</v>
      </c>
      <c r="L77" s="134">
        <v>0.79166666666666663</v>
      </c>
      <c r="M77" s="12">
        <v>0.875</v>
      </c>
      <c r="N77" s="49">
        <v>0.875</v>
      </c>
      <c r="O77" s="59">
        <v>6.25E-2</v>
      </c>
      <c r="P77" s="189">
        <f>G77-F77+IF(F77&gt;G77,1)+J77-I77+IF(I77&gt;J77,1)+M77-L77+IF(L77&gt;M77,1)+O77-N77+IF(N77&gt;O77,1)+(E77*base!D$4)+(D77*base!D$4)+(C77*base!D$4)</f>
        <v>0.43749999999999989</v>
      </c>
      <c r="Q77" s="190" t="str">
        <f>IF(P77&lt;=base!D$5,"","hc")</f>
        <v>hc</v>
      </c>
      <c r="R77" s="197">
        <f>SUM(P77-base!D$5)</f>
        <v>2.0833333333333204E-2</v>
      </c>
      <c r="S77" s="191">
        <f>G77-F77+IF(F77&gt;G77,1)+J77-I77+IF(I77&gt;J77,1)+M77-L77+IF(L77&gt;M77,1)+O77-N77+IF(N77&gt;O77,1)+(E77*base!D$4)+(D77*base!D$4)+(C77*base!D$4)+H77+K77</f>
        <v>0.47916666666666657</v>
      </c>
      <c r="T77" s="192" t="str">
        <f>IF(S77&lt;=base!D$3,"","hc")</f>
        <v/>
      </c>
      <c r="U77" s="184"/>
      <c r="V77" s="45"/>
      <c r="W77" s="108">
        <f t="shared" si="1"/>
        <v>0.1875</v>
      </c>
      <c r="X77" s="119"/>
      <c r="Z77"/>
    </row>
    <row r="78" spans="1:26" x14ac:dyDescent="0.25">
      <c r="A78" s="1" t="s">
        <v>16</v>
      </c>
      <c r="B78" s="2">
        <v>40983</v>
      </c>
      <c r="C78" s="25"/>
      <c r="D78" s="42"/>
      <c r="E78" s="28"/>
      <c r="F78" s="9"/>
      <c r="G78" s="125"/>
      <c r="H78" s="155"/>
      <c r="I78" s="144"/>
      <c r="J78" s="125"/>
      <c r="K78" s="153"/>
      <c r="L78" s="132"/>
      <c r="M78" s="11"/>
      <c r="N78" s="47"/>
      <c r="O78" s="57"/>
      <c r="P78" s="189">
        <f>G78-F78+IF(F78&gt;G78,1)+J78-I78+IF(I78&gt;J78,1)+M78-L78+IF(L78&gt;M78,1)+O78-N78+IF(N78&gt;O78,1)+(E78*base!D$4)+(D78*base!D$4)+(C78*base!D$4)</f>
        <v>0</v>
      </c>
      <c r="Q78" s="190" t="str">
        <f>IF(P78&lt;=base!D$5,"","hc")</f>
        <v/>
      </c>
      <c r="R78" s="197">
        <f>SUM(P78-base!D$5)</f>
        <v>-0.41666666666666669</v>
      </c>
      <c r="S78" s="191">
        <f>G78-F78+IF(F78&gt;G78,1)+J78-I78+IF(I78&gt;J78,1)+M78-L78+IF(L78&gt;M78,1)+O78-N78+IF(N78&gt;O78,1)+(E78*base!D$4)+(D78*base!D$4)+(C78*base!D$4)+H78+K78</f>
        <v>0</v>
      </c>
      <c r="T78" s="192" t="str">
        <f>IF(S78&lt;=base!D$3,"","hc")</f>
        <v/>
      </c>
      <c r="U78" s="184"/>
      <c r="V78" s="45"/>
      <c r="W78" s="108">
        <f t="shared" si="1"/>
        <v>0</v>
      </c>
      <c r="X78" s="119"/>
      <c r="Z78"/>
    </row>
    <row r="79" spans="1:26" x14ac:dyDescent="0.25">
      <c r="A79" s="1" t="s">
        <v>17</v>
      </c>
      <c r="B79" s="2">
        <v>40984</v>
      </c>
      <c r="C79" s="25"/>
      <c r="D79" s="42"/>
      <c r="E79" s="28"/>
      <c r="F79" s="10">
        <v>0.35416666666666669</v>
      </c>
      <c r="G79" s="46">
        <v>0.54166666666666663</v>
      </c>
      <c r="H79" s="155">
        <v>0</v>
      </c>
      <c r="I79" s="146">
        <v>0.54166666666666663</v>
      </c>
      <c r="J79" s="46">
        <v>0.6875</v>
      </c>
      <c r="K79" s="153"/>
      <c r="L79" s="132"/>
      <c r="M79" s="11"/>
      <c r="N79" s="47"/>
      <c r="O79" s="57"/>
      <c r="P79" s="189">
        <f>G79-F79+IF(F79&gt;G79,1)+J79-I79+IF(I79&gt;J79,1)+M79-L79+IF(L79&gt;M79,1)+O79-N79+IF(N79&gt;O79,1)+(E79*base!D$4)+(D79*base!D$4)+(C79*base!D$4)</f>
        <v>0.33333333333333337</v>
      </c>
      <c r="Q79" s="190" t="str">
        <f>IF(P79&lt;=base!D$5,"","hc")</f>
        <v/>
      </c>
      <c r="R79" s="197">
        <f>SUM(P79-base!D$5)</f>
        <v>-8.3333333333333315E-2</v>
      </c>
      <c r="S79" s="191">
        <f>G79-F79+IF(F79&gt;G79,1)+J79-I79+IF(I79&gt;J79,1)+M79-L79+IF(L79&gt;M79,1)+O79-N79+IF(N79&gt;O79,1)+(E79*base!D$4)+(D79*base!D$4)+(C79*base!D$4)+H79+K79</f>
        <v>0.33333333333333337</v>
      </c>
      <c r="T79" s="192" t="str">
        <f>IF(S79&lt;=base!D$3,"","hc")</f>
        <v/>
      </c>
      <c r="U79" s="184"/>
      <c r="V79" s="45"/>
      <c r="W79" s="108">
        <f t="shared" si="1"/>
        <v>0</v>
      </c>
      <c r="X79" s="119"/>
      <c r="Z79"/>
    </row>
    <row r="80" spans="1:26" x14ac:dyDescent="0.25">
      <c r="A80" s="1" t="s">
        <v>11</v>
      </c>
      <c r="B80" s="2">
        <v>40985</v>
      </c>
      <c r="C80" s="25"/>
      <c r="D80" s="42"/>
      <c r="E80" s="28"/>
      <c r="F80" s="10">
        <v>0.35416666666666669</v>
      </c>
      <c r="G80" s="46">
        <v>0.54166666666666663</v>
      </c>
      <c r="H80" s="155">
        <v>0</v>
      </c>
      <c r="I80" s="146">
        <v>0.54166666666666663</v>
      </c>
      <c r="J80" s="46">
        <v>0.66666666666666663</v>
      </c>
      <c r="K80" s="153"/>
      <c r="L80" s="132"/>
      <c r="M80" s="11"/>
      <c r="N80" s="47"/>
      <c r="O80" s="57"/>
      <c r="P80" s="189">
        <f>G80-F80+IF(F80&gt;G80,1)+J80-I80+IF(I80&gt;J80,1)+M80-L80+IF(L80&gt;M80,1)+O80-N80+IF(N80&gt;O80,1)+(E80*base!D$4)+(D80*base!D$4)+(C80*base!D$4)</f>
        <v>0.31249999999999989</v>
      </c>
      <c r="Q80" s="190" t="str">
        <f>IF(P80&lt;=base!D$5,"","hc")</f>
        <v/>
      </c>
      <c r="R80" s="197">
        <f>SUM(P80-base!D$5)</f>
        <v>-0.1041666666666668</v>
      </c>
      <c r="S80" s="191">
        <f>G80-F80+IF(F80&gt;G80,1)+J80-I80+IF(I80&gt;J80,1)+M80-L80+IF(L80&gt;M80,1)+O80-N80+IF(N80&gt;O80,1)+(E80*base!D$4)+(D80*base!D$4)+(C80*base!D$4)+H80+K80</f>
        <v>0.31249999999999989</v>
      </c>
      <c r="T80" s="192" t="str">
        <f>IF(S80&lt;=base!D$3,"","hc")</f>
        <v/>
      </c>
      <c r="U80" s="184"/>
      <c r="V80" s="45"/>
      <c r="W80" s="108">
        <f t="shared" si="1"/>
        <v>0</v>
      </c>
      <c r="X80" s="119"/>
      <c r="Z80"/>
    </row>
    <row r="81" spans="1:26" x14ac:dyDescent="0.25">
      <c r="A81" s="1" t="s">
        <v>12</v>
      </c>
      <c r="B81" s="2">
        <v>40986</v>
      </c>
      <c r="C81" s="25"/>
      <c r="D81" s="42"/>
      <c r="E81" s="28"/>
      <c r="F81" s="10">
        <v>0.35416666666666669</v>
      </c>
      <c r="G81" s="46">
        <v>0.54166666666666663</v>
      </c>
      <c r="H81" s="155">
        <v>4.1666666666666664E-2</v>
      </c>
      <c r="I81" s="146">
        <v>0.58333333333333337</v>
      </c>
      <c r="J81" s="46">
        <v>0.70833333333333337</v>
      </c>
      <c r="K81" s="153"/>
      <c r="L81" s="132"/>
      <c r="M81" s="11"/>
      <c r="N81" s="47"/>
      <c r="O81" s="57"/>
      <c r="P81" s="189">
        <f>G81-F81+IF(F81&gt;G81,1)+J81-I81+IF(I81&gt;J81,1)+M81-L81+IF(L81&gt;M81,1)+O81-N81+IF(N81&gt;O81,1)+(E81*base!D$4)+(D81*base!D$4)+(C81*base!D$4)</f>
        <v>0.31249999999999989</v>
      </c>
      <c r="Q81" s="190" t="str">
        <f>IF(P81&lt;=base!D$5,"","hc")</f>
        <v/>
      </c>
      <c r="R81" s="197">
        <f>SUM(P81-base!D$5)</f>
        <v>-0.1041666666666668</v>
      </c>
      <c r="S81" s="191">
        <f>G81-F81+IF(F81&gt;G81,1)+J81-I81+IF(I81&gt;J81,1)+M81-L81+IF(L81&gt;M81,1)+O81-N81+IF(N81&gt;O81,1)+(E81*base!D$4)+(D81*base!D$4)+(C81*base!D$4)+H81+K81</f>
        <v>0.35416666666666657</v>
      </c>
      <c r="T81" s="192" t="str">
        <f>IF(S81&lt;=base!D$3,"","hc")</f>
        <v/>
      </c>
      <c r="U81" s="184"/>
      <c r="V81" s="45"/>
      <c r="W81" s="108">
        <f t="shared" si="1"/>
        <v>0</v>
      </c>
      <c r="X81" s="119"/>
      <c r="Z81"/>
    </row>
    <row r="82" spans="1:26" x14ac:dyDescent="0.25">
      <c r="A82" s="1" t="s">
        <v>13</v>
      </c>
      <c r="B82" s="2">
        <v>40987</v>
      </c>
      <c r="C82" s="25"/>
      <c r="D82" s="42"/>
      <c r="E82" s="28"/>
      <c r="F82" s="9"/>
      <c r="G82" s="125"/>
      <c r="H82" s="155"/>
      <c r="I82" s="144"/>
      <c r="J82" s="125"/>
      <c r="K82" s="153"/>
      <c r="L82" s="132"/>
      <c r="M82" s="11"/>
      <c r="N82" s="47"/>
      <c r="O82" s="57"/>
      <c r="P82" s="189">
        <f>G82-F82+IF(F82&gt;G82,1)+J82-I82+IF(I82&gt;J82,1)+M82-L82+IF(L82&gt;M82,1)+O82-N82+IF(N82&gt;O82,1)+(E82*base!D$4)+(D82*base!D$4)+(C82*base!D$4)</f>
        <v>0</v>
      </c>
      <c r="Q82" s="190" t="str">
        <f>IF(P82&lt;=base!D$5,"","hc")</f>
        <v/>
      </c>
      <c r="R82" s="197">
        <f>SUM(P82-base!D$5)</f>
        <v>-0.41666666666666669</v>
      </c>
      <c r="S82" s="191">
        <f>G82-F82+IF(F82&gt;G82,1)+J82-I82+IF(I82&gt;J82,1)+M82-L82+IF(L82&gt;M82,1)+O82-N82+IF(N82&gt;O82,1)+(E82*base!D$4)+(D82*base!D$4)+(C82*base!D$4)+H82+K82</f>
        <v>0</v>
      </c>
      <c r="T82" s="192" t="str">
        <f>IF(S82&lt;=base!D$3,"","hc")</f>
        <v/>
      </c>
      <c r="U82" s="184">
        <f>SUM(P76:P82)</f>
        <v>1.7291666666666665</v>
      </c>
      <c r="V82" s="79">
        <f>IF(base!D$7&lt;U82,U82-base!D$7,0)</f>
        <v>0.22916666666666652</v>
      </c>
      <c r="W82" s="108">
        <f t="shared" si="1"/>
        <v>0</v>
      </c>
      <c r="X82" s="120">
        <f>G82-F82+IF(F82&gt;G82,1)+J82-I82+IF(I82&gt;J82,1)+M82-L82+IF(L82&gt;M82,1)+O82-N82+IF(N82&gt;O82,1)+(D82*base!E102)+(E82*base!E102)</f>
        <v>0</v>
      </c>
      <c r="Z82"/>
    </row>
    <row r="83" spans="1:26" x14ac:dyDescent="0.25">
      <c r="A83" s="1" t="s">
        <v>14</v>
      </c>
      <c r="B83" s="2">
        <v>40988</v>
      </c>
      <c r="C83" s="25"/>
      <c r="D83" s="42"/>
      <c r="E83" s="28"/>
      <c r="F83" s="10">
        <v>0.375</v>
      </c>
      <c r="G83" s="46">
        <v>0.54166666666666663</v>
      </c>
      <c r="H83" s="155">
        <v>4.1666666666666664E-2</v>
      </c>
      <c r="I83" s="146">
        <v>0.58333333333333337</v>
      </c>
      <c r="J83" s="46">
        <v>0.72916666666666663</v>
      </c>
      <c r="K83" s="153"/>
      <c r="L83" s="132"/>
      <c r="M83" s="11"/>
      <c r="N83" s="47"/>
      <c r="O83" s="57"/>
      <c r="P83" s="189">
        <f>G83-F83+IF(F83&gt;G83,1)+J83-I83+IF(I83&gt;J83,1)+M83-L83+IF(L83&gt;M83,1)+O83-N83+IF(N83&gt;O83,1)+(E83*base!D$4)+(D83*base!D$4)+(C83*base!D$4)</f>
        <v>0.31249999999999989</v>
      </c>
      <c r="Q83" s="190" t="str">
        <f>IF(P83&lt;=base!D$5,"","hc")</f>
        <v/>
      </c>
      <c r="R83" s="197">
        <f>SUM(P83-base!D$5)</f>
        <v>-0.1041666666666668</v>
      </c>
      <c r="S83" s="191">
        <f>G83-F83+IF(F83&gt;G83,1)+J83-I83+IF(I83&gt;J83,1)+M83-L83+IF(L83&gt;M83,1)+O83-N83+IF(N83&gt;O83,1)+(E83*base!D$4)+(D83*base!D$4)+(C83*base!D$4)+H83+K83</f>
        <v>0.35416666666666657</v>
      </c>
      <c r="T83" s="192" t="str">
        <f>IF(S83&lt;=base!D$3,"","hc")</f>
        <v/>
      </c>
      <c r="U83" s="184"/>
      <c r="V83" s="45"/>
      <c r="W83" s="108">
        <f t="shared" si="1"/>
        <v>0</v>
      </c>
      <c r="X83" s="119"/>
      <c r="Z83"/>
    </row>
    <row r="84" spans="1:26" x14ac:dyDescent="0.25">
      <c r="A84" s="1" t="s">
        <v>15</v>
      </c>
      <c r="B84" s="2">
        <v>40989</v>
      </c>
      <c r="C84" s="25"/>
      <c r="D84" s="42"/>
      <c r="E84" s="28"/>
      <c r="F84" s="10">
        <v>0.375</v>
      </c>
      <c r="G84" s="46">
        <v>0.54166666666666663</v>
      </c>
      <c r="H84" s="155">
        <v>0</v>
      </c>
      <c r="I84" s="146">
        <v>0.54166666666666663</v>
      </c>
      <c r="J84" s="46">
        <v>0.77083333333333337</v>
      </c>
      <c r="K84" s="153"/>
      <c r="L84" s="132"/>
      <c r="M84" s="11"/>
      <c r="N84" s="47"/>
      <c r="O84" s="57"/>
      <c r="P84" s="189">
        <f>G84-F84+IF(F84&gt;G84,1)+J84-I84+IF(I84&gt;J84,1)+M84-L84+IF(L84&gt;M84,1)+O84-N84+IF(N84&gt;O84,1)+(E84*base!D$4)+(D84*base!D$4)+(C84*base!D$4)</f>
        <v>0.39583333333333337</v>
      </c>
      <c r="Q84" s="190" t="str">
        <f>IF(P84&lt;=base!D$5,"","hc")</f>
        <v/>
      </c>
      <c r="R84" s="197">
        <f>SUM(P84-base!D$5)</f>
        <v>-2.0833333333333315E-2</v>
      </c>
      <c r="S84" s="191">
        <f>G84-F84+IF(F84&gt;G84,1)+J84-I84+IF(I84&gt;J84,1)+M84-L84+IF(L84&gt;M84,1)+O84-N84+IF(N84&gt;O84,1)+(E84*base!D$4)+(D84*base!D$4)+(C84*base!D$4)+H84+K84</f>
        <v>0.39583333333333337</v>
      </c>
      <c r="T84" s="192" t="str">
        <f>IF(S84&lt;=base!D$3,"","hc")</f>
        <v/>
      </c>
      <c r="U84" s="184"/>
      <c r="V84" s="45"/>
      <c r="W84" s="108">
        <f t="shared" si="1"/>
        <v>0</v>
      </c>
      <c r="X84" s="119"/>
      <c r="Z84"/>
    </row>
    <row r="85" spans="1:26" x14ac:dyDescent="0.25">
      <c r="A85" s="1" t="s">
        <v>16</v>
      </c>
      <c r="B85" s="2">
        <v>40990</v>
      </c>
      <c r="C85" s="25"/>
      <c r="D85" s="42"/>
      <c r="E85" s="28"/>
      <c r="F85" s="10">
        <v>0.375</v>
      </c>
      <c r="G85" s="46">
        <v>0.55208333333333337</v>
      </c>
      <c r="H85" s="155">
        <v>5.2083333333333336E-2</v>
      </c>
      <c r="I85" s="146">
        <v>0.60416666666666663</v>
      </c>
      <c r="J85" s="46">
        <v>0.72916666666666663</v>
      </c>
      <c r="K85" s="153"/>
      <c r="L85" s="132"/>
      <c r="M85" s="11"/>
      <c r="N85" s="47"/>
      <c r="O85" s="57"/>
      <c r="P85" s="189">
        <f>G85-F85+IF(F85&gt;G85,1)+J85-I85+IF(I85&gt;J85,1)+M85-L85+IF(L85&gt;M85,1)+O85-N85+IF(N85&gt;O85,1)+(E85*base!D$4)+(D85*base!D$4)+(C85*base!D$4)</f>
        <v>0.30208333333333337</v>
      </c>
      <c r="Q85" s="190" t="str">
        <f>IF(P85&lt;=base!D$5,"","hc")</f>
        <v/>
      </c>
      <c r="R85" s="197">
        <f>SUM(P85-base!D$5)</f>
        <v>-0.11458333333333331</v>
      </c>
      <c r="S85" s="191">
        <f>G85-F85+IF(F85&gt;G85,1)+J85-I85+IF(I85&gt;J85,1)+M85-L85+IF(L85&gt;M85,1)+O85-N85+IF(N85&gt;O85,1)+(E85*base!D$4)+(D85*base!D$4)+(C85*base!D$4)+H85+K85</f>
        <v>0.35416666666666669</v>
      </c>
      <c r="T85" s="192" t="str">
        <f>IF(S85&lt;=base!D$3,"","hc")</f>
        <v/>
      </c>
      <c r="U85" s="184"/>
      <c r="V85" s="45"/>
      <c r="W85" s="108">
        <f t="shared" si="1"/>
        <v>0</v>
      </c>
      <c r="X85" s="119"/>
      <c r="Z85"/>
    </row>
    <row r="86" spans="1:26" x14ac:dyDescent="0.25">
      <c r="A86" s="1" t="s">
        <v>17</v>
      </c>
      <c r="B86" s="2">
        <v>40991</v>
      </c>
      <c r="C86" s="25"/>
      <c r="D86" s="42"/>
      <c r="E86" s="28"/>
      <c r="F86" s="10">
        <v>0.39583333333333331</v>
      </c>
      <c r="G86" s="46">
        <v>0.54166666666666663</v>
      </c>
      <c r="H86" s="155">
        <v>0</v>
      </c>
      <c r="I86" s="146">
        <v>0.54166666666666663</v>
      </c>
      <c r="J86" s="46">
        <v>0.75</v>
      </c>
      <c r="K86" s="153"/>
      <c r="L86" s="132"/>
      <c r="M86" s="11"/>
      <c r="N86" s="47"/>
      <c r="O86" s="57"/>
      <c r="P86" s="189">
        <f>G86-F86+IF(F86&gt;G86,1)+J86-I86+IF(I86&gt;J86,1)+M86-L86+IF(L86&gt;M86,1)+O86-N86+IF(N86&gt;O86,1)+(E86*base!D$4)+(D86*base!D$4)+(C86*base!D$4)</f>
        <v>0.35416666666666663</v>
      </c>
      <c r="Q86" s="190" t="str">
        <f>IF(P86&lt;=base!D$5,"","hc")</f>
        <v/>
      </c>
      <c r="R86" s="197">
        <f>SUM(P86-base!D$5)</f>
        <v>-6.2500000000000056E-2</v>
      </c>
      <c r="S86" s="191">
        <f>G86-F86+IF(F86&gt;G86,1)+J86-I86+IF(I86&gt;J86,1)+M86-L86+IF(L86&gt;M86,1)+O86-N86+IF(N86&gt;O86,1)+(E86*base!D$4)+(D86*base!D$4)+(C86*base!D$4)+H86+K86</f>
        <v>0.35416666666666663</v>
      </c>
      <c r="T86" s="192" t="str">
        <f>IF(S86&lt;=base!D$3,"","hc")</f>
        <v/>
      </c>
      <c r="U86" s="184"/>
      <c r="V86" s="45"/>
      <c r="W86" s="108">
        <f t="shared" si="1"/>
        <v>0</v>
      </c>
      <c r="X86" s="119"/>
      <c r="Z86"/>
    </row>
    <row r="87" spans="1:26" x14ac:dyDescent="0.25">
      <c r="A87" s="1" t="s">
        <v>11</v>
      </c>
      <c r="B87" s="2">
        <v>40992</v>
      </c>
      <c r="C87" s="25"/>
      <c r="D87" s="42"/>
      <c r="E87" s="28"/>
      <c r="F87" s="10">
        <v>0.41666666666666669</v>
      </c>
      <c r="G87" s="46">
        <v>0.54166666666666663</v>
      </c>
      <c r="H87" s="155">
        <v>4.1666666666666664E-2</v>
      </c>
      <c r="I87" s="146">
        <v>0.58333333333333337</v>
      </c>
      <c r="J87" s="46">
        <v>0.70833333333333337</v>
      </c>
      <c r="K87" s="153"/>
      <c r="L87" s="132"/>
      <c r="M87" s="11"/>
      <c r="N87" s="47"/>
      <c r="O87" s="57"/>
      <c r="P87" s="189">
        <f>G87-F87+IF(F87&gt;G87,1)+J87-I87+IF(I87&gt;J87,1)+M87-L87+IF(L87&gt;M87,1)+O87-N87+IF(N87&gt;O87,1)+(E87*base!D$4)+(D87*base!D$4)+(C87*base!D$4)</f>
        <v>0.24999999999999989</v>
      </c>
      <c r="Q87" s="190" t="str">
        <f>IF(P87&lt;=base!D$5,"","hc")</f>
        <v/>
      </c>
      <c r="R87" s="197">
        <f>SUM(P87-base!D$5)</f>
        <v>-0.1666666666666668</v>
      </c>
      <c r="S87" s="191">
        <f>G87-F87+IF(F87&gt;G87,1)+J87-I87+IF(I87&gt;J87,1)+M87-L87+IF(L87&gt;M87,1)+O87-N87+IF(N87&gt;O87,1)+(E87*base!D$4)+(D87*base!D$4)+(C87*base!D$4)+H87+K87</f>
        <v>0.29166666666666657</v>
      </c>
      <c r="T87" s="192" t="str">
        <f>IF(S87&lt;=base!D$3,"","hc")</f>
        <v/>
      </c>
      <c r="U87" s="184"/>
      <c r="V87" s="45"/>
      <c r="W87" s="108">
        <f t="shared" si="1"/>
        <v>0</v>
      </c>
      <c r="X87" s="119"/>
      <c r="Z87"/>
    </row>
    <row r="88" spans="1:26" x14ac:dyDescent="0.25">
      <c r="A88" s="1" t="s">
        <v>12</v>
      </c>
      <c r="B88" s="2">
        <v>40993</v>
      </c>
      <c r="C88" s="25"/>
      <c r="D88" s="42"/>
      <c r="E88" s="28"/>
      <c r="F88" s="9"/>
      <c r="G88" s="125"/>
      <c r="H88" s="155"/>
      <c r="I88" s="144"/>
      <c r="J88" s="125"/>
      <c r="K88" s="153"/>
      <c r="L88" s="132"/>
      <c r="M88" s="11"/>
      <c r="N88" s="47"/>
      <c r="O88" s="57"/>
      <c r="P88" s="189">
        <f>G88-F88+IF(F88&gt;G88,1)+J88-I88+IF(I88&gt;J88,1)+M88-L88+IF(L88&gt;M88,1)+O88-N88+IF(N88&gt;O88,1)+(E88*base!D$4)+(D88*base!D$4)+(C88*base!D$4)</f>
        <v>0</v>
      </c>
      <c r="Q88" s="190" t="str">
        <f>IF(P88&lt;=base!D$5,"","hc")</f>
        <v/>
      </c>
      <c r="R88" s="197">
        <f>SUM(P88-base!D$5)</f>
        <v>-0.41666666666666669</v>
      </c>
      <c r="S88" s="191">
        <f>G88-F88+IF(F88&gt;G88,1)+J88-I88+IF(I88&gt;J88,1)+M88-L88+IF(L88&gt;M88,1)+O88-N88+IF(N88&gt;O88,1)+(E88*base!D$4)+(D88*base!D$4)+(C88*base!D$4)+H88+K88</f>
        <v>0</v>
      </c>
      <c r="T88" s="192" t="str">
        <f>IF(S88&lt;=base!D$3,"","hc")</f>
        <v/>
      </c>
      <c r="U88" s="184"/>
      <c r="V88" s="45"/>
      <c r="W88" s="108">
        <f t="shared" si="1"/>
        <v>0</v>
      </c>
      <c r="X88" s="119"/>
      <c r="Z88"/>
    </row>
    <row r="89" spans="1:26" x14ac:dyDescent="0.25">
      <c r="A89" s="1" t="s">
        <v>13</v>
      </c>
      <c r="B89" s="2">
        <v>40994</v>
      </c>
      <c r="C89" s="25"/>
      <c r="D89" s="42"/>
      <c r="E89" s="28"/>
      <c r="F89" s="9"/>
      <c r="G89" s="125"/>
      <c r="H89" s="155"/>
      <c r="I89" s="144"/>
      <c r="J89" s="125"/>
      <c r="K89" s="153"/>
      <c r="L89" s="132"/>
      <c r="M89" s="11"/>
      <c r="N89" s="47"/>
      <c r="O89" s="57"/>
      <c r="P89" s="189">
        <f>G89-F89+IF(F89&gt;G89,1)+J89-I89+IF(I89&gt;J89,1)+M89-L89+IF(L89&gt;M89,1)+O89-N89+IF(N89&gt;O89,1)+(E89*base!D$4)+(D89*base!D$4)+(C89*base!D$4)</f>
        <v>0</v>
      </c>
      <c r="Q89" s="190" t="str">
        <f>IF(P89&lt;=base!D$5,"","hc")</f>
        <v/>
      </c>
      <c r="R89" s="197">
        <f>SUM(P89-base!D$5)</f>
        <v>-0.41666666666666669</v>
      </c>
      <c r="S89" s="191">
        <f>G89-F89+IF(F89&gt;G89,1)+J89-I89+IF(I89&gt;J89,1)+M89-L89+IF(L89&gt;M89,1)+O89-N89+IF(N89&gt;O89,1)+(E89*base!D$4)+(D89*base!D$4)+(C89*base!D$4)+H89+K89</f>
        <v>0</v>
      </c>
      <c r="T89" s="192" t="str">
        <f>IF(S89&lt;=base!D$3,"","hc")</f>
        <v/>
      </c>
      <c r="U89" s="184">
        <f>SUM(P83:P89)</f>
        <v>1.614583333333333</v>
      </c>
      <c r="V89" s="79">
        <f>IF(base!D$7&lt;U89,U89-base!D$7,0)</f>
        <v>0.11458333333333304</v>
      </c>
      <c r="W89" s="108">
        <f t="shared" si="1"/>
        <v>0</v>
      </c>
      <c r="X89" s="120">
        <f>G89-F89+IF(F89&gt;G89,1)+J89-I89+IF(I89&gt;J89,1)+M89-L89+IF(L89&gt;M89,1)+O89-N89+IF(N89&gt;O89,1)+(D89*base!E109)+(E89*base!E109)</f>
        <v>0</v>
      </c>
      <c r="Z89"/>
    </row>
    <row r="90" spans="1:26" x14ac:dyDescent="0.25">
      <c r="A90" s="1" t="s">
        <v>14</v>
      </c>
      <c r="B90" s="2">
        <v>40995</v>
      </c>
      <c r="C90" s="25"/>
      <c r="D90" s="42"/>
      <c r="E90" s="28">
        <v>1</v>
      </c>
      <c r="F90" s="32"/>
      <c r="G90" s="33"/>
      <c r="H90" s="156"/>
      <c r="I90" s="136"/>
      <c r="J90" s="33"/>
      <c r="K90" s="162"/>
      <c r="L90" s="136"/>
      <c r="M90" s="33"/>
      <c r="N90" s="51"/>
      <c r="O90" s="60"/>
      <c r="P90" s="189">
        <f>G90-F90+IF(F90&gt;G90,1)+J90-I90+IF(I90&gt;J90,1)+M90-L90+IF(L90&gt;M90,1)+O90-N90+IF(N90&gt;O90,1)+(E90*base!D$4)+(D90*base!D$4)+(C90*base!D$4)</f>
        <v>0.3</v>
      </c>
      <c r="Q90" s="190" t="str">
        <f>IF(P90&lt;=base!D$5,"","hc")</f>
        <v/>
      </c>
      <c r="R90" s="197">
        <f>SUM(P90-base!D$5)</f>
        <v>-0.1166666666666667</v>
      </c>
      <c r="S90" s="191">
        <f>G90-F90+IF(F90&gt;G90,1)+J90-I90+IF(I90&gt;J90,1)+M90-L90+IF(L90&gt;M90,1)+O90-N90+IF(N90&gt;O90,1)+(E90*base!D$4)+(D90*base!D$4)+(C90*base!D$4)+H90+K90</f>
        <v>0.3</v>
      </c>
      <c r="T90" s="192" t="str">
        <f>IF(S90&lt;=base!D$3,"","hc")</f>
        <v/>
      </c>
      <c r="U90" s="184"/>
      <c r="V90" s="45"/>
      <c r="W90" s="108">
        <f t="shared" si="1"/>
        <v>0</v>
      </c>
      <c r="X90" s="119"/>
      <c r="Z90"/>
    </row>
    <row r="91" spans="1:26" x14ac:dyDescent="0.25">
      <c r="A91" s="1" t="s">
        <v>15</v>
      </c>
      <c r="B91" s="2">
        <v>40996</v>
      </c>
      <c r="C91" s="25"/>
      <c r="D91" s="42">
        <v>1</v>
      </c>
      <c r="E91" s="28"/>
      <c r="F91" s="34"/>
      <c r="G91" s="127"/>
      <c r="H91" s="157"/>
      <c r="I91" s="147"/>
      <c r="J91" s="127"/>
      <c r="K91" s="163"/>
      <c r="L91" s="137"/>
      <c r="M91" s="35"/>
      <c r="N91" s="52"/>
      <c r="O91" s="61"/>
      <c r="P91" s="189">
        <f>G91-F91+IF(F91&gt;G91,1)+J91-I91+IF(I91&gt;J91,1)+M91-L91+IF(L91&gt;M91,1)+O91-N91+IF(N91&gt;O91,1)+(E91*base!D$4)+(D91*base!D$4)+(C91*base!D$4)</f>
        <v>0.3</v>
      </c>
      <c r="Q91" s="190" t="str">
        <f>IF(P91&lt;=base!D$5,"","hc")</f>
        <v/>
      </c>
      <c r="R91" s="197">
        <f>SUM(P91-base!D$5)</f>
        <v>-0.1166666666666667</v>
      </c>
      <c r="S91" s="191">
        <f>G91-F91+IF(F91&gt;G91,1)+J91-I91+IF(I91&gt;J91,1)+M91-L91+IF(L91&gt;M91,1)+O91-N91+IF(N91&gt;O91,1)+(E91*base!D$4)+(D91*base!D$4)+(C91*base!D$4)+H91+K91</f>
        <v>0.3</v>
      </c>
      <c r="T91" s="192" t="str">
        <f>IF(S91&lt;=base!D$3,"","hc")</f>
        <v/>
      </c>
      <c r="U91" s="184"/>
      <c r="V91" s="45"/>
      <c r="W91" s="108">
        <f t="shared" si="1"/>
        <v>0</v>
      </c>
      <c r="X91" s="119"/>
      <c r="Z91"/>
    </row>
    <row r="92" spans="1:26" x14ac:dyDescent="0.25">
      <c r="A92" s="1" t="s">
        <v>16</v>
      </c>
      <c r="B92" s="2">
        <v>40997</v>
      </c>
      <c r="C92" s="25"/>
      <c r="D92" s="42"/>
      <c r="E92" s="28"/>
      <c r="F92" s="10">
        <v>0.375</v>
      </c>
      <c r="G92" s="46">
        <v>0.54166666666666663</v>
      </c>
      <c r="H92" s="155">
        <v>4.1666666666666664E-2</v>
      </c>
      <c r="I92" s="146">
        <v>0.58333333333333337</v>
      </c>
      <c r="J92" s="46">
        <v>0.75</v>
      </c>
      <c r="K92" s="153"/>
      <c r="L92" s="132"/>
      <c r="M92" s="11"/>
      <c r="N92" s="47"/>
      <c r="O92" s="57"/>
      <c r="P92" s="189">
        <f>G92-F92+IF(F92&gt;G92,1)+J92-I92+IF(I92&gt;J92,1)+M92-L92+IF(L92&gt;M92,1)+O92-N92+IF(N92&gt;O92,1)+(E92*base!D$4)+(D92*base!D$4)+(C92*base!D$4)</f>
        <v>0.33333333333333326</v>
      </c>
      <c r="Q92" s="190" t="str">
        <f>IF(P92&lt;=base!D$5,"","hc")</f>
        <v/>
      </c>
      <c r="R92" s="197">
        <f>SUM(P92-base!D$5)</f>
        <v>-8.3333333333333426E-2</v>
      </c>
      <c r="S92" s="191">
        <f>G92-F92+IF(F92&gt;G92,1)+J92-I92+IF(I92&gt;J92,1)+M92-L92+IF(L92&gt;M92,1)+O92-N92+IF(N92&gt;O92,1)+(E92*base!D$4)+(D92*base!D$4)+(C92*base!D$4)+H92+K92</f>
        <v>0.37499999999999994</v>
      </c>
      <c r="T92" s="192" t="str">
        <f>IF(S92&lt;=base!D$3,"","hc")</f>
        <v/>
      </c>
      <c r="U92" s="184"/>
      <c r="V92" s="45"/>
      <c r="W92" s="108">
        <f t="shared" si="1"/>
        <v>0</v>
      </c>
      <c r="X92" s="119"/>
      <c r="Z92"/>
    </row>
    <row r="93" spans="1:26" x14ac:dyDescent="0.25">
      <c r="A93" s="1" t="s">
        <v>17</v>
      </c>
      <c r="B93" s="2">
        <v>40998</v>
      </c>
      <c r="C93" s="25"/>
      <c r="D93" s="42"/>
      <c r="E93" s="28"/>
      <c r="F93" s="10">
        <v>0.39583333333333331</v>
      </c>
      <c r="G93" s="46">
        <v>0.52083333333333337</v>
      </c>
      <c r="H93" s="155">
        <v>4.1666666666666664E-2</v>
      </c>
      <c r="I93" s="146">
        <v>0.5625</v>
      </c>
      <c r="J93" s="46">
        <v>0.625</v>
      </c>
      <c r="K93" s="153"/>
      <c r="L93" s="132"/>
      <c r="M93" s="11"/>
      <c r="N93" s="47"/>
      <c r="O93" s="57"/>
      <c r="P93" s="189">
        <f>G93-F93+IF(F93&gt;G93,1)+J93-I93+IF(I93&gt;J93,1)+M93-L93+IF(L93&gt;M93,1)+O93-N93+IF(N93&gt;O93,1)+(E93*base!D$4)+(D93*base!D$4)+(C93*base!D$4)</f>
        <v>0.1875</v>
      </c>
      <c r="Q93" s="190" t="str">
        <f>IF(P93&lt;=base!D$5,"","hc")</f>
        <v/>
      </c>
      <c r="R93" s="197">
        <f>SUM(P93-base!D$5)</f>
        <v>-0.22916666666666669</v>
      </c>
      <c r="S93" s="191">
        <f>G93-F93+IF(F93&gt;G93,1)+J93-I93+IF(I93&gt;J93,1)+M93-L93+IF(L93&gt;M93,1)+O93-N93+IF(N93&gt;O93,1)+(E93*base!D$4)+(D93*base!D$4)+(C93*base!D$4)+H93+K93</f>
        <v>0.22916666666666666</v>
      </c>
      <c r="T93" s="192" t="str">
        <f>IF(S93&lt;=base!D$3,"","hc")</f>
        <v/>
      </c>
      <c r="U93" s="184"/>
      <c r="V93" s="45"/>
      <c r="W93" s="108">
        <f t="shared" si="1"/>
        <v>0</v>
      </c>
      <c r="X93" s="119"/>
      <c r="Z93"/>
    </row>
    <row r="94" spans="1:26" x14ac:dyDescent="0.25">
      <c r="A94" s="1" t="s">
        <v>11</v>
      </c>
      <c r="B94" s="2">
        <v>40999</v>
      </c>
      <c r="C94" s="25"/>
      <c r="D94" s="42"/>
      <c r="E94" s="28"/>
      <c r="F94" s="10">
        <v>0.375</v>
      </c>
      <c r="G94" s="46">
        <v>0.54166666666666663</v>
      </c>
      <c r="H94" s="155">
        <v>4.1666666666666664E-2</v>
      </c>
      <c r="I94" s="146">
        <v>0.58333333333333337</v>
      </c>
      <c r="J94" s="46">
        <v>0.70833333333333337</v>
      </c>
      <c r="K94" s="153"/>
      <c r="L94" s="132"/>
      <c r="M94" s="11"/>
      <c r="N94" s="47"/>
      <c r="O94" s="57"/>
      <c r="P94" s="189">
        <f>G94-F94+IF(F94&gt;G94,1)+J94-I94+IF(I94&gt;J94,1)+M94-L94+IF(L94&gt;M94,1)+O94-N94+IF(N94&gt;O94,1)+(E94*base!D$4)+(D94*base!D$4)+(C94*base!D$4)</f>
        <v>0.29166666666666663</v>
      </c>
      <c r="Q94" s="190" t="str">
        <f>IF(P94&lt;=base!D$5,"","hc")</f>
        <v/>
      </c>
      <c r="R94" s="197">
        <f>SUM(P94-base!D$5)</f>
        <v>-0.12500000000000006</v>
      </c>
      <c r="S94" s="191">
        <f>G94-F94+IF(F94&gt;G94,1)+J94-I94+IF(I94&gt;J94,1)+M94-L94+IF(L94&gt;M94,1)+O94-N94+IF(N94&gt;O94,1)+(E94*base!D$4)+(D94*base!D$4)+(C94*base!D$4)+H94+K94</f>
        <v>0.33333333333333331</v>
      </c>
      <c r="T94" s="192" t="str">
        <f>IF(S94&lt;=base!D$3,"","hc")</f>
        <v/>
      </c>
      <c r="U94" s="184"/>
      <c r="V94" s="45"/>
      <c r="W94" s="108">
        <f t="shared" si="1"/>
        <v>0</v>
      </c>
      <c r="X94" s="119"/>
      <c r="Z94"/>
    </row>
    <row r="95" spans="1:26" x14ac:dyDescent="0.25">
      <c r="A95" s="1" t="s">
        <v>12</v>
      </c>
      <c r="B95" s="2">
        <v>41000</v>
      </c>
      <c r="C95" s="25"/>
      <c r="D95" s="42"/>
      <c r="E95" s="28"/>
      <c r="F95" s="9"/>
      <c r="G95" s="125"/>
      <c r="H95" s="155"/>
      <c r="I95" s="144"/>
      <c r="J95" s="125"/>
      <c r="K95" s="153"/>
      <c r="L95" s="132"/>
      <c r="M95" s="11"/>
      <c r="N95" s="47"/>
      <c r="O95" s="57"/>
      <c r="P95" s="189">
        <f>G95-F95+IF(F95&gt;G95,1)+J95-I95+IF(I95&gt;J95,1)+M95-L95+IF(L95&gt;M95,1)+O95-N95+IF(N95&gt;O95,1)+(E95*base!D$4)+(D95*base!D$4)+(C95*base!D$4)</f>
        <v>0</v>
      </c>
      <c r="Q95" s="190" t="str">
        <f>IF(P95&lt;=base!D$5,"","hc")</f>
        <v/>
      </c>
      <c r="R95" s="197">
        <f>SUM(P95-base!D$5)</f>
        <v>-0.41666666666666669</v>
      </c>
      <c r="S95" s="191">
        <f>G95-F95+IF(F95&gt;G95,1)+J95-I95+IF(I95&gt;J95,1)+M95-L95+IF(L95&gt;M95,1)+O95-N95+IF(N95&gt;O95,1)+(E95*base!D$4)+(D95*base!D$4)+(C95*base!D$4)+H95+K95</f>
        <v>0</v>
      </c>
      <c r="T95" s="192" t="str">
        <f>IF(S95&lt;=base!D$3,"","hc")</f>
        <v/>
      </c>
      <c r="U95" s="184"/>
      <c r="V95" s="45"/>
      <c r="W95" s="108">
        <f t="shared" si="1"/>
        <v>0</v>
      </c>
      <c r="X95" s="119"/>
      <c r="Z95"/>
    </row>
    <row r="96" spans="1:26" x14ac:dyDescent="0.25">
      <c r="A96" s="1" t="s">
        <v>13</v>
      </c>
      <c r="B96" s="2">
        <v>41001</v>
      </c>
      <c r="C96" s="25"/>
      <c r="D96" s="42"/>
      <c r="E96" s="28"/>
      <c r="F96" s="10"/>
      <c r="G96" s="46"/>
      <c r="H96" s="155"/>
      <c r="I96" s="144"/>
      <c r="J96" s="125"/>
      <c r="K96" s="153"/>
      <c r="L96" s="132"/>
      <c r="M96" s="11"/>
      <c r="N96" s="47"/>
      <c r="O96" s="57"/>
      <c r="P96" s="189">
        <f>G96-F96+IF(F96&gt;G96,1)+J96-I96+IF(I96&gt;J96,1)+M96-L96+IF(L96&gt;M96,1)+O96-N96+IF(N96&gt;O96,1)+(E96*base!D$4)+(D96*base!D$4)+(C96*base!D$4)</f>
        <v>0</v>
      </c>
      <c r="Q96" s="190" t="str">
        <f>IF(P96&lt;=base!D$5,"","hc")</f>
        <v/>
      </c>
      <c r="R96" s="197">
        <f>SUM(P96-base!D$5)</f>
        <v>-0.41666666666666669</v>
      </c>
      <c r="S96" s="191">
        <f>G96-F96+IF(F96&gt;G96,1)+J96-I96+IF(I96&gt;J96,1)+M96-L96+IF(L96&gt;M96,1)+O96-N96+IF(N96&gt;O96,1)+(E96*base!D$4)+(D96*base!D$4)+(C96*base!D$4)+H96+K96</f>
        <v>0</v>
      </c>
      <c r="T96" s="192" t="str">
        <f>IF(S96&lt;=base!D$3,"","hc")</f>
        <v/>
      </c>
      <c r="U96" s="184">
        <f>SUM(P90:P96)</f>
        <v>1.4124999999999996</v>
      </c>
      <c r="V96" s="79">
        <f>IF(base!D$7&lt;U96,U96-base!D$7,0)</f>
        <v>0</v>
      </c>
      <c r="W96" s="108">
        <f t="shared" si="1"/>
        <v>0</v>
      </c>
      <c r="X96" s="120">
        <f>G96-F96+IF(F96&gt;G96,1)+J96-I96+IF(I96&gt;J96,1)+M96-L96+IF(L96&gt;M96,1)+O96-N96+IF(N96&gt;O96,1)+(D96*base!E116)+(E96*base!E116)</f>
        <v>0</v>
      </c>
      <c r="Z96"/>
    </row>
    <row r="97" spans="1:26" x14ac:dyDescent="0.25">
      <c r="A97" s="1" t="s">
        <v>14</v>
      </c>
      <c r="B97" s="2">
        <v>41002</v>
      </c>
      <c r="C97" s="25"/>
      <c r="D97" s="42"/>
      <c r="E97" s="28"/>
      <c r="F97" s="10">
        <v>0.375</v>
      </c>
      <c r="G97" s="46">
        <v>0.54166666666666663</v>
      </c>
      <c r="H97" s="155">
        <v>4.1666666666666664E-2</v>
      </c>
      <c r="I97" s="146">
        <v>0.58333333333333337</v>
      </c>
      <c r="J97" s="46">
        <v>0.70833333333333337</v>
      </c>
      <c r="K97" s="153"/>
      <c r="L97" s="132"/>
      <c r="M97" s="11"/>
      <c r="N97" s="47"/>
      <c r="O97" s="57"/>
      <c r="P97" s="189">
        <f>G97-F97+IF(F97&gt;G97,1)+J97-I97+IF(I97&gt;J97,1)+M97-L97+IF(L97&gt;M97,1)+O97-N97+IF(N97&gt;O97,1)+(E97*base!D$4)+(D97*base!D$4)+(C97*base!D$4)</f>
        <v>0.29166666666666663</v>
      </c>
      <c r="Q97" s="190" t="str">
        <f>IF(P97&lt;=base!D$5,"","hc")</f>
        <v/>
      </c>
      <c r="R97" s="197">
        <f>SUM(P97-base!D$5)</f>
        <v>-0.12500000000000006</v>
      </c>
      <c r="S97" s="191">
        <f>G97-F97+IF(F97&gt;G97,1)+J97-I97+IF(I97&gt;J97,1)+M97-L97+IF(L97&gt;M97,1)+O97-N97+IF(N97&gt;O97,1)+(E97*base!D$4)+(D97*base!D$4)+(C97*base!D$4)+H97+K97</f>
        <v>0.33333333333333331</v>
      </c>
      <c r="T97" s="192" t="str">
        <f>IF(S97&lt;=base!D$3,"","hc")</f>
        <v/>
      </c>
      <c r="U97" s="184"/>
      <c r="V97" s="45"/>
      <c r="W97" s="108">
        <f t="shared" si="1"/>
        <v>0</v>
      </c>
      <c r="X97" s="121"/>
      <c r="Z97"/>
    </row>
    <row r="98" spans="1:26" x14ac:dyDescent="0.25">
      <c r="A98" s="1" t="s">
        <v>15</v>
      </c>
      <c r="B98" s="2">
        <v>41003</v>
      </c>
      <c r="C98" s="25"/>
      <c r="D98" s="42"/>
      <c r="E98" s="28"/>
      <c r="F98" s="10">
        <v>0.375</v>
      </c>
      <c r="G98" s="46">
        <v>0.54166666666666663</v>
      </c>
      <c r="H98" s="155">
        <v>4.1666666666666664E-2</v>
      </c>
      <c r="I98" s="146">
        <v>0.58333333333333337</v>
      </c>
      <c r="J98" s="46">
        <v>0.70833333333333337</v>
      </c>
      <c r="K98" s="153"/>
      <c r="L98" s="132"/>
      <c r="M98" s="11"/>
      <c r="N98" s="47"/>
      <c r="O98" s="57"/>
      <c r="P98" s="189">
        <f>G98-F98+IF(F98&gt;G98,1)+J98-I98+IF(I98&gt;J98,1)+M98-L98+IF(L98&gt;M98,1)+O98-N98+IF(N98&gt;O98,1)+(E98*base!D$4)+(D98*base!D$4)+(C98*base!D$4)</f>
        <v>0.29166666666666663</v>
      </c>
      <c r="Q98" s="190" t="str">
        <f>IF(P98&lt;=base!D$5,"","hc")</f>
        <v/>
      </c>
      <c r="R98" s="197">
        <f>SUM(P98-base!D$5)</f>
        <v>-0.12500000000000006</v>
      </c>
      <c r="S98" s="191">
        <f>G98-F98+IF(F98&gt;G98,1)+J98-I98+IF(I98&gt;J98,1)+M98-L98+IF(L98&gt;M98,1)+O98-N98+IF(N98&gt;O98,1)+(E98*base!D$4)+(D98*base!D$4)+(C98*base!D$4)+H98+K98</f>
        <v>0.33333333333333331</v>
      </c>
      <c r="T98" s="192" t="str">
        <f>IF(S98&lt;=base!D$3,"","hc")</f>
        <v/>
      </c>
      <c r="U98" s="184"/>
      <c r="V98" s="45"/>
      <c r="W98" s="108">
        <f t="shared" si="1"/>
        <v>0</v>
      </c>
      <c r="X98" s="119"/>
      <c r="Z98"/>
    </row>
    <row r="99" spans="1:26" x14ac:dyDescent="0.25">
      <c r="A99" s="1" t="s">
        <v>16</v>
      </c>
      <c r="B99" s="2">
        <v>41004</v>
      </c>
      <c r="C99" s="25"/>
      <c r="D99" s="42">
        <v>1</v>
      </c>
      <c r="E99" s="28"/>
      <c r="F99" s="34"/>
      <c r="G99" s="127"/>
      <c r="H99" s="157"/>
      <c r="I99" s="147"/>
      <c r="J99" s="127"/>
      <c r="K99" s="163"/>
      <c r="L99" s="138"/>
      <c r="M99" s="36"/>
      <c r="N99" s="53"/>
      <c r="O99" s="62"/>
      <c r="P99" s="189">
        <f>G99-F99+IF(F99&gt;G99,1)+J99-I99+IF(I99&gt;J99,1)+M99-L99+IF(L99&gt;M99,1)+O99-N99+IF(N99&gt;O99,1)+(E99*base!D$4)+(D99*base!D$4)+(C99*base!D$4)</f>
        <v>0.3</v>
      </c>
      <c r="Q99" s="190" t="str">
        <f>IF(P99&lt;=base!D$5,"","hc")</f>
        <v/>
      </c>
      <c r="R99" s="197">
        <f>SUM(P99-base!D$5)</f>
        <v>-0.1166666666666667</v>
      </c>
      <c r="S99" s="191">
        <f>G99-F99+IF(F99&gt;G99,1)+J99-I99+IF(I99&gt;J99,1)+M99-L99+IF(L99&gt;M99,1)+O99-N99+IF(N99&gt;O99,1)+(E99*base!D$4)+(D99*base!D$4)+(C99*base!D$4)+H99+K99</f>
        <v>0.3</v>
      </c>
      <c r="T99" s="192" t="str">
        <f>IF(S99&lt;=base!D$3,"","hc")</f>
        <v/>
      </c>
      <c r="U99" s="184"/>
      <c r="V99" s="45"/>
      <c r="W99" s="108">
        <f t="shared" si="1"/>
        <v>0</v>
      </c>
      <c r="X99" s="119"/>
      <c r="Z99"/>
    </row>
    <row r="100" spans="1:26" x14ac:dyDescent="0.25">
      <c r="A100" s="1" t="s">
        <v>17</v>
      </c>
      <c r="B100" s="2">
        <v>41005</v>
      </c>
      <c r="C100" s="25"/>
      <c r="D100" s="42"/>
      <c r="E100" s="28"/>
      <c r="F100" s="10">
        <v>0.375</v>
      </c>
      <c r="G100" s="46">
        <v>0.54166666666666663</v>
      </c>
      <c r="H100" s="155">
        <v>4.1666666666666664E-2</v>
      </c>
      <c r="I100" s="146">
        <v>0.58333333333333337</v>
      </c>
      <c r="J100" s="46">
        <v>0.70833333333333337</v>
      </c>
      <c r="K100" s="153"/>
      <c r="L100" s="132"/>
      <c r="M100" s="11"/>
      <c r="N100" s="47"/>
      <c r="O100" s="57"/>
      <c r="P100" s="189">
        <f>G100-F100+IF(F100&gt;G100,1)+J100-I100+IF(I100&gt;J100,1)+M100-L100+IF(L100&gt;M100,1)+O100-N100+IF(N100&gt;O100,1)+(E100*base!D$4)+(D100*base!D$4)+(C100*base!D$4)</f>
        <v>0.29166666666666663</v>
      </c>
      <c r="Q100" s="190" t="str">
        <f>IF(P100&lt;=base!D$5,"","hc")</f>
        <v/>
      </c>
      <c r="R100" s="197">
        <f>SUM(P100-base!D$5)</f>
        <v>-0.12500000000000006</v>
      </c>
      <c r="S100" s="191">
        <f>G100-F100+IF(F100&gt;G100,1)+J100-I100+IF(I100&gt;J100,1)+M100-L100+IF(L100&gt;M100,1)+O100-N100+IF(N100&gt;O100,1)+(E100*base!D$4)+(D100*base!D$4)+(C100*base!D$4)+H100+K100</f>
        <v>0.33333333333333331</v>
      </c>
      <c r="T100" s="192" t="str">
        <f>IF(S100&lt;=base!D$3,"","hc")</f>
        <v/>
      </c>
      <c r="U100" s="184"/>
      <c r="V100" s="45"/>
      <c r="W100" s="108">
        <f t="shared" si="1"/>
        <v>0</v>
      </c>
      <c r="X100" s="119"/>
      <c r="Z100"/>
    </row>
    <row r="101" spans="1:26" x14ac:dyDescent="0.25">
      <c r="A101" s="1" t="s">
        <v>11</v>
      </c>
      <c r="B101" s="2">
        <v>41006</v>
      </c>
      <c r="C101" s="25"/>
      <c r="D101" s="42"/>
      <c r="E101" s="28"/>
      <c r="F101" s="9"/>
      <c r="G101" s="125"/>
      <c r="H101" s="155"/>
      <c r="I101" s="144"/>
      <c r="J101" s="125"/>
      <c r="K101" s="153"/>
      <c r="L101" s="134">
        <v>0.70833333333333337</v>
      </c>
      <c r="M101" s="12">
        <v>0.875</v>
      </c>
      <c r="N101" s="49">
        <v>0.875</v>
      </c>
      <c r="O101" s="59">
        <v>0.91666666666666663</v>
      </c>
      <c r="P101" s="189">
        <f>G101-F101+IF(F101&gt;G101,1)+J101-I101+IF(I101&gt;J101,1)+M101-L101+IF(L101&gt;M101,1)+O101-N101+IF(N101&gt;O101,1)+(E101*base!D$4)+(D101*base!D$4)+(C101*base!D$4)</f>
        <v>0.20833333333333326</v>
      </c>
      <c r="Q101" s="190" t="str">
        <f>IF(P101&lt;=base!D$5,"","hc")</f>
        <v/>
      </c>
      <c r="R101" s="197">
        <f>SUM(P101-base!D$5)</f>
        <v>-0.20833333333333343</v>
      </c>
      <c r="S101" s="191">
        <f>G101-F101+IF(F101&gt;G101,1)+J101-I101+IF(I101&gt;J101,1)+M101-L101+IF(L101&gt;M101,1)+O101-N101+IF(N101&gt;O101,1)+(E101*base!D$4)+(D101*base!D$4)+(C101*base!D$4)+H101+K101</f>
        <v>0.20833333333333326</v>
      </c>
      <c r="T101" s="192" t="str">
        <f>IF(S101&lt;=base!D$3,"","hc")</f>
        <v/>
      </c>
      <c r="U101" s="184"/>
      <c r="V101" s="45"/>
      <c r="W101" s="108">
        <f t="shared" si="1"/>
        <v>4.166666666666663E-2</v>
      </c>
      <c r="X101" s="119"/>
      <c r="Z101"/>
    </row>
    <row r="102" spans="1:26" x14ac:dyDescent="0.25">
      <c r="A102" s="1" t="s">
        <v>12</v>
      </c>
      <c r="B102" s="2">
        <v>41007</v>
      </c>
      <c r="C102" s="25"/>
      <c r="D102" s="42"/>
      <c r="E102" s="28"/>
      <c r="F102" s="9"/>
      <c r="G102" s="125"/>
      <c r="H102" s="155"/>
      <c r="I102" s="144"/>
      <c r="J102" s="125"/>
      <c r="K102" s="153"/>
      <c r="L102" s="132"/>
      <c r="M102" s="11"/>
      <c r="N102" s="47"/>
      <c r="O102" s="57"/>
      <c r="P102" s="189">
        <f>G102-F102+IF(F102&gt;G102,1)+J102-I102+IF(I102&gt;J102,1)+M102-L102+IF(L102&gt;M102,1)+O102-N102+IF(N102&gt;O102,1)+(E102*base!D$4)+(D102*base!D$4)+(C102*base!D$4)</f>
        <v>0</v>
      </c>
      <c r="Q102" s="190" t="str">
        <f>IF(P102&lt;=base!D$5,"","hc")</f>
        <v/>
      </c>
      <c r="R102" s="197">
        <f>SUM(P102-base!D$5)</f>
        <v>-0.41666666666666669</v>
      </c>
      <c r="S102" s="191">
        <f>G102-F102+IF(F102&gt;G102,1)+J102-I102+IF(I102&gt;J102,1)+M102-L102+IF(L102&gt;M102,1)+O102-N102+IF(N102&gt;O102,1)+(E102*base!D$4)+(D102*base!D$4)+(C102*base!D$4)+H102+K102</f>
        <v>0</v>
      </c>
      <c r="T102" s="192" t="str">
        <f>IF(S102&lt;=base!D$3,"","hc")</f>
        <v/>
      </c>
      <c r="U102" s="184"/>
      <c r="V102" s="45"/>
      <c r="W102" s="108">
        <f t="shared" si="1"/>
        <v>0</v>
      </c>
      <c r="X102" s="119"/>
      <c r="Z102"/>
    </row>
    <row r="103" spans="1:26" x14ac:dyDescent="0.25">
      <c r="A103" s="1" t="s">
        <v>13</v>
      </c>
      <c r="B103" s="2">
        <v>41008</v>
      </c>
      <c r="C103" s="25"/>
      <c r="D103" s="42"/>
      <c r="E103" s="28"/>
      <c r="F103" s="9"/>
      <c r="G103" s="125"/>
      <c r="H103" s="155"/>
      <c r="I103" s="144"/>
      <c r="J103" s="125"/>
      <c r="K103" s="153"/>
      <c r="L103" s="132"/>
      <c r="M103" s="11"/>
      <c r="N103" s="47"/>
      <c r="O103" s="57"/>
      <c r="P103" s="189">
        <f>G103-F103+IF(F103&gt;G103,1)+J103-I103+IF(I103&gt;J103,1)+M103-L103+IF(L103&gt;M103,1)+O103-N103+IF(N103&gt;O103,1)+(E103*base!D$4)+(D103*base!D$4)+(C103*base!D$4)</f>
        <v>0</v>
      </c>
      <c r="Q103" s="190" t="str">
        <f>IF(P103&lt;=base!D$5,"","hc")</f>
        <v/>
      </c>
      <c r="R103" s="197">
        <f>SUM(P103-base!D$5)</f>
        <v>-0.41666666666666669</v>
      </c>
      <c r="S103" s="191">
        <f>G103-F103+IF(F103&gt;G103,1)+J103-I103+IF(I103&gt;J103,1)+M103-L103+IF(L103&gt;M103,1)+O103-N103+IF(N103&gt;O103,1)+(E103*base!D$4)+(D103*base!D$4)+(C103*base!D$4)+H103+K103</f>
        <v>0</v>
      </c>
      <c r="T103" s="192" t="str">
        <f>IF(S103&lt;=base!D$3,"","hc")</f>
        <v/>
      </c>
      <c r="U103" s="184">
        <f>SUM(P97:P103)</f>
        <v>1.3833333333333331</v>
      </c>
      <c r="V103" s="79">
        <f>IF(base!D$7&lt;U103,U103-base!D$7,0)</f>
        <v>0</v>
      </c>
      <c r="W103" s="108">
        <f t="shared" si="1"/>
        <v>0</v>
      </c>
      <c r="X103" s="120">
        <f>G103-F103+IF(F103&gt;G103,1)+J103-I103+IF(I103&gt;J103,1)+M103-L103+IF(L103&gt;M103,1)+O103-N103+IF(N103&gt;O103,1)+(D103*base!E123)+(E103*base!E123)</f>
        <v>0</v>
      </c>
      <c r="Z103"/>
    </row>
    <row r="104" spans="1:26" x14ac:dyDescent="0.25">
      <c r="A104" s="1" t="s">
        <v>14</v>
      </c>
      <c r="B104" s="2">
        <v>41009</v>
      </c>
      <c r="C104" s="25"/>
      <c r="D104" s="42"/>
      <c r="E104" s="28"/>
      <c r="F104" s="10">
        <v>0.375</v>
      </c>
      <c r="G104" s="46">
        <v>0.54166666666666663</v>
      </c>
      <c r="H104" s="155">
        <v>0</v>
      </c>
      <c r="I104" s="146">
        <v>0.54166666666666663</v>
      </c>
      <c r="J104" s="46">
        <v>0.70833333333333337</v>
      </c>
      <c r="K104" s="153"/>
      <c r="L104" s="132"/>
      <c r="M104" s="11"/>
      <c r="N104" s="47"/>
      <c r="O104" s="57"/>
      <c r="P104" s="189">
        <f>G104-F104+IF(F104&gt;G104,1)+J104-I104+IF(I104&gt;J104,1)+M104-L104+IF(L104&gt;M104,1)+O104-N104+IF(N104&gt;O104,1)+(E104*base!D$4)+(D104*base!D$4)+(C104*base!D$4)</f>
        <v>0.33333333333333337</v>
      </c>
      <c r="Q104" s="190" t="str">
        <f>IF(P104&lt;=base!D$5,"","hc")</f>
        <v/>
      </c>
      <c r="R104" s="197">
        <f>SUM(P104-base!D$5)</f>
        <v>-8.3333333333333315E-2</v>
      </c>
      <c r="S104" s="191">
        <f>G104-F104+IF(F104&gt;G104,1)+J104-I104+IF(I104&gt;J104,1)+M104-L104+IF(L104&gt;M104,1)+O104-N104+IF(N104&gt;O104,1)+(E104*base!D$4)+(D104*base!D$4)+(C104*base!D$4)+H104+K104</f>
        <v>0.33333333333333337</v>
      </c>
      <c r="T104" s="192" t="str">
        <f>IF(S104&lt;=base!D$3,"","hc")</f>
        <v/>
      </c>
      <c r="U104" s="184"/>
      <c r="V104" s="45"/>
      <c r="W104" s="108">
        <f t="shared" si="1"/>
        <v>0</v>
      </c>
      <c r="X104" s="119"/>
      <c r="Z104"/>
    </row>
    <row r="105" spans="1:26" x14ac:dyDescent="0.25">
      <c r="A105" s="1" t="s">
        <v>15</v>
      </c>
      <c r="B105" s="2">
        <v>41010</v>
      </c>
      <c r="C105" s="25"/>
      <c r="D105" s="42">
        <v>1</v>
      </c>
      <c r="E105" s="28"/>
      <c r="F105" s="34"/>
      <c r="G105" s="127"/>
      <c r="H105" s="157"/>
      <c r="I105" s="147"/>
      <c r="J105" s="127"/>
      <c r="K105" s="163"/>
      <c r="L105" s="137"/>
      <c r="M105" s="35"/>
      <c r="N105" s="52"/>
      <c r="O105" s="61"/>
      <c r="P105" s="189">
        <f>G105-F105+IF(F105&gt;G105,1)+J105-I105+IF(I105&gt;J105,1)+M105-L105+IF(L105&gt;M105,1)+O105-N105+IF(N105&gt;O105,1)+(E105*base!D$4)+(D105*base!D$4)+(C105*base!D$4)</f>
        <v>0.3</v>
      </c>
      <c r="Q105" s="190" t="str">
        <f>IF(P105&lt;=base!D$5,"","hc")</f>
        <v/>
      </c>
      <c r="R105" s="197">
        <f>SUM(P105-base!D$5)</f>
        <v>-0.1166666666666667</v>
      </c>
      <c r="S105" s="191">
        <f>G105-F105+IF(F105&gt;G105,1)+J105-I105+IF(I105&gt;J105,1)+M105-L105+IF(L105&gt;M105,1)+O105-N105+IF(N105&gt;O105,1)+(E105*base!D$4)+(D105*base!D$4)+(C105*base!D$4)+H105+K105</f>
        <v>0.3</v>
      </c>
      <c r="T105" s="192" t="str">
        <f>IF(S105&lt;=base!D$3,"","hc")</f>
        <v/>
      </c>
      <c r="U105" s="184"/>
      <c r="V105" s="45"/>
      <c r="W105" s="108">
        <f t="shared" si="1"/>
        <v>0</v>
      </c>
      <c r="X105" s="119"/>
      <c r="Z105"/>
    </row>
    <row r="106" spans="1:26" x14ac:dyDescent="0.25">
      <c r="A106" s="1" t="s">
        <v>16</v>
      </c>
      <c r="B106" s="2">
        <v>41011</v>
      </c>
      <c r="C106" s="25"/>
      <c r="D106" s="42">
        <v>1</v>
      </c>
      <c r="E106" s="28"/>
      <c r="F106" s="34"/>
      <c r="G106" s="127"/>
      <c r="H106" s="157"/>
      <c r="I106" s="147"/>
      <c r="J106" s="127"/>
      <c r="K106" s="163"/>
      <c r="L106" s="137"/>
      <c r="M106" s="35"/>
      <c r="N106" s="52"/>
      <c r="O106" s="61"/>
      <c r="P106" s="189">
        <f>G106-F106+IF(F106&gt;G106,1)+J106-I106+IF(I106&gt;J106,1)+M106-L106+IF(L106&gt;M106,1)+O106-N106+IF(N106&gt;O106,1)+(E106*base!D$4)+(D106*base!D$4)+(C106*base!D$4)</f>
        <v>0.3</v>
      </c>
      <c r="Q106" s="190" t="str">
        <f>IF(P106&lt;=base!D$5,"","hc")</f>
        <v/>
      </c>
      <c r="R106" s="197">
        <f>SUM(P106-base!D$5)</f>
        <v>-0.1166666666666667</v>
      </c>
      <c r="S106" s="191">
        <f>G106-F106+IF(F106&gt;G106,1)+J106-I106+IF(I106&gt;J106,1)+M106-L106+IF(L106&gt;M106,1)+O106-N106+IF(N106&gt;O106,1)+(E106*base!D$4)+(D106*base!D$4)+(C106*base!D$4)+H106+K106</f>
        <v>0.3</v>
      </c>
      <c r="T106" s="192" t="str">
        <f>IF(S106&lt;=base!D$3,"","hc")</f>
        <v/>
      </c>
      <c r="U106" s="184"/>
      <c r="V106" s="45"/>
      <c r="W106" s="108">
        <f t="shared" si="1"/>
        <v>0</v>
      </c>
      <c r="X106" s="119"/>
      <c r="Z106"/>
    </row>
    <row r="107" spans="1:26" x14ac:dyDescent="0.25">
      <c r="A107" s="1" t="s">
        <v>17</v>
      </c>
      <c r="B107" s="2">
        <v>41012</v>
      </c>
      <c r="C107" s="25"/>
      <c r="D107" s="42"/>
      <c r="E107" s="28"/>
      <c r="F107" s="10">
        <v>0.375</v>
      </c>
      <c r="G107" s="46">
        <v>0.54166666666666663</v>
      </c>
      <c r="H107" s="155">
        <v>4.1666666666666664E-2</v>
      </c>
      <c r="I107" s="146">
        <v>0.58333333333333337</v>
      </c>
      <c r="J107" s="46">
        <v>0.72222222222222221</v>
      </c>
      <c r="K107" s="153"/>
      <c r="L107" s="132"/>
      <c r="M107" s="11"/>
      <c r="N107" s="47"/>
      <c r="O107" s="57"/>
      <c r="P107" s="189">
        <f>G107-F107+IF(F107&gt;G107,1)+J107-I107+IF(I107&gt;J107,1)+M107-L107+IF(L107&gt;M107,1)+O107-N107+IF(N107&gt;O107,1)+(E107*base!D$4)+(D107*base!D$4)+(C107*base!D$4)</f>
        <v>0.30555555555555547</v>
      </c>
      <c r="Q107" s="190" t="str">
        <f>IF(P107&lt;=base!D$5,"","hc")</f>
        <v/>
      </c>
      <c r="R107" s="197">
        <f>SUM(P107-base!D$5)</f>
        <v>-0.11111111111111122</v>
      </c>
      <c r="S107" s="191">
        <f>G107-F107+IF(F107&gt;G107,1)+J107-I107+IF(I107&gt;J107,1)+M107-L107+IF(L107&gt;M107,1)+O107-N107+IF(N107&gt;O107,1)+(E107*base!D$4)+(D107*base!D$4)+(C107*base!D$4)+H107+K107</f>
        <v>0.34722222222222215</v>
      </c>
      <c r="T107" s="192" t="str">
        <f>IF(S107&lt;=base!D$3,"","hc")</f>
        <v/>
      </c>
      <c r="U107" s="184"/>
      <c r="V107" s="45"/>
      <c r="W107" s="108">
        <f t="shared" si="1"/>
        <v>0</v>
      </c>
      <c r="X107" s="119"/>
      <c r="Z107"/>
    </row>
    <row r="108" spans="1:26" x14ac:dyDescent="0.25">
      <c r="A108" s="1" t="s">
        <v>11</v>
      </c>
      <c r="B108" s="2">
        <v>41013</v>
      </c>
      <c r="C108" s="25"/>
      <c r="D108" s="42"/>
      <c r="E108" s="28"/>
      <c r="F108" s="10">
        <v>0.375</v>
      </c>
      <c r="G108" s="46">
        <v>0.54166666666666663</v>
      </c>
      <c r="H108" s="155">
        <v>0</v>
      </c>
      <c r="I108" s="146">
        <v>0.54166666666666663</v>
      </c>
      <c r="J108" s="46">
        <v>0.70833333333333337</v>
      </c>
      <c r="K108" s="153"/>
      <c r="L108" s="132"/>
      <c r="M108" s="11"/>
      <c r="N108" s="47"/>
      <c r="O108" s="57"/>
      <c r="P108" s="189">
        <f>G108-F108+IF(F108&gt;G108,1)+J108-I108+IF(I108&gt;J108,1)+M108-L108+IF(L108&gt;M108,1)+O108-N108+IF(N108&gt;O108,1)+(E108*base!D$4)+(D108*base!D$4)+(C108*base!D$4)</f>
        <v>0.33333333333333337</v>
      </c>
      <c r="Q108" s="190" t="str">
        <f>IF(P108&lt;=base!D$5,"","hc")</f>
        <v/>
      </c>
      <c r="R108" s="197">
        <f>SUM(P108-base!D$5)</f>
        <v>-8.3333333333333315E-2</v>
      </c>
      <c r="S108" s="191">
        <f>G108-F108+IF(F108&gt;G108,1)+J108-I108+IF(I108&gt;J108,1)+M108-L108+IF(L108&gt;M108,1)+O108-N108+IF(N108&gt;O108,1)+(E108*base!D$4)+(D108*base!D$4)+(C108*base!D$4)+H108+K108</f>
        <v>0.33333333333333337</v>
      </c>
      <c r="T108" s="192" t="str">
        <f>IF(S108&lt;=base!D$3,"","hc")</f>
        <v/>
      </c>
      <c r="U108" s="184"/>
      <c r="V108" s="45"/>
      <c r="W108" s="108">
        <f t="shared" si="1"/>
        <v>0</v>
      </c>
      <c r="X108" s="119"/>
      <c r="Z108"/>
    </row>
    <row r="109" spans="1:26" x14ac:dyDescent="0.25">
      <c r="A109" s="1" t="s">
        <v>12</v>
      </c>
      <c r="B109" s="2">
        <v>41014</v>
      </c>
      <c r="C109" s="25"/>
      <c r="D109" s="42"/>
      <c r="E109" s="28"/>
      <c r="F109" s="9"/>
      <c r="G109" s="125"/>
      <c r="H109" s="155"/>
      <c r="I109" s="144"/>
      <c r="J109" s="125"/>
      <c r="K109" s="153"/>
      <c r="L109" s="132"/>
      <c r="M109" s="11"/>
      <c r="N109" s="47"/>
      <c r="O109" s="57"/>
      <c r="P109" s="189">
        <f>G109-F109+IF(F109&gt;G109,1)+J109-I109+IF(I109&gt;J109,1)+M109-L109+IF(L109&gt;M109,1)+O109-N109+IF(N109&gt;O109,1)+(E109*base!D$4)+(D109*base!D$4)+(C109*base!D$4)</f>
        <v>0</v>
      </c>
      <c r="Q109" s="190" t="str">
        <f>IF(P109&lt;=base!D$5,"","hc")</f>
        <v/>
      </c>
      <c r="R109" s="197">
        <f>SUM(P109-base!D$5)</f>
        <v>-0.41666666666666669</v>
      </c>
      <c r="S109" s="191">
        <f>G109-F109+IF(F109&gt;G109,1)+J109-I109+IF(I109&gt;J109,1)+M109-L109+IF(L109&gt;M109,1)+O109-N109+IF(N109&gt;O109,1)+(E109*base!D$4)+(D109*base!D$4)+(C109*base!D$4)+H109+K109</f>
        <v>0</v>
      </c>
      <c r="T109" s="192" t="str">
        <f>IF(S109&lt;=base!D$3,"","hc")</f>
        <v/>
      </c>
      <c r="U109" s="184"/>
      <c r="V109" s="45"/>
      <c r="W109" s="108">
        <f t="shared" si="1"/>
        <v>0</v>
      </c>
      <c r="X109" s="119"/>
      <c r="Z109"/>
    </row>
    <row r="110" spans="1:26" x14ac:dyDescent="0.25">
      <c r="A110" s="1" t="s">
        <v>13</v>
      </c>
      <c r="B110" s="2">
        <v>41015</v>
      </c>
      <c r="C110" s="25"/>
      <c r="D110" s="42"/>
      <c r="E110" s="28"/>
      <c r="F110" s="9"/>
      <c r="G110" s="125"/>
      <c r="H110" s="155"/>
      <c r="I110" s="144"/>
      <c r="J110" s="125"/>
      <c r="K110" s="153"/>
      <c r="L110" s="132"/>
      <c r="M110" s="11"/>
      <c r="N110" s="47"/>
      <c r="O110" s="57"/>
      <c r="P110" s="189">
        <f>G110-F110+IF(F110&gt;G110,1)+J110-I110+IF(I110&gt;J110,1)+M110-L110+IF(L110&gt;M110,1)+O110-N110+IF(N110&gt;O110,1)+(E110*base!D$4)+(D110*base!D$4)+(C110*base!D$4)</f>
        <v>0</v>
      </c>
      <c r="Q110" s="190" t="str">
        <f>IF(P110&lt;=base!D$5,"","hc")</f>
        <v/>
      </c>
      <c r="R110" s="197">
        <f>SUM(P110-base!D$5)</f>
        <v>-0.41666666666666669</v>
      </c>
      <c r="S110" s="191">
        <f>G110-F110+IF(F110&gt;G110,1)+J110-I110+IF(I110&gt;J110,1)+M110-L110+IF(L110&gt;M110,1)+O110-N110+IF(N110&gt;O110,1)+(E110*base!D$4)+(D110*base!D$4)+(C110*base!D$4)+H110+K110</f>
        <v>0</v>
      </c>
      <c r="T110" s="192" t="str">
        <f>IF(S110&lt;=base!D$3,"","hc")</f>
        <v/>
      </c>
      <c r="U110" s="184">
        <f>SUM(P104:P110)</f>
        <v>1.5722222222222224</v>
      </c>
      <c r="V110" s="79">
        <f>IF(base!D$7&lt;U110,U110-base!D$7,0)</f>
        <v>7.222222222222241E-2</v>
      </c>
      <c r="W110" s="108">
        <f t="shared" si="1"/>
        <v>0</v>
      </c>
      <c r="X110" s="120">
        <f>G110-F110+IF(F110&gt;G110,1)+J110-I110+IF(I110&gt;J110,1)+M110-L110+IF(L110&gt;M110,1)+O110-N110+IF(N110&gt;O110,1)+(D110*base!E130)+(E110*base!E130)</f>
        <v>0</v>
      </c>
      <c r="Z110"/>
    </row>
    <row r="111" spans="1:26" x14ac:dyDescent="0.25">
      <c r="A111" s="1" t="s">
        <v>14</v>
      </c>
      <c r="B111" s="2">
        <v>41016</v>
      </c>
      <c r="C111" s="25"/>
      <c r="D111" s="42"/>
      <c r="E111" s="28"/>
      <c r="F111" s="10">
        <v>0.375</v>
      </c>
      <c r="G111" s="46">
        <v>0.54166666666666663</v>
      </c>
      <c r="H111" s="155">
        <v>4.1666666666666664E-2</v>
      </c>
      <c r="I111" s="146">
        <v>0.58333333333333337</v>
      </c>
      <c r="J111" s="46">
        <v>0.70833333333333337</v>
      </c>
      <c r="K111" s="153"/>
      <c r="L111" s="132"/>
      <c r="M111" s="11"/>
      <c r="N111" s="47"/>
      <c r="O111" s="57"/>
      <c r="P111" s="189">
        <f>G111-F111+IF(F111&gt;G111,1)+J111-I111+IF(I111&gt;J111,1)+M111-L111+IF(L111&gt;M111,1)+O111-N111+IF(N111&gt;O111,1)+(E111*base!D$4)+(D111*base!D$4)+(C111*base!D$4)</f>
        <v>0.29166666666666663</v>
      </c>
      <c r="Q111" s="190" t="str">
        <f>IF(P111&lt;=base!D$5,"","hc")</f>
        <v/>
      </c>
      <c r="R111" s="197">
        <f>SUM(P111-base!D$5)</f>
        <v>-0.12500000000000006</v>
      </c>
      <c r="S111" s="191">
        <f>G111-F111+IF(F111&gt;G111,1)+J111-I111+IF(I111&gt;J111,1)+M111-L111+IF(L111&gt;M111,1)+O111-N111+IF(N111&gt;O111,1)+(E111*base!D$4)+(D111*base!D$4)+(C111*base!D$4)+H111+K111</f>
        <v>0.33333333333333331</v>
      </c>
      <c r="T111" s="192" t="str">
        <f>IF(S111&lt;=base!D$3,"","hc")</f>
        <v/>
      </c>
      <c r="U111" s="184"/>
      <c r="V111" s="45"/>
      <c r="W111" s="108">
        <f t="shared" si="1"/>
        <v>0</v>
      </c>
      <c r="X111" s="119"/>
      <c r="Z111"/>
    </row>
    <row r="112" spans="1:26" x14ac:dyDescent="0.25">
      <c r="A112" s="1" t="s">
        <v>15</v>
      </c>
      <c r="B112" s="2">
        <v>41017</v>
      </c>
      <c r="C112" s="25"/>
      <c r="D112" s="42"/>
      <c r="E112" s="28"/>
      <c r="F112" s="10">
        <v>0.375</v>
      </c>
      <c r="G112" s="46">
        <v>0.54166666666666663</v>
      </c>
      <c r="H112" s="155">
        <v>4.1666666666666664E-2</v>
      </c>
      <c r="I112" s="146">
        <v>0.58333333333333337</v>
      </c>
      <c r="J112" s="46">
        <v>0.75</v>
      </c>
      <c r="K112" s="153"/>
      <c r="L112" s="132"/>
      <c r="M112" s="11"/>
      <c r="N112" s="47"/>
      <c r="O112" s="57"/>
      <c r="P112" s="189">
        <f>G112-F112+IF(F112&gt;G112,1)+J112-I112+IF(I112&gt;J112,1)+M112-L112+IF(L112&gt;M112,1)+O112-N112+IF(N112&gt;O112,1)+(E112*base!D$4)+(D112*base!D$4)+(C112*base!D$4)</f>
        <v>0.33333333333333326</v>
      </c>
      <c r="Q112" s="190" t="str">
        <f>IF(P112&lt;=base!D$5,"","hc")</f>
        <v/>
      </c>
      <c r="R112" s="197">
        <f>SUM(P112-base!D$5)</f>
        <v>-8.3333333333333426E-2</v>
      </c>
      <c r="S112" s="191">
        <f>G112-F112+IF(F112&gt;G112,1)+J112-I112+IF(I112&gt;J112,1)+M112-L112+IF(L112&gt;M112,1)+O112-N112+IF(N112&gt;O112,1)+(E112*base!D$4)+(D112*base!D$4)+(C112*base!D$4)+H112+K112</f>
        <v>0.37499999999999994</v>
      </c>
      <c r="T112" s="192" t="str">
        <f>IF(S112&lt;=base!D$3,"","hc")</f>
        <v/>
      </c>
      <c r="U112" s="184"/>
      <c r="V112" s="45"/>
      <c r="W112" s="108">
        <f t="shared" si="1"/>
        <v>0</v>
      </c>
      <c r="X112" s="119"/>
      <c r="Z112"/>
    </row>
    <row r="113" spans="1:26" x14ac:dyDescent="0.25">
      <c r="A113" s="1" t="s">
        <v>16</v>
      </c>
      <c r="B113" s="2">
        <v>41018</v>
      </c>
      <c r="C113" s="25"/>
      <c r="D113" s="42"/>
      <c r="E113" s="28"/>
      <c r="F113" s="10">
        <v>0.375</v>
      </c>
      <c r="G113" s="46">
        <v>0.54166666666666663</v>
      </c>
      <c r="H113" s="155">
        <v>4.1666666666666664E-2</v>
      </c>
      <c r="I113" s="146">
        <v>0.58333333333333337</v>
      </c>
      <c r="J113" s="46">
        <v>0.70833333333333337</v>
      </c>
      <c r="K113" s="153"/>
      <c r="L113" s="132"/>
      <c r="M113" s="11"/>
      <c r="N113" s="47"/>
      <c r="O113" s="57"/>
      <c r="P113" s="189">
        <f>G113-F113+IF(F113&gt;G113,1)+J113-I113+IF(I113&gt;J113,1)+M113-L113+IF(L113&gt;M113,1)+O113-N113+IF(N113&gt;O113,1)+(E113*base!D$4)+(D113*base!D$4)+(C113*base!D$4)</f>
        <v>0.29166666666666663</v>
      </c>
      <c r="Q113" s="190" t="str">
        <f>IF(P113&lt;=base!D$5,"","hc")</f>
        <v/>
      </c>
      <c r="R113" s="197">
        <f>SUM(P113-base!D$5)</f>
        <v>-0.12500000000000006</v>
      </c>
      <c r="S113" s="191">
        <f>G113-F113+IF(F113&gt;G113,1)+J113-I113+IF(I113&gt;J113,1)+M113-L113+IF(L113&gt;M113,1)+O113-N113+IF(N113&gt;O113,1)+(E113*base!D$4)+(D113*base!D$4)+(C113*base!D$4)+H113+K113</f>
        <v>0.33333333333333331</v>
      </c>
      <c r="T113" s="192" t="str">
        <f>IF(S113&lt;=base!D$3,"","hc")</f>
        <v/>
      </c>
      <c r="U113" s="184"/>
      <c r="V113" s="45"/>
      <c r="W113" s="108">
        <f t="shared" si="1"/>
        <v>0</v>
      </c>
      <c r="X113" s="119"/>
      <c r="Z113"/>
    </row>
    <row r="114" spans="1:26" x14ac:dyDescent="0.25">
      <c r="A114" s="1" t="s">
        <v>17</v>
      </c>
      <c r="B114" s="2">
        <v>41019</v>
      </c>
      <c r="C114" s="25"/>
      <c r="D114" s="42"/>
      <c r="E114" s="28"/>
      <c r="F114" s="10">
        <v>0.375</v>
      </c>
      <c r="G114" s="46">
        <v>0.54166666666666663</v>
      </c>
      <c r="H114" s="155">
        <v>4.1666666666666664E-2</v>
      </c>
      <c r="I114" s="146">
        <v>0.58333333333333337</v>
      </c>
      <c r="J114" s="46">
        <v>0.70833333333333337</v>
      </c>
      <c r="K114" s="153"/>
      <c r="L114" s="132"/>
      <c r="M114" s="11"/>
      <c r="N114" s="47"/>
      <c r="O114" s="57"/>
      <c r="P114" s="189">
        <f>G114-F114+IF(F114&gt;G114,1)+J114-I114+IF(I114&gt;J114,1)+M114-L114+IF(L114&gt;M114,1)+O114-N114+IF(N114&gt;O114,1)+(E114*base!D$4)+(D114*base!D$4)+(C114*base!D$4)</f>
        <v>0.29166666666666663</v>
      </c>
      <c r="Q114" s="190" t="str">
        <f>IF(P114&lt;=base!D$5,"","hc")</f>
        <v/>
      </c>
      <c r="R114" s="197">
        <f>SUM(P114-base!D$5)</f>
        <v>-0.12500000000000006</v>
      </c>
      <c r="S114" s="191">
        <f>G114-F114+IF(F114&gt;G114,1)+J114-I114+IF(I114&gt;J114,1)+M114-L114+IF(L114&gt;M114,1)+O114-N114+IF(N114&gt;O114,1)+(E114*base!D$4)+(D114*base!D$4)+(C114*base!D$4)+H114+K114</f>
        <v>0.33333333333333331</v>
      </c>
      <c r="T114" s="192" t="str">
        <f>IF(S114&lt;=base!D$3,"","hc")</f>
        <v/>
      </c>
      <c r="U114" s="184"/>
      <c r="V114" s="45"/>
      <c r="W114" s="108">
        <f t="shared" si="1"/>
        <v>0</v>
      </c>
      <c r="X114" s="119"/>
      <c r="Z114"/>
    </row>
    <row r="115" spans="1:26" x14ac:dyDescent="0.25">
      <c r="A115" s="1" t="s">
        <v>11</v>
      </c>
      <c r="B115" s="2">
        <v>41020</v>
      </c>
      <c r="C115" s="25"/>
      <c r="D115" s="42"/>
      <c r="E115" s="28"/>
      <c r="F115" s="10">
        <v>0.375</v>
      </c>
      <c r="G115" s="46">
        <v>0.54166666666666663</v>
      </c>
      <c r="H115" s="155">
        <v>4.1666666666666664E-2</v>
      </c>
      <c r="I115" s="146">
        <v>0.58333333333333337</v>
      </c>
      <c r="J115" s="46">
        <v>0.72916666666666663</v>
      </c>
      <c r="K115" s="153"/>
      <c r="L115" s="132"/>
      <c r="M115" s="11"/>
      <c r="N115" s="47"/>
      <c r="O115" s="57"/>
      <c r="P115" s="189">
        <f>G115-F115+IF(F115&gt;G115,1)+J115-I115+IF(I115&gt;J115,1)+M115-L115+IF(L115&gt;M115,1)+O115-N115+IF(N115&gt;O115,1)+(E115*base!D$4)+(D115*base!D$4)+(C115*base!D$4)</f>
        <v>0.31249999999999989</v>
      </c>
      <c r="Q115" s="190" t="str">
        <f>IF(P115&lt;=base!D$5,"","hc")</f>
        <v/>
      </c>
      <c r="R115" s="197">
        <f>SUM(P115-base!D$5)</f>
        <v>-0.1041666666666668</v>
      </c>
      <c r="S115" s="191">
        <f>G115-F115+IF(F115&gt;G115,1)+J115-I115+IF(I115&gt;J115,1)+M115-L115+IF(L115&gt;M115,1)+O115-N115+IF(N115&gt;O115,1)+(E115*base!D$4)+(D115*base!D$4)+(C115*base!D$4)+H115+K115</f>
        <v>0.35416666666666657</v>
      </c>
      <c r="T115" s="192" t="str">
        <f>IF(S115&lt;=base!D$3,"","hc")</f>
        <v/>
      </c>
      <c r="U115" s="184"/>
      <c r="V115" s="45"/>
      <c r="W115" s="108">
        <f t="shared" si="1"/>
        <v>0</v>
      </c>
      <c r="X115" s="119"/>
      <c r="Z115"/>
    </row>
    <row r="116" spans="1:26" x14ac:dyDescent="0.25">
      <c r="A116" s="1" t="s">
        <v>12</v>
      </c>
      <c r="B116" s="2">
        <v>41021</v>
      </c>
      <c r="C116" s="25"/>
      <c r="D116" s="42"/>
      <c r="E116" s="28"/>
      <c r="F116" s="9"/>
      <c r="G116" s="125"/>
      <c r="H116" s="155"/>
      <c r="I116" s="144"/>
      <c r="J116" s="125"/>
      <c r="K116" s="153"/>
      <c r="L116" s="132"/>
      <c r="M116" s="11"/>
      <c r="N116" s="47"/>
      <c r="O116" s="57"/>
      <c r="P116" s="189">
        <f>G116-F116+IF(F116&gt;G116,1)+J116-I116+IF(I116&gt;J116,1)+M116-L116+IF(L116&gt;M116,1)+O116-N116+IF(N116&gt;O116,1)+(E116*base!D$4)+(D116*base!D$4)+(C116*base!D$4)</f>
        <v>0</v>
      </c>
      <c r="Q116" s="190" t="str">
        <f>IF(P116&lt;=base!D$5,"","hc")</f>
        <v/>
      </c>
      <c r="R116" s="197">
        <f>SUM(P116-base!D$5)</f>
        <v>-0.41666666666666669</v>
      </c>
      <c r="S116" s="191">
        <f>G116-F116+IF(F116&gt;G116,1)+J116-I116+IF(I116&gt;J116,1)+M116-L116+IF(L116&gt;M116,1)+O116-N116+IF(N116&gt;O116,1)+(E116*base!D$4)+(D116*base!D$4)+(C116*base!D$4)+H116+K116</f>
        <v>0</v>
      </c>
      <c r="T116" s="192" t="str">
        <f>IF(S116&lt;=base!D$3,"","hc")</f>
        <v/>
      </c>
      <c r="U116" s="184"/>
      <c r="V116" s="45"/>
      <c r="W116" s="108">
        <f t="shared" si="1"/>
        <v>0</v>
      </c>
      <c r="X116" s="119"/>
      <c r="Z116"/>
    </row>
    <row r="117" spans="1:26" x14ac:dyDescent="0.25">
      <c r="A117" s="1" t="s">
        <v>13</v>
      </c>
      <c r="B117" s="2">
        <v>41022</v>
      </c>
      <c r="C117" s="25"/>
      <c r="D117" s="42"/>
      <c r="E117" s="28"/>
      <c r="F117" s="9"/>
      <c r="G117" s="125"/>
      <c r="H117" s="155"/>
      <c r="I117" s="144"/>
      <c r="J117" s="125"/>
      <c r="K117" s="153"/>
      <c r="L117" s="132"/>
      <c r="M117" s="11"/>
      <c r="N117" s="47"/>
      <c r="O117" s="57"/>
      <c r="P117" s="189">
        <f>G117-F117+IF(F117&gt;G117,1)+J117-I117+IF(I117&gt;J117,1)+M117-L117+IF(L117&gt;M117,1)+O117-N117+IF(N117&gt;O117,1)+(E117*base!D$4)+(D117*base!D$4)+(C117*base!D$4)</f>
        <v>0</v>
      </c>
      <c r="Q117" s="190" t="str">
        <f>IF(P117&lt;=base!D$5,"","hc")</f>
        <v/>
      </c>
      <c r="R117" s="197">
        <f>SUM(P117-base!D$5)</f>
        <v>-0.41666666666666669</v>
      </c>
      <c r="S117" s="191">
        <f>G117-F117+IF(F117&gt;G117,1)+J117-I117+IF(I117&gt;J117,1)+M117-L117+IF(L117&gt;M117,1)+O117-N117+IF(N117&gt;O117,1)+(E117*base!D$4)+(D117*base!D$4)+(C117*base!D$4)+H117+K117</f>
        <v>0</v>
      </c>
      <c r="T117" s="192" t="str">
        <f>IF(S117&lt;=base!D$3,"","hc")</f>
        <v/>
      </c>
      <c r="U117" s="184">
        <f>SUM(P111:P117)</f>
        <v>1.520833333333333</v>
      </c>
      <c r="V117" s="79">
        <f>IF(base!D$7&lt;U117,U117-base!D$7,0)</f>
        <v>2.0833333333333037E-2</v>
      </c>
      <c r="W117" s="108">
        <f t="shared" si="1"/>
        <v>0</v>
      </c>
      <c r="X117" s="120">
        <f>G117-F117+IF(F117&gt;G117,1)+J117-I117+IF(I117&gt;J117,1)+M117-L117+IF(L117&gt;M117,1)+O117-N117+IF(N117&gt;O117,1)+(D117*base!E137)+(E117*base!E137)</f>
        <v>0</v>
      </c>
      <c r="Z117"/>
    </row>
    <row r="118" spans="1:26" x14ac:dyDescent="0.25">
      <c r="A118" s="1" t="s">
        <v>14</v>
      </c>
      <c r="B118" s="2">
        <v>41023</v>
      </c>
      <c r="C118" s="25"/>
      <c r="D118" s="42"/>
      <c r="E118" s="28"/>
      <c r="F118" s="9"/>
      <c r="G118" s="125"/>
      <c r="H118" s="155"/>
      <c r="I118" s="144"/>
      <c r="J118" s="125"/>
      <c r="K118" s="153"/>
      <c r="L118" s="134">
        <v>0.6875</v>
      </c>
      <c r="M118" s="12">
        <v>0.875</v>
      </c>
      <c r="N118" s="49">
        <v>0.875</v>
      </c>
      <c r="O118" s="59">
        <v>0.9375</v>
      </c>
      <c r="P118" s="189">
        <f>G118-F118+IF(F118&gt;G118,1)+J118-I118+IF(I118&gt;J118,1)+M118-L118+IF(L118&gt;M118,1)+O118-N118+IF(N118&gt;O118,1)+(E118*base!D$4)+(D118*base!D$4)+(C118*base!D$4)</f>
        <v>0.25</v>
      </c>
      <c r="Q118" s="190" t="str">
        <f>IF(P118&lt;=base!D$5,"","hc")</f>
        <v/>
      </c>
      <c r="R118" s="197">
        <f>SUM(P118-base!D$5)</f>
        <v>-0.16666666666666669</v>
      </c>
      <c r="S118" s="191">
        <f>G118-F118+IF(F118&gt;G118,1)+J118-I118+IF(I118&gt;J118,1)+M118-L118+IF(L118&gt;M118,1)+O118-N118+IF(N118&gt;O118,1)+(E118*base!D$4)+(D118*base!D$4)+(C118*base!D$4)+H118+K118</f>
        <v>0.25</v>
      </c>
      <c r="T118" s="192" t="str">
        <f>IF(S118&lt;=base!D$3,"","hc")</f>
        <v/>
      </c>
      <c r="U118" s="184"/>
      <c r="V118" s="45"/>
      <c r="W118" s="108">
        <f t="shared" si="1"/>
        <v>6.25E-2</v>
      </c>
      <c r="X118" s="119"/>
      <c r="Z118"/>
    </row>
    <row r="119" spans="1:26" x14ac:dyDescent="0.25">
      <c r="A119" s="1" t="s">
        <v>15</v>
      </c>
      <c r="B119" s="2">
        <v>41024</v>
      </c>
      <c r="C119" s="25"/>
      <c r="D119" s="42"/>
      <c r="E119" s="28"/>
      <c r="F119" s="9"/>
      <c r="G119" s="125"/>
      <c r="H119" s="155"/>
      <c r="I119" s="146">
        <v>0.52083333333333337</v>
      </c>
      <c r="J119" s="46">
        <v>0.79166666666666663</v>
      </c>
      <c r="K119" s="155">
        <v>0</v>
      </c>
      <c r="L119" s="134">
        <v>0.79166666666666663</v>
      </c>
      <c r="M119" s="12">
        <v>0.875</v>
      </c>
      <c r="N119" s="49">
        <v>0.875</v>
      </c>
      <c r="O119" s="59">
        <v>0.9375</v>
      </c>
      <c r="P119" s="189">
        <f>G119-F119+IF(F119&gt;G119,1)+J119-I119+IF(I119&gt;J119,1)+M119-L119+IF(L119&gt;M119,1)+O119-N119+IF(N119&gt;O119,1)+(E119*base!D$4)+(D119*base!D$4)+(C119*base!D$4)</f>
        <v>0.41666666666666652</v>
      </c>
      <c r="Q119" s="190" t="str">
        <f>IF(P119&lt;=base!D$5,"","hc")</f>
        <v/>
      </c>
      <c r="R119" s="197">
        <f>SUM(P119-base!D$5)</f>
        <v>-1.6653345369377348E-16</v>
      </c>
      <c r="S119" s="191">
        <f>G119-F119+IF(F119&gt;G119,1)+J119-I119+IF(I119&gt;J119,1)+M119-L119+IF(L119&gt;M119,1)+O119-N119+IF(N119&gt;O119,1)+(E119*base!D$4)+(D119*base!D$4)+(C119*base!D$4)+H119+K119</f>
        <v>0.41666666666666652</v>
      </c>
      <c r="T119" s="192" t="str">
        <f>IF(S119&lt;=base!D$3,"","hc")</f>
        <v/>
      </c>
      <c r="U119" s="184"/>
      <c r="V119" s="45"/>
      <c r="W119" s="108">
        <f t="shared" si="1"/>
        <v>6.25E-2</v>
      </c>
      <c r="X119" s="119"/>
      <c r="Z119"/>
    </row>
    <row r="120" spans="1:26" x14ac:dyDescent="0.25">
      <c r="A120" s="1" t="s">
        <v>16</v>
      </c>
      <c r="B120" s="2">
        <v>41025</v>
      </c>
      <c r="C120" s="25"/>
      <c r="D120" s="42"/>
      <c r="E120" s="28"/>
      <c r="F120" s="9"/>
      <c r="G120" s="125"/>
      <c r="H120" s="155"/>
      <c r="I120" s="144"/>
      <c r="J120" s="125"/>
      <c r="K120" s="153"/>
      <c r="L120" s="132"/>
      <c r="M120" s="11"/>
      <c r="N120" s="47"/>
      <c r="O120" s="57"/>
      <c r="P120" s="189">
        <f>G120-F120+IF(F120&gt;G120,1)+J120-I120+IF(I120&gt;J120,1)+M120-L120+IF(L120&gt;M120,1)+O120-N120+IF(N120&gt;O120,1)+(E120*base!D$4)+(D120*base!D$4)+(C120*base!D$4)</f>
        <v>0</v>
      </c>
      <c r="Q120" s="190" t="str">
        <f>IF(P120&lt;=base!D$5,"","hc")</f>
        <v/>
      </c>
      <c r="R120" s="197">
        <f>SUM(P120-base!D$5)</f>
        <v>-0.41666666666666669</v>
      </c>
      <c r="S120" s="191">
        <f>G120-F120+IF(F120&gt;G120,1)+J120-I120+IF(I120&gt;J120,1)+M120-L120+IF(L120&gt;M120,1)+O120-N120+IF(N120&gt;O120,1)+(E120*base!D$4)+(D120*base!D$4)+(C120*base!D$4)+H120+K120</f>
        <v>0</v>
      </c>
      <c r="T120" s="192" t="str">
        <f>IF(S120&lt;=base!D$3,"","hc")</f>
        <v/>
      </c>
      <c r="U120" s="184"/>
      <c r="V120" s="45"/>
      <c r="W120" s="108">
        <f t="shared" si="1"/>
        <v>0</v>
      </c>
      <c r="X120" s="119"/>
      <c r="Z120"/>
    </row>
    <row r="121" spans="1:26" x14ac:dyDescent="0.25">
      <c r="A121" s="1" t="s">
        <v>17</v>
      </c>
      <c r="B121" s="2">
        <v>41026</v>
      </c>
      <c r="C121" s="25"/>
      <c r="D121" s="42"/>
      <c r="E121" s="28"/>
      <c r="F121" s="10">
        <v>0.375</v>
      </c>
      <c r="G121" s="46">
        <v>0.54166666666666663</v>
      </c>
      <c r="H121" s="155">
        <v>4.1666666666666664E-2</v>
      </c>
      <c r="I121" s="146">
        <v>0.58333333333333337</v>
      </c>
      <c r="J121" s="46">
        <v>0.66666666666666663</v>
      </c>
      <c r="K121" s="153"/>
      <c r="L121" s="132"/>
      <c r="M121" s="11"/>
      <c r="N121" s="47"/>
      <c r="O121" s="57"/>
      <c r="P121" s="189">
        <f>G121-F121+IF(F121&gt;G121,1)+J121-I121+IF(I121&gt;J121,1)+M121-L121+IF(L121&gt;M121,1)+O121-N121+IF(N121&gt;O121,1)+(E121*base!D$4)+(D121*base!D$4)+(C121*base!D$4)</f>
        <v>0.24999999999999989</v>
      </c>
      <c r="Q121" s="190" t="str">
        <f>IF(P121&lt;=base!D$5,"","hc")</f>
        <v/>
      </c>
      <c r="R121" s="197">
        <f>SUM(P121-base!D$5)</f>
        <v>-0.1666666666666668</v>
      </c>
      <c r="S121" s="191">
        <f>G121-F121+IF(F121&gt;G121,1)+J121-I121+IF(I121&gt;J121,1)+M121-L121+IF(L121&gt;M121,1)+O121-N121+IF(N121&gt;O121,1)+(E121*base!D$4)+(D121*base!D$4)+(C121*base!D$4)+H121+K121</f>
        <v>0.29166666666666657</v>
      </c>
      <c r="T121" s="192" t="str">
        <f>IF(S121&lt;=base!D$3,"","hc")</f>
        <v/>
      </c>
      <c r="U121" s="184"/>
      <c r="V121" s="45"/>
      <c r="W121" s="108">
        <f t="shared" si="1"/>
        <v>0</v>
      </c>
      <c r="X121" s="119"/>
      <c r="Z121"/>
    </row>
    <row r="122" spans="1:26" x14ac:dyDescent="0.25">
      <c r="A122" s="1" t="s">
        <v>11</v>
      </c>
      <c r="B122" s="2">
        <v>41027</v>
      </c>
      <c r="C122" s="25"/>
      <c r="D122" s="42"/>
      <c r="E122" s="28"/>
      <c r="F122" s="10">
        <v>0.375</v>
      </c>
      <c r="G122" s="46">
        <v>0.54166666666666663</v>
      </c>
      <c r="H122" s="155">
        <v>4.1666666666666664E-2</v>
      </c>
      <c r="I122" s="146">
        <v>0.58333333333333337</v>
      </c>
      <c r="J122" s="46">
        <v>0.70833333333333337</v>
      </c>
      <c r="K122" s="153"/>
      <c r="L122" s="132"/>
      <c r="M122" s="11"/>
      <c r="N122" s="47"/>
      <c r="O122" s="57"/>
      <c r="P122" s="189">
        <f>G122-F122+IF(F122&gt;G122,1)+J122-I122+IF(I122&gt;J122,1)+M122-L122+IF(L122&gt;M122,1)+O122-N122+IF(N122&gt;O122,1)+(E122*base!D$4)+(D122*base!D$4)+(C122*base!D$4)</f>
        <v>0.29166666666666663</v>
      </c>
      <c r="Q122" s="190" t="str">
        <f>IF(P122&lt;=base!D$5,"","hc")</f>
        <v/>
      </c>
      <c r="R122" s="197">
        <f>SUM(P122-base!D$5)</f>
        <v>-0.12500000000000006</v>
      </c>
      <c r="S122" s="191">
        <f>G122-F122+IF(F122&gt;G122,1)+J122-I122+IF(I122&gt;J122,1)+M122-L122+IF(L122&gt;M122,1)+O122-N122+IF(N122&gt;O122,1)+(E122*base!D$4)+(D122*base!D$4)+(C122*base!D$4)+H122+K122</f>
        <v>0.33333333333333331</v>
      </c>
      <c r="T122" s="192" t="str">
        <f>IF(S122&lt;=base!D$3,"","hc")</f>
        <v/>
      </c>
      <c r="U122" s="184"/>
      <c r="V122" s="45"/>
      <c r="W122" s="108">
        <f t="shared" si="1"/>
        <v>0</v>
      </c>
      <c r="X122" s="119"/>
      <c r="Z122"/>
    </row>
    <row r="123" spans="1:26" x14ac:dyDescent="0.25">
      <c r="A123" s="1" t="s">
        <v>12</v>
      </c>
      <c r="B123" s="2">
        <v>41028</v>
      </c>
      <c r="C123" s="25"/>
      <c r="D123" s="42"/>
      <c r="E123" s="28"/>
      <c r="F123" s="9"/>
      <c r="G123" s="125"/>
      <c r="H123" s="155"/>
      <c r="I123" s="144"/>
      <c r="J123" s="125"/>
      <c r="K123" s="153"/>
      <c r="L123" s="132"/>
      <c r="M123" s="11"/>
      <c r="N123" s="47"/>
      <c r="O123" s="57"/>
      <c r="P123" s="189">
        <f>G123-F123+IF(F123&gt;G123,1)+J123-I123+IF(I123&gt;J123,1)+M123-L123+IF(L123&gt;M123,1)+O123-N123+IF(N123&gt;O123,1)+(E123*base!D$4)+(D123*base!D$4)+(C123*base!D$4)</f>
        <v>0</v>
      </c>
      <c r="Q123" s="190" t="str">
        <f>IF(P123&lt;=base!D$5,"","hc")</f>
        <v/>
      </c>
      <c r="R123" s="197">
        <f>SUM(P123-base!D$5)</f>
        <v>-0.41666666666666669</v>
      </c>
      <c r="S123" s="191">
        <f>G123-F123+IF(F123&gt;G123,1)+J123-I123+IF(I123&gt;J123,1)+M123-L123+IF(L123&gt;M123,1)+O123-N123+IF(N123&gt;O123,1)+(E123*base!D$4)+(D123*base!D$4)+(C123*base!D$4)+H123+K123</f>
        <v>0</v>
      </c>
      <c r="T123" s="192" t="str">
        <f>IF(S123&lt;=base!D$3,"","hc")</f>
        <v/>
      </c>
      <c r="U123" s="184"/>
      <c r="V123" s="45"/>
      <c r="W123" s="108">
        <f t="shared" si="1"/>
        <v>0</v>
      </c>
      <c r="X123" s="119"/>
      <c r="Z123"/>
    </row>
    <row r="124" spans="1:26" x14ac:dyDescent="0.25">
      <c r="A124" s="1" t="s">
        <v>13</v>
      </c>
      <c r="B124" s="2">
        <v>41029</v>
      </c>
      <c r="C124" s="25"/>
      <c r="D124" s="42"/>
      <c r="E124" s="28"/>
      <c r="F124" s="9"/>
      <c r="G124" s="125"/>
      <c r="H124" s="155"/>
      <c r="I124" s="144"/>
      <c r="J124" s="125"/>
      <c r="K124" s="153"/>
      <c r="L124" s="132"/>
      <c r="M124" s="11"/>
      <c r="N124" s="47"/>
      <c r="O124" s="57"/>
      <c r="P124" s="189">
        <f>G124-F124+IF(F124&gt;G124,1)+J124-I124+IF(I124&gt;J124,1)+M124-L124+IF(L124&gt;M124,1)+O124-N124+IF(N124&gt;O124,1)+(E124*base!D$4)+(D124*base!D$4)+(C124*base!D$4)</f>
        <v>0</v>
      </c>
      <c r="Q124" s="190" t="str">
        <f>IF(P124&lt;=base!D$5,"","hc")</f>
        <v/>
      </c>
      <c r="R124" s="197">
        <f>SUM(P124-base!D$5)</f>
        <v>-0.41666666666666669</v>
      </c>
      <c r="S124" s="191">
        <f>G124-F124+IF(F124&gt;G124,1)+J124-I124+IF(I124&gt;J124,1)+M124-L124+IF(L124&gt;M124,1)+O124-N124+IF(N124&gt;O124,1)+(E124*base!D$4)+(D124*base!D$4)+(C124*base!D$4)+H124+K124</f>
        <v>0</v>
      </c>
      <c r="T124" s="192" t="str">
        <f>IF(S124&lt;=base!D$3,"","hc")</f>
        <v/>
      </c>
      <c r="U124" s="184">
        <f>SUM(P118:P124)</f>
        <v>1.208333333333333</v>
      </c>
      <c r="V124" s="79">
        <f>IF(base!D$7&lt;U124,U124-base!D$7,0)</f>
        <v>0</v>
      </c>
      <c r="W124" s="108">
        <f t="shared" si="1"/>
        <v>0</v>
      </c>
      <c r="X124" s="120">
        <f>G124-F124+IF(F124&gt;G124,1)+J124-I124+IF(I124&gt;J124,1)+M124-L124+IF(L124&gt;M124,1)+O124-N124+IF(N124&gt;O124,1)+(D124*base!E144)+(E124*base!E144)</f>
        <v>0</v>
      </c>
      <c r="Z124"/>
    </row>
    <row r="125" spans="1:26" x14ac:dyDescent="0.25">
      <c r="A125" s="1" t="s">
        <v>14</v>
      </c>
      <c r="B125" s="2">
        <v>41030</v>
      </c>
      <c r="C125" s="25"/>
      <c r="D125" s="42"/>
      <c r="E125" s="28"/>
      <c r="F125" s="10">
        <v>0.375</v>
      </c>
      <c r="G125" s="46">
        <v>0.54166666666666663</v>
      </c>
      <c r="H125" s="155">
        <v>4.1666666666666664E-2</v>
      </c>
      <c r="I125" s="146">
        <v>0.58333333333333337</v>
      </c>
      <c r="J125" s="46">
        <v>0.75</v>
      </c>
      <c r="K125" s="153"/>
      <c r="L125" s="132"/>
      <c r="M125" s="11"/>
      <c r="N125" s="47"/>
      <c r="O125" s="57"/>
      <c r="P125" s="189">
        <f>G125-F125+IF(F125&gt;G125,1)+J125-I125+IF(I125&gt;J125,1)+M125-L125+IF(L125&gt;M125,1)+O125-N125+IF(N125&gt;O125,1)+(E125*base!D$4)+(D125*base!D$4)+(C125*base!D$4)</f>
        <v>0.33333333333333326</v>
      </c>
      <c r="Q125" s="190" t="str">
        <f>IF(P125&lt;=base!D$5,"","hc")</f>
        <v/>
      </c>
      <c r="R125" s="197">
        <f>SUM(P125-base!D$5)</f>
        <v>-8.3333333333333426E-2</v>
      </c>
      <c r="S125" s="191">
        <f>G125-F125+IF(F125&gt;G125,1)+J125-I125+IF(I125&gt;J125,1)+M125-L125+IF(L125&gt;M125,1)+O125-N125+IF(N125&gt;O125,1)+(E125*base!D$4)+(D125*base!D$4)+(C125*base!D$4)+H125+K125</f>
        <v>0.37499999999999994</v>
      </c>
      <c r="T125" s="192" t="str">
        <f>IF(S125&lt;=base!D$3,"","hc")</f>
        <v/>
      </c>
      <c r="U125" s="184"/>
      <c r="V125" s="45"/>
      <c r="W125" s="108">
        <f t="shared" si="1"/>
        <v>0</v>
      </c>
      <c r="X125" s="119"/>
      <c r="Z125"/>
    </row>
    <row r="126" spans="1:26" x14ac:dyDescent="0.25">
      <c r="A126" s="1" t="s">
        <v>15</v>
      </c>
      <c r="B126" s="2">
        <v>41031</v>
      </c>
      <c r="C126" s="25"/>
      <c r="D126" s="42"/>
      <c r="E126" s="28"/>
      <c r="F126" s="10">
        <v>0.375</v>
      </c>
      <c r="G126" s="46">
        <v>0.54166666666666663</v>
      </c>
      <c r="H126" s="155">
        <v>4.1666666666666664E-2</v>
      </c>
      <c r="I126" s="146">
        <v>0.58333333333333337</v>
      </c>
      <c r="J126" s="46">
        <v>0.6875</v>
      </c>
      <c r="K126" s="153"/>
      <c r="L126" s="132"/>
      <c r="M126" s="11"/>
      <c r="N126" s="47"/>
      <c r="O126" s="57"/>
      <c r="P126" s="189">
        <f>G126-F126+IF(F126&gt;G126,1)+J126-I126+IF(I126&gt;J126,1)+M126-L126+IF(L126&gt;M126,1)+O126-N126+IF(N126&gt;O126,1)+(E126*base!D$4)+(D126*base!D$4)+(C126*base!D$4)</f>
        <v>0.27083333333333326</v>
      </c>
      <c r="Q126" s="190" t="str">
        <f>IF(P126&lt;=base!D$5,"","hc")</f>
        <v/>
      </c>
      <c r="R126" s="197">
        <f>SUM(P126-base!D$5)</f>
        <v>-0.14583333333333343</v>
      </c>
      <c r="S126" s="191">
        <f>G126-F126+IF(F126&gt;G126,1)+J126-I126+IF(I126&gt;J126,1)+M126-L126+IF(L126&gt;M126,1)+O126-N126+IF(N126&gt;O126,1)+(E126*base!D$4)+(D126*base!D$4)+(C126*base!D$4)+H126+K126</f>
        <v>0.31249999999999994</v>
      </c>
      <c r="T126" s="192" t="str">
        <f>IF(S126&lt;=base!D$3,"","hc")</f>
        <v/>
      </c>
      <c r="U126" s="184"/>
      <c r="V126" s="45"/>
      <c r="W126" s="108">
        <f t="shared" si="1"/>
        <v>0</v>
      </c>
      <c r="X126" s="119"/>
      <c r="Z126"/>
    </row>
    <row r="127" spans="1:26" x14ac:dyDescent="0.25">
      <c r="A127" s="1" t="s">
        <v>16</v>
      </c>
      <c r="B127" s="2">
        <v>41032</v>
      </c>
      <c r="C127" s="25"/>
      <c r="D127" s="42"/>
      <c r="E127" s="28"/>
      <c r="F127" s="9"/>
      <c r="G127" s="125"/>
      <c r="H127" s="155"/>
      <c r="I127" s="146">
        <v>0.58333333333333337</v>
      </c>
      <c r="J127" s="46">
        <v>0.79166666666666663</v>
      </c>
      <c r="K127" s="155">
        <v>4.1666666666666664E-2</v>
      </c>
      <c r="L127" s="134">
        <v>0.79166666666666663</v>
      </c>
      <c r="M127" s="12">
        <v>0.875</v>
      </c>
      <c r="N127" s="49">
        <v>0.875</v>
      </c>
      <c r="O127" s="59">
        <v>4.1666666666666664E-2</v>
      </c>
      <c r="P127" s="189">
        <f>G127-F127+IF(F127&gt;G127,1)+J127-I127+IF(I127&gt;J127,1)+M127-L127+IF(L127&gt;M127,1)+O127-N127+IF(N127&gt;O127,1)+(E127*base!D$4)+(D127*base!D$4)+(C127*base!D$4)</f>
        <v>0.45833333333333326</v>
      </c>
      <c r="Q127" s="190" t="str">
        <f>IF(P127&lt;=base!D$5,"","hc")</f>
        <v>hc</v>
      </c>
      <c r="R127" s="197">
        <f>SUM(P127-base!D$5)</f>
        <v>4.1666666666666574E-2</v>
      </c>
      <c r="S127" s="191">
        <f>G127-F127+IF(F127&gt;G127,1)+J127-I127+IF(I127&gt;J127,1)+M127-L127+IF(L127&gt;M127,1)+O127-N127+IF(N127&gt;O127,1)+(E127*base!D$4)+(D127*base!D$4)+(C127*base!D$4)+H127+K127</f>
        <v>0.49999999999999994</v>
      </c>
      <c r="T127" s="192" t="str">
        <f>IF(S127&lt;=base!D$3,"","hc")</f>
        <v/>
      </c>
      <c r="U127" s="184"/>
      <c r="V127" s="45"/>
      <c r="W127" s="108">
        <f t="shared" si="1"/>
        <v>0.16666666666666663</v>
      </c>
      <c r="X127" s="119"/>
      <c r="Z127"/>
    </row>
    <row r="128" spans="1:26" x14ac:dyDescent="0.25">
      <c r="A128" s="1" t="s">
        <v>17</v>
      </c>
      <c r="B128" s="2">
        <v>41033</v>
      </c>
      <c r="C128" s="25"/>
      <c r="D128" s="42"/>
      <c r="E128" s="28">
        <v>1</v>
      </c>
      <c r="F128" s="38"/>
      <c r="G128" s="128"/>
      <c r="H128" s="154"/>
      <c r="I128" s="148"/>
      <c r="J128" s="128"/>
      <c r="K128" s="164"/>
      <c r="L128" s="139"/>
      <c r="M128" s="39"/>
      <c r="N128" s="54"/>
      <c r="O128" s="63"/>
      <c r="P128" s="189">
        <f>G128-F128+IF(F128&gt;G128,1)+J128-I128+IF(I128&gt;J128,1)+M128-L128+IF(L128&gt;M128,1)+O128-N128+IF(N128&gt;O128,1)+(E128*base!D$4)+(D128*base!D$4)+(C128*base!D$4)</f>
        <v>0.3</v>
      </c>
      <c r="Q128" s="190" t="str">
        <f>IF(P128&lt;=base!D$5,"","hc")</f>
        <v/>
      </c>
      <c r="R128" s="197">
        <f>SUM(P128-base!D$5)</f>
        <v>-0.1166666666666667</v>
      </c>
      <c r="S128" s="191">
        <f>G128-F128+IF(F128&gt;G128,1)+J128-I128+IF(I128&gt;J128,1)+M128-L128+IF(L128&gt;M128,1)+O128-N128+IF(N128&gt;O128,1)+(E128*base!D$4)+(D128*base!D$4)+(C128*base!D$4)+H128+K128</f>
        <v>0.3</v>
      </c>
      <c r="T128" s="192" t="str">
        <f>IF(S128&lt;=base!D$3,"","hc")</f>
        <v/>
      </c>
      <c r="U128" s="184"/>
      <c r="V128" s="45"/>
      <c r="W128" s="108">
        <f t="shared" si="1"/>
        <v>0</v>
      </c>
      <c r="X128" s="119"/>
      <c r="Z128"/>
    </row>
    <row r="129" spans="1:26" x14ac:dyDescent="0.25">
      <c r="A129" s="37" t="s">
        <v>11</v>
      </c>
      <c r="B129" s="2">
        <v>41034</v>
      </c>
      <c r="C129" s="25"/>
      <c r="D129" s="42"/>
      <c r="E129" s="28"/>
      <c r="F129" s="9"/>
      <c r="G129" s="125"/>
      <c r="H129" s="155"/>
      <c r="I129" s="144"/>
      <c r="J129" s="125"/>
      <c r="K129" s="153"/>
      <c r="L129" s="132"/>
      <c r="M129" s="11"/>
      <c r="N129" s="47"/>
      <c r="O129" s="57"/>
      <c r="P129" s="189">
        <f>G129-F129+IF(F129&gt;G129,1)+J129-I129+IF(I129&gt;J129,1)+M129-L129+IF(L129&gt;M129,1)+O129-N129+IF(N129&gt;O129,1)+(E129*base!D$4)+(D129*base!D$4)+(C129*base!D$4)</f>
        <v>0</v>
      </c>
      <c r="Q129" s="190" t="str">
        <f>IF(P129&lt;=base!D$5,"","hc")</f>
        <v/>
      </c>
      <c r="R129" s="197">
        <f>SUM(P129-base!D$5)</f>
        <v>-0.41666666666666669</v>
      </c>
      <c r="S129" s="191">
        <f>G129-F129+IF(F129&gt;G129,1)+J129-I129+IF(I129&gt;J129,1)+M129-L129+IF(L129&gt;M129,1)+O129-N129+IF(N129&gt;O129,1)+(E129*base!D$4)+(D129*base!D$4)+(C129*base!D$4)+H129+K129</f>
        <v>0</v>
      </c>
      <c r="T129" s="192" t="str">
        <f>IF(S129&lt;=base!D$3,"","hc")</f>
        <v/>
      </c>
      <c r="U129" s="184"/>
      <c r="V129" s="45"/>
      <c r="W129" s="108">
        <f t="shared" si="1"/>
        <v>0</v>
      </c>
      <c r="X129" s="119"/>
      <c r="Z129"/>
    </row>
    <row r="130" spans="1:26" x14ac:dyDescent="0.25">
      <c r="A130" s="1" t="s">
        <v>12</v>
      </c>
      <c r="B130" s="2">
        <v>41035</v>
      </c>
      <c r="C130" s="25"/>
      <c r="D130" s="42"/>
      <c r="E130" s="28"/>
      <c r="F130" s="9"/>
      <c r="G130" s="125"/>
      <c r="H130" s="155"/>
      <c r="I130" s="144"/>
      <c r="J130" s="125"/>
      <c r="K130" s="153"/>
      <c r="L130" s="132"/>
      <c r="M130" s="11"/>
      <c r="N130" s="47"/>
      <c r="O130" s="57"/>
      <c r="P130" s="189">
        <f>G130-F130+IF(F130&gt;G130,1)+J130-I130+IF(I130&gt;J130,1)+M130-L130+IF(L130&gt;M130,1)+O130-N130+IF(N130&gt;O130,1)+(E130*base!D$4)+(D130*base!D$4)+(C130*base!D$4)</f>
        <v>0</v>
      </c>
      <c r="Q130" s="190" t="str">
        <f>IF(P130&lt;=base!D$5,"","hc")</f>
        <v/>
      </c>
      <c r="R130" s="197">
        <f>SUM(P130-base!D$5)</f>
        <v>-0.41666666666666669</v>
      </c>
      <c r="S130" s="191">
        <f>G130-F130+IF(F130&gt;G130,1)+J130-I130+IF(I130&gt;J130,1)+M130-L130+IF(L130&gt;M130,1)+O130-N130+IF(N130&gt;O130,1)+(E130*base!D$4)+(D130*base!D$4)+(C130*base!D$4)+H130+K130</f>
        <v>0</v>
      </c>
      <c r="T130" s="192" t="str">
        <f>IF(S130&lt;=base!D$3,"","hc")</f>
        <v/>
      </c>
      <c r="U130" s="184"/>
      <c r="V130" s="45"/>
      <c r="W130" s="108">
        <f t="shared" si="1"/>
        <v>0</v>
      </c>
      <c r="X130" s="119"/>
      <c r="Z130"/>
    </row>
    <row r="131" spans="1:26" x14ac:dyDescent="0.25">
      <c r="A131" s="1" t="s">
        <v>13</v>
      </c>
      <c r="B131" s="2">
        <v>41036</v>
      </c>
      <c r="C131" s="25"/>
      <c r="D131" s="42"/>
      <c r="E131" s="28"/>
      <c r="F131" s="9"/>
      <c r="G131" s="125"/>
      <c r="H131" s="155"/>
      <c r="I131" s="144"/>
      <c r="J131" s="125"/>
      <c r="K131" s="153"/>
      <c r="L131" s="132"/>
      <c r="M131" s="11"/>
      <c r="N131" s="47"/>
      <c r="O131" s="57"/>
      <c r="P131" s="189">
        <f>G131-F131+IF(F131&gt;G131,1)+J131-I131+IF(I131&gt;J131,1)+M131-L131+IF(L131&gt;M131,1)+O131-N131+IF(N131&gt;O131,1)+(E131*base!D$4)+(D131*base!D$4)+(C131*base!D$4)</f>
        <v>0</v>
      </c>
      <c r="Q131" s="190" t="str">
        <f>IF(P131&lt;=base!D$5,"","hc")</f>
        <v/>
      </c>
      <c r="R131" s="197">
        <f>SUM(P131-base!D$5)</f>
        <v>-0.41666666666666669</v>
      </c>
      <c r="S131" s="191">
        <f>G131-F131+IF(F131&gt;G131,1)+J131-I131+IF(I131&gt;J131,1)+M131-L131+IF(L131&gt;M131,1)+O131-N131+IF(N131&gt;O131,1)+(E131*base!D$4)+(D131*base!D$4)+(C131*base!D$4)+H131+K131</f>
        <v>0</v>
      </c>
      <c r="T131" s="192" t="str">
        <f>IF(S131&lt;=base!D$3,"","hc")</f>
        <v/>
      </c>
      <c r="U131" s="184">
        <f>SUM(P125:P131)</f>
        <v>1.3624999999999998</v>
      </c>
      <c r="V131" s="79">
        <f>IF(base!D$7&lt;U131,U131-base!D$7,0)</f>
        <v>0</v>
      </c>
      <c r="W131" s="108">
        <f t="shared" ref="W131:W194" si="2">O131-N131+IF(N131&gt;O131,1)</f>
        <v>0</v>
      </c>
      <c r="X131" s="120">
        <f>G131-F131+IF(F131&gt;G131,1)+J131-I131+IF(I131&gt;J131,1)+M131-L131+IF(L131&gt;M131,1)+O131-N131+IF(N131&gt;O131,1)+(D131*base!E151)+(E131*base!E151)</f>
        <v>0</v>
      </c>
      <c r="Z131"/>
    </row>
    <row r="132" spans="1:26" x14ac:dyDescent="0.25">
      <c r="A132" s="1" t="s">
        <v>14</v>
      </c>
      <c r="B132" s="2">
        <v>41037</v>
      </c>
      <c r="C132" s="25"/>
      <c r="D132" s="42"/>
      <c r="E132" s="28"/>
      <c r="F132" s="10">
        <v>0.375</v>
      </c>
      <c r="G132" s="46">
        <v>0.54166666666666663</v>
      </c>
      <c r="H132" s="155">
        <v>4.1666666666666664E-2</v>
      </c>
      <c r="I132" s="146">
        <v>0.58333333333333337</v>
      </c>
      <c r="J132" s="46">
        <v>0.70833333333333337</v>
      </c>
      <c r="K132" s="153"/>
      <c r="L132" s="132"/>
      <c r="M132" s="11"/>
      <c r="N132" s="47"/>
      <c r="O132" s="57"/>
      <c r="P132" s="189">
        <f>G132-F132+IF(F132&gt;G132,1)+J132-I132+IF(I132&gt;J132,1)+M132-L132+IF(L132&gt;M132,1)+O132-N132+IF(N132&gt;O132,1)+(E132*base!D$4)+(D132*base!D$4)+(C132*base!D$4)</f>
        <v>0.29166666666666663</v>
      </c>
      <c r="Q132" s="190" t="str">
        <f>IF(P132&lt;=base!D$5,"","hc")</f>
        <v/>
      </c>
      <c r="R132" s="197">
        <f>SUM(P132-base!D$5)</f>
        <v>-0.12500000000000006</v>
      </c>
      <c r="S132" s="191">
        <f>G132-F132+IF(F132&gt;G132,1)+J132-I132+IF(I132&gt;J132,1)+M132-L132+IF(L132&gt;M132,1)+O132-N132+IF(N132&gt;O132,1)+(E132*base!D$4)+(D132*base!D$4)+(C132*base!D$4)+H132+K132</f>
        <v>0.33333333333333331</v>
      </c>
      <c r="T132" s="192" t="str">
        <f>IF(S132&lt;=base!D$3,"","hc")</f>
        <v/>
      </c>
      <c r="U132" s="184"/>
      <c r="V132" s="45"/>
      <c r="W132" s="108">
        <f t="shared" si="2"/>
        <v>0</v>
      </c>
      <c r="X132" s="119"/>
      <c r="Z132"/>
    </row>
    <row r="133" spans="1:26" x14ac:dyDescent="0.25">
      <c r="A133" s="1" t="s">
        <v>15</v>
      </c>
      <c r="B133" s="2">
        <v>41038</v>
      </c>
      <c r="C133" s="25"/>
      <c r="D133" s="42"/>
      <c r="E133" s="28"/>
      <c r="F133" s="10">
        <v>0.375</v>
      </c>
      <c r="G133" s="46">
        <v>0.54166666666666663</v>
      </c>
      <c r="H133" s="155">
        <v>4.1666666666666664E-2</v>
      </c>
      <c r="I133" s="146">
        <v>0.58333333333333337</v>
      </c>
      <c r="J133" s="46">
        <v>0.70833333333333337</v>
      </c>
      <c r="K133" s="153"/>
      <c r="L133" s="132"/>
      <c r="M133" s="11"/>
      <c r="N133" s="47"/>
      <c r="O133" s="57"/>
      <c r="P133" s="189">
        <f>G133-F133+IF(F133&gt;G133,1)+J133-I133+IF(I133&gt;J133,1)+M133-L133+IF(L133&gt;M133,1)+O133-N133+IF(N133&gt;O133,1)+(E133*base!D$4)+(D133*base!D$4)+(C133*base!D$4)</f>
        <v>0.29166666666666663</v>
      </c>
      <c r="Q133" s="190" t="str">
        <f>IF(P133&lt;=base!D$5,"","hc")</f>
        <v/>
      </c>
      <c r="R133" s="197">
        <f>SUM(P133-base!D$5)</f>
        <v>-0.12500000000000006</v>
      </c>
      <c r="S133" s="191">
        <f>G133-F133+IF(F133&gt;G133,1)+J133-I133+IF(I133&gt;J133,1)+M133-L133+IF(L133&gt;M133,1)+O133-N133+IF(N133&gt;O133,1)+(E133*base!D$4)+(D133*base!D$4)+(C133*base!D$4)+H133+K133</f>
        <v>0.33333333333333331</v>
      </c>
      <c r="T133" s="192" t="str">
        <f>IF(S133&lt;=base!D$3,"","hc")</f>
        <v/>
      </c>
      <c r="U133" s="184"/>
      <c r="V133" s="45"/>
      <c r="W133" s="108">
        <f t="shared" si="2"/>
        <v>0</v>
      </c>
      <c r="X133" s="119"/>
      <c r="Z133"/>
    </row>
    <row r="134" spans="1:26" x14ac:dyDescent="0.25">
      <c r="A134" s="1" t="s">
        <v>16</v>
      </c>
      <c r="B134" s="2">
        <v>41039</v>
      </c>
      <c r="C134" s="25"/>
      <c r="D134" s="42">
        <v>1</v>
      </c>
      <c r="E134" s="28"/>
      <c r="F134" s="34"/>
      <c r="G134" s="127"/>
      <c r="H134" s="157"/>
      <c r="I134" s="147"/>
      <c r="J134" s="127"/>
      <c r="K134" s="163"/>
      <c r="L134" s="137"/>
      <c r="M134" s="35"/>
      <c r="N134" s="52"/>
      <c r="O134" s="61"/>
      <c r="P134" s="189">
        <f>G134-F134+IF(F134&gt;G134,1)+J134-I134+IF(I134&gt;J134,1)+M134-L134+IF(L134&gt;M134,1)+O134-N134+IF(N134&gt;O134,1)+(E134*base!D$4)+(D134*base!D$4)+(C134*base!D$4)</f>
        <v>0.3</v>
      </c>
      <c r="Q134" s="190" t="str">
        <f>IF(P134&lt;=base!D$5,"","hc")</f>
        <v/>
      </c>
      <c r="R134" s="197">
        <f>SUM(P134-base!D$5)</f>
        <v>-0.1166666666666667</v>
      </c>
      <c r="S134" s="191">
        <f>G134-F134+IF(F134&gt;G134,1)+J134-I134+IF(I134&gt;J134,1)+M134-L134+IF(L134&gt;M134,1)+O134-N134+IF(N134&gt;O134,1)+(E134*base!D$4)+(D134*base!D$4)+(C134*base!D$4)+H134+K134</f>
        <v>0.3</v>
      </c>
      <c r="T134" s="192" t="str">
        <f>IF(S134&lt;=base!D$3,"","hc")</f>
        <v/>
      </c>
      <c r="U134" s="184"/>
      <c r="V134" s="45"/>
      <c r="W134" s="108">
        <f t="shared" si="2"/>
        <v>0</v>
      </c>
      <c r="X134" s="119"/>
      <c r="Z134"/>
    </row>
    <row r="135" spans="1:26" x14ac:dyDescent="0.25">
      <c r="A135" s="1" t="s">
        <v>17</v>
      </c>
      <c r="B135" s="2">
        <v>41040</v>
      </c>
      <c r="C135" s="25"/>
      <c r="D135" s="42">
        <v>1</v>
      </c>
      <c r="E135" s="28"/>
      <c r="F135" s="34"/>
      <c r="G135" s="127"/>
      <c r="H135" s="157"/>
      <c r="I135" s="147"/>
      <c r="J135" s="127"/>
      <c r="K135" s="163"/>
      <c r="L135" s="137"/>
      <c r="M135" s="35"/>
      <c r="N135" s="52"/>
      <c r="O135" s="61"/>
      <c r="P135" s="189">
        <f>G135-F135+IF(F135&gt;G135,1)+J135-I135+IF(I135&gt;J135,1)+M135-L135+IF(L135&gt;M135,1)+O135-N135+IF(N135&gt;O135,1)+(E135*base!D$4)+(D135*base!D$4)+(C135*base!D$4)</f>
        <v>0.3</v>
      </c>
      <c r="Q135" s="190" t="str">
        <f>IF(P135&lt;=base!D$5,"","hc")</f>
        <v/>
      </c>
      <c r="R135" s="197">
        <f>SUM(P135-base!D$5)</f>
        <v>-0.1166666666666667</v>
      </c>
      <c r="S135" s="191">
        <f>G135-F135+IF(F135&gt;G135,1)+J135-I135+IF(I135&gt;J135,1)+M135-L135+IF(L135&gt;M135,1)+O135-N135+IF(N135&gt;O135,1)+(E135*base!D$4)+(D135*base!D$4)+(C135*base!D$4)+H135+K135</f>
        <v>0.3</v>
      </c>
      <c r="T135" s="192" t="str">
        <f>IF(S135&lt;=base!D$3,"","hc")</f>
        <v/>
      </c>
      <c r="U135" s="184"/>
      <c r="V135" s="45"/>
      <c r="W135" s="108">
        <f t="shared" si="2"/>
        <v>0</v>
      </c>
      <c r="X135" s="119"/>
      <c r="Z135"/>
    </row>
    <row r="136" spans="1:26" x14ac:dyDescent="0.25">
      <c r="A136" s="1" t="s">
        <v>11</v>
      </c>
      <c r="B136" s="2">
        <v>41041</v>
      </c>
      <c r="C136" s="25"/>
      <c r="D136" s="42">
        <v>1</v>
      </c>
      <c r="E136" s="28"/>
      <c r="F136" s="34"/>
      <c r="G136" s="127"/>
      <c r="H136" s="157"/>
      <c r="I136" s="147"/>
      <c r="J136" s="127"/>
      <c r="K136" s="163"/>
      <c r="L136" s="137"/>
      <c r="M136" s="35"/>
      <c r="N136" s="52"/>
      <c r="O136" s="61"/>
      <c r="P136" s="189">
        <f>G136-F136+IF(F136&gt;G136,1)+J136-I136+IF(I136&gt;J136,1)+M136-L136+IF(L136&gt;M136,1)+O136-N136+IF(N136&gt;O136,1)+(E136*base!D$4)+(D136*base!D$4)+(C136*base!D$4)</f>
        <v>0.3</v>
      </c>
      <c r="Q136" s="190" t="str">
        <f>IF(P136&lt;=base!D$5,"","hc")</f>
        <v/>
      </c>
      <c r="R136" s="197">
        <f>SUM(P136-base!D$5)</f>
        <v>-0.1166666666666667</v>
      </c>
      <c r="S136" s="191">
        <f>G136-F136+IF(F136&gt;G136,1)+J136-I136+IF(I136&gt;J136,1)+M136-L136+IF(L136&gt;M136,1)+O136-N136+IF(N136&gt;O136,1)+(E136*base!D$4)+(D136*base!D$4)+(C136*base!D$4)+H136+K136</f>
        <v>0.3</v>
      </c>
      <c r="T136" s="192" t="str">
        <f>IF(S136&lt;=base!D$3,"","hc")</f>
        <v/>
      </c>
      <c r="U136" s="184"/>
      <c r="V136" s="45"/>
      <c r="W136" s="108">
        <f t="shared" si="2"/>
        <v>0</v>
      </c>
      <c r="X136" s="119"/>
      <c r="Z136"/>
    </row>
    <row r="137" spans="1:26" x14ac:dyDescent="0.25">
      <c r="A137" s="1" t="s">
        <v>12</v>
      </c>
      <c r="B137" s="2">
        <v>41042</v>
      </c>
      <c r="C137" s="25"/>
      <c r="D137" s="42"/>
      <c r="E137" s="28"/>
      <c r="F137" s="9"/>
      <c r="G137" s="125"/>
      <c r="H137" s="155"/>
      <c r="I137" s="144"/>
      <c r="J137" s="125"/>
      <c r="K137" s="153"/>
      <c r="L137" s="132"/>
      <c r="M137" s="11"/>
      <c r="N137" s="47"/>
      <c r="O137" s="57"/>
      <c r="P137" s="189">
        <f>G137-F137+IF(F137&gt;G137,1)+J137-I137+IF(I137&gt;J137,1)+M137-L137+IF(L137&gt;M137,1)+O137-N137+IF(N137&gt;O137,1)+(E137*base!D$4)+(D137*base!D$4)+(C137*base!D$4)</f>
        <v>0</v>
      </c>
      <c r="Q137" s="190" t="str">
        <f>IF(P137&lt;=base!D$5,"","hc")</f>
        <v/>
      </c>
      <c r="R137" s="197">
        <f>SUM(P137-base!D$5)</f>
        <v>-0.41666666666666669</v>
      </c>
      <c r="S137" s="191">
        <f>G137-F137+IF(F137&gt;G137,1)+J137-I137+IF(I137&gt;J137,1)+M137-L137+IF(L137&gt;M137,1)+O137-N137+IF(N137&gt;O137,1)+(E137*base!D$4)+(D137*base!D$4)+(C137*base!D$4)+H137+K137</f>
        <v>0</v>
      </c>
      <c r="T137" s="192" t="str">
        <f>IF(S137&lt;=base!D$3,"","hc")</f>
        <v/>
      </c>
      <c r="U137" s="184"/>
      <c r="V137" s="45"/>
      <c r="W137" s="108">
        <f t="shared" si="2"/>
        <v>0</v>
      </c>
      <c r="X137" s="119"/>
      <c r="Z137"/>
    </row>
    <row r="138" spans="1:26" x14ac:dyDescent="0.25">
      <c r="A138" s="1" t="s">
        <v>13</v>
      </c>
      <c r="B138" s="2">
        <v>41043</v>
      </c>
      <c r="C138" s="25"/>
      <c r="D138" s="42"/>
      <c r="E138" s="28"/>
      <c r="F138" s="9"/>
      <c r="G138" s="125"/>
      <c r="H138" s="155"/>
      <c r="I138" s="144"/>
      <c r="J138" s="125"/>
      <c r="K138" s="153"/>
      <c r="L138" s="132"/>
      <c r="M138" s="11"/>
      <c r="N138" s="47"/>
      <c r="O138" s="57"/>
      <c r="P138" s="189">
        <f>G138-F138+IF(F138&gt;G138,1)+J138-I138+IF(I138&gt;J138,1)+M138-L138+IF(L138&gt;M138,1)+O138-N138+IF(N138&gt;O138,1)+(E138*base!D$4)+(D138*base!D$4)+(C138*base!D$4)</f>
        <v>0</v>
      </c>
      <c r="Q138" s="190" t="str">
        <f>IF(P138&lt;=base!D$5,"","hc")</f>
        <v/>
      </c>
      <c r="R138" s="197">
        <f>SUM(P138-base!D$5)</f>
        <v>-0.41666666666666669</v>
      </c>
      <c r="S138" s="191">
        <f>G138-F138+IF(F138&gt;G138,1)+J138-I138+IF(I138&gt;J138,1)+M138-L138+IF(L138&gt;M138,1)+O138-N138+IF(N138&gt;O138,1)+(E138*base!D$4)+(D138*base!D$4)+(C138*base!D$4)+H138+K138</f>
        <v>0</v>
      </c>
      <c r="T138" s="192" t="str">
        <f>IF(S138&lt;=base!D$3,"","hc")</f>
        <v/>
      </c>
      <c r="U138" s="184">
        <f>SUM(P132:P138)</f>
        <v>1.4833333333333334</v>
      </c>
      <c r="V138" s="79">
        <f>IF(base!D$7&lt;U138,U138-base!D$7,0)</f>
        <v>0</v>
      </c>
      <c r="W138" s="108">
        <f t="shared" si="2"/>
        <v>0</v>
      </c>
      <c r="X138" s="120">
        <f>G138-F138+IF(F138&gt;G138,1)+J138-I138+IF(I138&gt;J138,1)+M138-L138+IF(L138&gt;M138,1)+O138-N138+IF(N138&gt;O138,1)+(D138*base!E158)+(E138*base!E158)</f>
        <v>0</v>
      </c>
      <c r="Z138"/>
    </row>
    <row r="139" spans="1:26" x14ac:dyDescent="0.25">
      <c r="A139" s="1" t="s">
        <v>14</v>
      </c>
      <c r="B139" s="2">
        <v>41044</v>
      </c>
      <c r="C139" s="25"/>
      <c r="D139" s="42"/>
      <c r="E139" s="28">
        <v>1</v>
      </c>
      <c r="F139" s="38"/>
      <c r="G139" s="128"/>
      <c r="H139" s="154"/>
      <c r="I139" s="148"/>
      <c r="J139" s="128"/>
      <c r="K139" s="164"/>
      <c r="L139" s="139"/>
      <c r="M139" s="39"/>
      <c r="N139" s="54"/>
      <c r="O139" s="63"/>
      <c r="P139" s="189">
        <f>G139-F139+IF(F139&gt;G139,1)+J139-I139+IF(I139&gt;J139,1)+M139-L139+IF(L139&gt;M139,1)+O139-N139+IF(N139&gt;O139,1)+(E139*base!D$4)+(D139*base!D$4)+(C139*base!D$4)</f>
        <v>0.3</v>
      </c>
      <c r="Q139" s="190" t="str">
        <f>IF(P139&lt;=base!D$5,"","hc")</f>
        <v/>
      </c>
      <c r="R139" s="197">
        <f>SUM(P139-base!D$5)</f>
        <v>-0.1166666666666667</v>
      </c>
      <c r="S139" s="191">
        <f>G139-F139+IF(F139&gt;G139,1)+J139-I139+IF(I139&gt;J139,1)+M139-L139+IF(L139&gt;M139,1)+O139-N139+IF(N139&gt;O139,1)+(E139*base!D$4)+(D139*base!D$4)+(C139*base!D$4)+H139+K139</f>
        <v>0.3</v>
      </c>
      <c r="T139" s="192" t="str">
        <f>IF(S139&lt;=base!D$3,"","hc")</f>
        <v/>
      </c>
      <c r="U139" s="184"/>
      <c r="V139" s="45"/>
      <c r="W139" s="108">
        <f t="shared" si="2"/>
        <v>0</v>
      </c>
      <c r="X139" s="119"/>
      <c r="Z139"/>
    </row>
    <row r="140" spans="1:26" x14ac:dyDescent="0.25">
      <c r="A140" s="1" t="s">
        <v>15</v>
      </c>
      <c r="B140" s="2">
        <v>41045</v>
      </c>
      <c r="C140" s="25"/>
      <c r="D140" s="42"/>
      <c r="E140" s="28"/>
      <c r="F140" s="9"/>
      <c r="G140" s="125"/>
      <c r="H140" s="155"/>
      <c r="I140" s="146">
        <v>0.54166666666666663</v>
      </c>
      <c r="J140" s="46">
        <v>0.79166666666666663</v>
      </c>
      <c r="K140" s="153"/>
      <c r="L140" s="132"/>
      <c r="M140" s="11"/>
      <c r="N140" s="47"/>
      <c r="O140" s="57"/>
      <c r="P140" s="189">
        <f>G140-F140+IF(F140&gt;G140,1)+J140-I140+IF(I140&gt;J140,1)+M140-L140+IF(L140&gt;M140,1)+O140-N140+IF(N140&gt;O140,1)+(E140*base!D$4)+(D140*base!D$4)+(C140*base!D$4)</f>
        <v>0.25</v>
      </c>
      <c r="Q140" s="190" t="str">
        <f>IF(P140&lt;=base!D$5,"","hc")</f>
        <v/>
      </c>
      <c r="R140" s="197">
        <f>SUM(P140-base!D$5)</f>
        <v>-0.16666666666666669</v>
      </c>
      <c r="S140" s="191">
        <f>G140-F140+IF(F140&gt;G140,1)+J140-I140+IF(I140&gt;J140,1)+M140-L140+IF(L140&gt;M140,1)+O140-N140+IF(N140&gt;O140,1)+(E140*base!D$4)+(D140*base!D$4)+(C140*base!D$4)+H140+K140</f>
        <v>0.25</v>
      </c>
      <c r="T140" s="192" t="str">
        <f>IF(S140&lt;=base!D$3,"","hc")</f>
        <v/>
      </c>
      <c r="U140" s="184"/>
      <c r="V140" s="45"/>
      <c r="W140" s="108">
        <f t="shared" si="2"/>
        <v>0</v>
      </c>
      <c r="X140" s="119"/>
      <c r="Z140"/>
    </row>
    <row r="141" spans="1:26" x14ac:dyDescent="0.25">
      <c r="A141" s="1" t="s">
        <v>16</v>
      </c>
      <c r="B141" s="2">
        <v>41046</v>
      </c>
      <c r="C141" s="25"/>
      <c r="D141" s="42"/>
      <c r="E141" s="28"/>
      <c r="F141" s="9"/>
      <c r="G141" s="125"/>
      <c r="H141" s="155"/>
      <c r="I141" s="144"/>
      <c r="J141" s="125"/>
      <c r="K141" s="153"/>
      <c r="L141" s="132"/>
      <c r="M141" s="11"/>
      <c r="N141" s="47"/>
      <c r="O141" s="57"/>
      <c r="P141" s="189">
        <f>G141-F141+IF(F141&gt;G141,1)+J141-I141+IF(I141&gt;J141,1)+M141-L141+IF(L141&gt;M141,1)+O141-N141+IF(N141&gt;O141,1)+(E141*base!D$4)+(D141*base!D$4)+(C141*base!D$4)</f>
        <v>0</v>
      </c>
      <c r="Q141" s="190" t="str">
        <f>IF(P141&lt;=base!D$5,"","hc")</f>
        <v/>
      </c>
      <c r="R141" s="197">
        <f>SUM(P141-base!D$5)</f>
        <v>-0.41666666666666669</v>
      </c>
      <c r="S141" s="191">
        <f>G141-F141+IF(F141&gt;G141,1)+J141-I141+IF(I141&gt;J141,1)+M141-L141+IF(L141&gt;M141,1)+O141-N141+IF(N141&gt;O141,1)+(E141*base!D$4)+(D141*base!D$4)+(C141*base!D$4)+H141+K141</f>
        <v>0</v>
      </c>
      <c r="T141" s="192" t="str">
        <f>IF(S141&lt;=base!D$3,"","hc")</f>
        <v/>
      </c>
      <c r="U141" s="184"/>
      <c r="V141" s="45"/>
      <c r="W141" s="108">
        <f t="shared" si="2"/>
        <v>0</v>
      </c>
      <c r="X141" s="119"/>
      <c r="Z141"/>
    </row>
    <row r="142" spans="1:26" x14ac:dyDescent="0.25">
      <c r="A142" s="1" t="s">
        <v>17</v>
      </c>
      <c r="B142" s="2">
        <v>41047</v>
      </c>
      <c r="C142" s="25"/>
      <c r="D142" s="42"/>
      <c r="E142" s="28"/>
      <c r="F142" s="10">
        <v>0.375</v>
      </c>
      <c r="G142" s="46">
        <v>0.54166666666666663</v>
      </c>
      <c r="H142" s="155">
        <v>4.1666666666666664E-2</v>
      </c>
      <c r="I142" s="146">
        <v>0.58333333333333337</v>
      </c>
      <c r="J142" s="46">
        <v>0.75</v>
      </c>
      <c r="K142" s="153"/>
      <c r="L142" s="132"/>
      <c r="M142" s="11"/>
      <c r="N142" s="47"/>
      <c r="O142" s="57"/>
      <c r="P142" s="189">
        <f>G142-F142+IF(F142&gt;G142,1)+J142-I142+IF(I142&gt;J142,1)+M142-L142+IF(L142&gt;M142,1)+O142-N142+IF(N142&gt;O142,1)+(E142*base!D$4)+(D142*base!D$4)+(C142*base!D$4)</f>
        <v>0.33333333333333326</v>
      </c>
      <c r="Q142" s="190" t="str">
        <f>IF(P142&lt;=base!D$5,"","hc")</f>
        <v/>
      </c>
      <c r="R142" s="197">
        <f>SUM(P142-base!D$5)</f>
        <v>-8.3333333333333426E-2</v>
      </c>
      <c r="S142" s="191">
        <f>G142-F142+IF(F142&gt;G142,1)+J142-I142+IF(I142&gt;J142,1)+M142-L142+IF(L142&gt;M142,1)+O142-N142+IF(N142&gt;O142,1)+(E142*base!D$4)+(D142*base!D$4)+(C142*base!D$4)+H142+K142</f>
        <v>0.37499999999999994</v>
      </c>
      <c r="T142" s="192" t="str">
        <f>IF(S142&lt;=base!D$3,"","hc")</f>
        <v/>
      </c>
      <c r="U142" s="184"/>
      <c r="V142" s="45"/>
      <c r="W142" s="108">
        <f t="shared" si="2"/>
        <v>0</v>
      </c>
      <c r="X142" s="119"/>
      <c r="Z142"/>
    </row>
    <row r="143" spans="1:26" x14ac:dyDescent="0.25">
      <c r="A143" s="1" t="s">
        <v>11</v>
      </c>
      <c r="B143" s="2">
        <v>41048</v>
      </c>
      <c r="C143" s="25"/>
      <c r="D143" s="42"/>
      <c r="E143" s="28"/>
      <c r="F143" s="9"/>
      <c r="G143" s="125"/>
      <c r="H143" s="155"/>
      <c r="I143" s="146">
        <v>0.54166666666666663</v>
      </c>
      <c r="J143" s="46">
        <v>0.79166666666666663</v>
      </c>
      <c r="K143" s="155">
        <v>0</v>
      </c>
      <c r="L143" s="134">
        <v>0.79166666666666663</v>
      </c>
      <c r="M143" s="12">
        <v>0.875</v>
      </c>
      <c r="N143" s="49">
        <v>0.875</v>
      </c>
      <c r="O143" s="59">
        <v>0.11458333333333333</v>
      </c>
      <c r="P143" s="189">
        <f>G143-F143+IF(F143&gt;G143,1)+J143-I143+IF(I143&gt;J143,1)+M143-L143+IF(L143&gt;M143,1)+O143-N143+IF(N143&gt;O143,1)+(E143*base!D$4)+(D143*base!D$4)+(C143*base!D$4)</f>
        <v>0.57291666666666674</v>
      </c>
      <c r="Q143" s="190" t="str">
        <f>IF(P143&lt;=base!D$5,"","hc")</f>
        <v>hc</v>
      </c>
      <c r="R143" s="197">
        <f>SUM(P143-base!D$5)</f>
        <v>0.15625000000000006</v>
      </c>
      <c r="S143" s="191">
        <f>G143-F143+IF(F143&gt;G143,1)+J143-I143+IF(I143&gt;J143,1)+M143-L143+IF(L143&gt;M143,1)+O143-N143+IF(N143&gt;O143,1)+(E143*base!D$4)+(D143*base!D$4)+(C143*base!D$4)+H143+K143</f>
        <v>0.57291666666666674</v>
      </c>
      <c r="T143" s="192" t="str">
        <f>IF(S143&lt;=base!D$3,"","hc")</f>
        <v>hc</v>
      </c>
      <c r="U143" s="184"/>
      <c r="V143" s="45"/>
      <c r="W143" s="108">
        <f t="shared" si="2"/>
        <v>0.23958333333333337</v>
      </c>
      <c r="X143" s="119"/>
      <c r="Z143"/>
    </row>
    <row r="144" spans="1:26" x14ac:dyDescent="0.25">
      <c r="A144" s="1" t="s">
        <v>12</v>
      </c>
      <c r="B144" s="2">
        <v>41049</v>
      </c>
      <c r="C144" s="25"/>
      <c r="D144" s="42"/>
      <c r="E144" s="28"/>
      <c r="F144" s="9"/>
      <c r="G144" s="125"/>
      <c r="H144" s="155"/>
      <c r="I144" s="144"/>
      <c r="J144" s="125"/>
      <c r="K144" s="153"/>
      <c r="L144" s="132"/>
      <c r="M144" s="11"/>
      <c r="N144" s="47"/>
      <c r="O144" s="57"/>
      <c r="P144" s="189">
        <f>G144-F144+IF(F144&gt;G144,1)+J144-I144+IF(I144&gt;J144,1)+M144-L144+IF(L144&gt;M144,1)+O144-N144+IF(N144&gt;O144,1)+(E144*base!D$4)+(D144*base!D$4)+(C144*base!D$4)</f>
        <v>0</v>
      </c>
      <c r="Q144" s="190" t="str">
        <f>IF(P144&lt;=base!D$5,"","hc")</f>
        <v/>
      </c>
      <c r="R144" s="197">
        <f>SUM(P144-base!D$5)</f>
        <v>-0.41666666666666669</v>
      </c>
      <c r="S144" s="191">
        <f>G144-F144+IF(F144&gt;G144,1)+J144-I144+IF(I144&gt;J144,1)+M144-L144+IF(L144&gt;M144,1)+O144-N144+IF(N144&gt;O144,1)+(E144*base!D$4)+(D144*base!D$4)+(C144*base!D$4)+H144+K144</f>
        <v>0</v>
      </c>
      <c r="T144" s="192" t="str">
        <f>IF(S144&lt;=base!D$3,"","hc")</f>
        <v/>
      </c>
      <c r="U144" s="184"/>
      <c r="V144" s="45"/>
      <c r="W144" s="108">
        <f t="shared" si="2"/>
        <v>0</v>
      </c>
      <c r="X144" s="119"/>
      <c r="Z144"/>
    </row>
    <row r="145" spans="1:26" x14ac:dyDescent="0.25">
      <c r="A145" s="1" t="s">
        <v>13</v>
      </c>
      <c r="B145" s="2">
        <v>41050</v>
      </c>
      <c r="C145" s="25"/>
      <c r="D145" s="42"/>
      <c r="E145" s="28"/>
      <c r="F145" s="9"/>
      <c r="G145" s="125"/>
      <c r="H145" s="155"/>
      <c r="I145" s="144"/>
      <c r="J145" s="125"/>
      <c r="K145" s="153"/>
      <c r="L145" s="132"/>
      <c r="M145" s="11"/>
      <c r="N145" s="47"/>
      <c r="O145" s="57"/>
      <c r="P145" s="189">
        <f>G145-F145+IF(F145&gt;G145,1)+J145-I145+IF(I145&gt;J145,1)+M145-L145+IF(L145&gt;M145,1)+O145-N145+IF(N145&gt;O145,1)+(E145*base!D$4)+(D145*base!D$4)+(C145*base!D$4)</f>
        <v>0</v>
      </c>
      <c r="Q145" s="190" t="str">
        <f>IF(P145&lt;=base!D$5,"","hc")</f>
        <v/>
      </c>
      <c r="R145" s="197">
        <f>SUM(P145-base!D$5)</f>
        <v>-0.41666666666666669</v>
      </c>
      <c r="S145" s="191">
        <f>G145-F145+IF(F145&gt;G145,1)+J145-I145+IF(I145&gt;J145,1)+M145-L145+IF(L145&gt;M145,1)+O145-N145+IF(N145&gt;O145,1)+(E145*base!D$4)+(D145*base!D$4)+(C145*base!D$4)+H145+K145</f>
        <v>0</v>
      </c>
      <c r="T145" s="192" t="str">
        <f>IF(S145&lt;=base!D$3,"","hc")</f>
        <v/>
      </c>
      <c r="U145" s="184">
        <f>SUM(P139:P145)</f>
        <v>1.45625</v>
      </c>
      <c r="V145" s="79">
        <f>IF(base!D$7&lt;U145,U145-base!D$7,0)</f>
        <v>0</v>
      </c>
      <c r="W145" s="108">
        <f t="shared" si="2"/>
        <v>0</v>
      </c>
      <c r="X145" s="120">
        <f>G145-F145+IF(F145&gt;G145,1)+J145-I145+IF(I145&gt;J145,1)+M145-L145+IF(L145&gt;M145,1)+O145-N145+IF(N145&gt;O145,1)+(D145*base!E165)+(E145*base!E165)</f>
        <v>0</v>
      </c>
      <c r="Z145"/>
    </row>
    <row r="146" spans="1:26" x14ac:dyDescent="0.25">
      <c r="A146" s="1" t="s">
        <v>14</v>
      </c>
      <c r="B146" s="2">
        <v>41051</v>
      </c>
      <c r="C146" s="25"/>
      <c r="D146" s="42"/>
      <c r="E146" s="28"/>
      <c r="F146" s="9"/>
      <c r="G146" s="125"/>
      <c r="H146" s="155"/>
      <c r="I146" s="146">
        <v>0.54166666666666663</v>
      </c>
      <c r="J146" s="46">
        <v>0.75</v>
      </c>
      <c r="K146" s="153"/>
      <c r="L146" s="132"/>
      <c r="M146" s="11"/>
      <c r="N146" s="47"/>
      <c r="O146" s="57"/>
      <c r="P146" s="189">
        <f>G146-F146+IF(F146&gt;G146,1)+J146-I146+IF(I146&gt;J146,1)+M146-L146+IF(L146&gt;M146,1)+O146-N146+IF(N146&gt;O146,1)+(E146*base!D$4)+(D146*base!D$4)+(C146*base!D$4)</f>
        <v>0.20833333333333337</v>
      </c>
      <c r="Q146" s="190" t="str">
        <f>IF(P146&lt;=base!D$5,"","hc")</f>
        <v/>
      </c>
      <c r="R146" s="197">
        <f>SUM(P146-base!D$5)</f>
        <v>-0.20833333333333331</v>
      </c>
      <c r="S146" s="191">
        <f>G146-F146+IF(F146&gt;G146,1)+J146-I146+IF(I146&gt;J146,1)+M146-L146+IF(L146&gt;M146,1)+O146-N146+IF(N146&gt;O146,1)+(E146*base!D$4)+(D146*base!D$4)+(C146*base!D$4)+H146+K146</f>
        <v>0.20833333333333337</v>
      </c>
      <c r="T146" s="192" t="str">
        <f>IF(S146&lt;=base!D$3,"","hc")</f>
        <v/>
      </c>
      <c r="U146" s="184"/>
      <c r="V146" s="45"/>
      <c r="W146" s="108">
        <f t="shared" si="2"/>
        <v>0</v>
      </c>
      <c r="X146" s="119"/>
      <c r="Z146"/>
    </row>
    <row r="147" spans="1:26" x14ac:dyDescent="0.25">
      <c r="A147" s="1" t="s">
        <v>15</v>
      </c>
      <c r="B147" s="2">
        <v>41052</v>
      </c>
      <c r="C147" s="25"/>
      <c r="D147" s="42"/>
      <c r="E147" s="28"/>
      <c r="F147" s="10">
        <v>0.38541666666666669</v>
      </c>
      <c r="G147" s="46">
        <v>0.54166666666666663</v>
      </c>
      <c r="H147" s="155">
        <v>4.1666666666666664E-2</v>
      </c>
      <c r="I147" s="146">
        <v>0.58333333333333337</v>
      </c>
      <c r="J147" s="46">
        <v>0.64583333333333337</v>
      </c>
      <c r="K147" s="153"/>
      <c r="L147" s="132"/>
      <c r="M147" s="11"/>
      <c r="N147" s="47"/>
      <c r="O147" s="57"/>
      <c r="P147" s="189">
        <f>G147-F147+IF(F147&gt;G147,1)+J147-I147+IF(I147&gt;J147,1)+M147-L147+IF(L147&gt;M147,1)+O147-N147+IF(N147&gt;O147,1)+(E147*base!D$4)+(D147*base!D$4)+(C147*base!D$4)</f>
        <v>0.21874999999999989</v>
      </c>
      <c r="Q147" s="190" t="str">
        <f>IF(P147&lt;=base!D$5,"","hc")</f>
        <v/>
      </c>
      <c r="R147" s="197">
        <f>SUM(P147-base!D$5)</f>
        <v>-0.1979166666666668</v>
      </c>
      <c r="S147" s="191">
        <f>G147-F147+IF(F147&gt;G147,1)+J147-I147+IF(I147&gt;J147,1)+M147-L147+IF(L147&gt;M147,1)+O147-N147+IF(N147&gt;O147,1)+(E147*base!D$4)+(D147*base!D$4)+(C147*base!D$4)+H147+K147</f>
        <v>0.26041666666666657</v>
      </c>
      <c r="T147" s="192" t="str">
        <f>IF(S147&lt;=base!D$3,"","hc")</f>
        <v/>
      </c>
      <c r="U147" s="184"/>
      <c r="V147" s="45"/>
      <c r="W147" s="108">
        <f t="shared" si="2"/>
        <v>0</v>
      </c>
      <c r="X147" s="119"/>
      <c r="Z147"/>
    </row>
    <row r="148" spans="1:26" x14ac:dyDescent="0.25">
      <c r="A148" s="1" t="s">
        <v>16</v>
      </c>
      <c r="B148" s="2">
        <v>41053</v>
      </c>
      <c r="C148" s="25"/>
      <c r="D148" s="42"/>
      <c r="E148" s="28"/>
      <c r="F148" s="10">
        <v>0.375</v>
      </c>
      <c r="G148" s="46">
        <v>0.54166666666666663</v>
      </c>
      <c r="H148" s="155">
        <v>4.1666666666666664E-2</v>
      </c>
      <c r="I148" s="146">
        <v>0.70833333333333337</v>
      </c>
      <c r="J148" s="46">
        <v>0.70833333333333337</v>
      </c>
      <c r="K148" s="153"/>
      <c r="L148" s="132"/>
      <c r="M148" s="11"/>
      <c r="N148" s="47"/>
      <c r="O148" s="57"/>
      <c r="P148" s="189">
        <f>G148-F148+IF(F148&gt;G148,1)+J148-I148+IF(I148&gt;J148,1)+M148-L148+IF(L148&gt;M148,1)+O148-N148+IF(N148&gt;O148,1)+(E148*base!D$4)+(D148*base!D$4)+(C148*base!D$4)</f>
        <v>0.16666666666666663</v>
      </c>
      <c r="Q148" s="190" t="str">
        <f>IF(P148&lt;=base!D$5,"","hc")</f>
        <v/>
      </c>
      <c r="R148" s="197">
        <f>SUM(P148-base!D$5)</f>
        <v>-0.25000000000000006</v>
      </c>
      <c r="S148" s="191">
        <f>G148-F148+IF(F148&gt;G148,1)+J148-I148+IF(I148&gt;J148,1)+M148-L148+IF(L148&gt;M148,1)+O148-N148+IF(N148&gt;O148,1)+(E148*base!D$4)+(D148*base!D$4)+(C148*base!D$4)+H148+K148</f>
        <v>0.20833333333333329</v>
      </c>
      <c r="T148" s="192" t="str">
        <f>IF(S148&lt;=base!D$3,"","hc")</f>
        <v/>
      </c>
      <c r="U148" s="184"/>
      <c r="V148" s="45"/>
      <c r="W148" s="108">
        <f t="shared" si="2"/>
        <v>0</v>
      </c>
      <c r="X148" s="119"/>
      <c r="Z148"/>
    </row>
    <row r="149" spans="1:26" x14ac:dyDescent="0.25">
      <c r="A149" s="1" t="s">
        <v>17</v>
      </c>
      <c r="B149" s="2">
        <v>41054</v>
      </c>
      <c r="C149" s="25"/>
      <c r="D149" s="42"/>
      <c r="E149" s="28"/>
      <c r="F149" s="9"/>
      <c r="G149" s="125"/>
      <c r="H149" s="155"/>
      <c r="I149" s="146">
        <v>0.58333333333333337</v>
      </c>
      <c r="J149" s="46">
        <v>0.79166666666666663</v>
      </c>
      <c r="K149" s="155">
        <v>0</v>
      </c>
      <c r="L149" s="134">
        <v>0.79166666666666663</v>
      </c>
      <c r="M149" s="12">
        <v>0.875</v>
      </c>
      <c r="N149" s="49">
        <v>0.875</v>
      </c>
      <c r="O149" s="59">
        <v>4.1666666666666664E-2</v>
      </c>
      <c r="P149" s="189">
        <f>G149-F149+IF(F149&gt;G149,1)+J149-I149+IF(I149&gt;J149,1)+M149-L149+IF(L149&gt;M149,1)+O149-N149+IF(N149&gt;O149,1)+(E149*base!D$4)+(D149*base!D$4)+(C149*base!D$4)</f>
        <v>0.45833333333333326</v>
      </c>
      <c r="Q149" s="190" t="str">
        <f>IF(P149&lt;=base!D$5,"","hc")</f>
        <v>hc</v>
      </c>
      <c r="R149" s="197">
        <f>SUM(P149-base!D$5)</f>
        <v>4.1666666666666574E-2</v>
      </c>
      <c r="S149" s="191">
        <f>G149-F149+IF(F149&gt;G149,1)+J149-I149+IF(I149&gt;J149,1)+M149-L149+IF(L149&gt;M149,1)+O149-N149+IF(N149&gt;O149,1)+(E149*base!D$4)+(D149*base!D$4)+(C149*base!D$4)+H149+K149</f>
        <v>0.45833333333333326</v>
      </c>
      <c r="T149" s="192" t="str">
        <f>IF(S149&lt;=base!D$3,"","hc")</f>
        <v/>
      </c>
      <c r="U149" s="184"/>
      <c r="V149" s="45"/>
      <c r="W149" s="108">
        <f t="shared" si="2"/>
        <v>0.16666666666666663</v>
      </c>
      <c r="X149" s="119"/>
      <c r="Z149"/>
    </row>
    <row r="150" spans="1:26" x14ac:dyDescent="0.25">
      <c r="A150" s="1" t="s">
        <v>11</v>
      </c>
      <c r="B150" s="2">
        <v>41055</v>
      </c>
      <c r="C150" s="25"/>
      <c r="D150" s="42"/>
      <c r="E150" s="28"/>
      <c r="F150" s="9"/>
      <c r="G150" s="125"/>
      <c r="H150" s="155"/>
      <c r="I150" s="144"/>
      <c r="J150" s="125"/>
      <c r="K150" s="153"/>
      <c r="L150" s="132"/>
      <c r="M150" s="11"/>
      <c r="N150" s="47"/>
      <c r="O150" s="57"/>
      <c r="P150" s="189">
        <f>G150-F150+IF(F150&gt;G150,1)+J150-I150+IF(I150&gt;J150,1)+M150-L150+IF(L150&gt;M150,1)+O150-N150+IF(N150&gt;O150,1)+(E150*base!D$4)+(D150*base!D$4)+(C150*base!D$4)</f>
        <v>0</v>
      </c>
      <c r="Q150" s="190" t="str">
        <f>IF(P150&lt;=base!D$5,"","hc")</f>
        <v/>
      </c>
      <c r="R150" s="197">
        <f>SUM(P150-base!D$5)</f>
        <v>-0.41666666666666669</v>
      </c>
      <c r="S150" s="191">
        <f>G150-F150+IF(F150&gt;G150,1)+J150-I150+IF(I150&gt;J150,1)+M150-L150+IF(L150&gt;M150,1)+O150-N150+IF(N150&gt;O150,1)+(E150*base!D$4)+(D150*base!D$4)+(C150*base!D$4)+H150+K150</f>
        <v>0</v>
      </c>
      <c r="T150" s="192" t="str">
        <f>IF(S150&lt;=base!D$3,"","hc")</f>
        <v/>
      </c>
      <c r="U150" s="184"/>
      <c r="V150" s="45"/>
      <c r="W150" s="108">
        <f t="shared" si="2"/>
        <v>0</v>
      </c>
      <c r="X150" s="119"/>
      <c r="Z150"/>
    </row>
    <row r="151" spans="1:26" x14ac:dyDescent="0.25">
      <c r="A151" s="1" t="s">
        <v>12</v>
      </c>
      <c r="B151" s="2">
        <v>41056</v>
      </c>
      <c r="C151" s="25"/>
      <c r="D151" s="42"/>
      <c r="E151" s="28"/>
      <c r="F151" s="9"/>
      <c r="G151" s="125"/>
      <c r="H151" s="155"/>
      <c r="I151" s="144"/>
      <c r="J151" s="125"/>
      <c r="K151" s="153"/>
      <c r="L151" s="132"/>
      <c r="M151" s="11"/>
      <c r="N151" s="47"/>
      <c r="O151" s="57"/>
      <c r="P151" s="189">
        <f>G151-F151+IF(F151&gt;G151,1)+J151-I151+IF(I151&gt;J151,1)+M151-L151+IF(L151&gt;M151,1)+O151-N151+IF(N151&gt;O151,1)+(E151*base!D$4)+(D151*base!D$4)+(C151*base!D$4)</f>
        <v>0</v>
      </c>
      <c r="Q151" s="190" t="str">
        <f>IF(P151&lt;=base!D$5,"","hc")</f>
        <v/>
      </c>
      <c r="R151" s="197">
        <f>SUM(P151-base!D$5)</f>
        <v>-0.41666666666666669</v>
      </c>
      <c r="S151" s="191">
        <f>G151-F151+IF(F151&gt;G151,1)+J151-I151+IF(I151&gt;J151,1)+M151-L151+IF(L151&gt;M151,1)+O151-N151+IF(N151&gt;O151,1)+(E151*base!D$4)+(D151*base!D$4)+(C151*base!D$4)+H151+K151</f>
        <v>0</v>
      </c>
      <c r="T151" s="192" t="str">
        <f>IF(S151&lt;=base!D$3,"","hc")</f>
        <v/>
      </c>
      <c r="U151" s="184"/>
      <c r="V151" s="45"/>
      <c r="W151" s="108">
        <f t="shared" si="2"/>
        <v>0</v>
      </c>
      <c r="X151" s="119"/>
      <c r="Z151"/>
    </row>
    <row r="152" spans="1:26" x14ac:dyDescent="0.25">
      <c r="A152" s="1" t="s">
        <v>13</v>
      </c>
      <c r="B152" s="2">
        <v>41057</v>
      </c>
      <c r="C152" s="25"/>
      <c r="D152" s="42"/>
      <c r="E152" s="28"/>
      <c r="F152" s="9"/>
      <c r="G152" s="125"/>
      <c r="H152" s="155"/>
      <c r="I152" s="146">
        <v>0.58333333333333337</v>
      </c>
      <c r="J152" s="46">
        <v>0.77083333333333337</v>
      </c>
      <c r="K152" s="153"/>
      <c r="L152" s="132"/>
      <c r="M152" s="11"/>
      <c r="N152" s="47"/>
      <c r="O152" s="57"/>
      <c r="P152" s="189">
        <f>G152-F152+IF(F152&gt;G152,1)+J152-I152+IF(I152&gt;J152,1)+M152-L152+IF(L152&gt;M152,1)+O152-N152+IF(N152&gt;O152,1)+(E152*base!D$4)+(D152*base!D$4)+(C152*base!D$4)</f>
        <v>0.1875</v>
      </c>
      <c r="Q152" s="190" t="str">
        <f>IF(P152&lt;=base!D$5,"","hc")</f>
        <v/>
      </c>
      <c r="R152" s="197">
        <f>SUM(P152-base!D$5)</f>
        <v>-0.22916666666666669</v>
      </c>
      <c r="S152" s="191">
        <f>G152-F152+IF(F152&gt;G152,1)+J152-I152+IF(I152&gt;J152,1)+M152-L152+IF(L152&gt;M152,1)+O152-N152+IF(N152&gt;O152,1)+(E152*base!D$4)+(D152*base!D$4)+(C152*base!D$4)+H152+K152</f>
        <v>0.1875</v>
      </c>
      <c r="T152" s="192" t="str">
        <f>IF(S152&lt;=base!D$3,"","hc")</f>
        <v/>
      </c>
      <c r="U152" s="184">
        <f>SUM(P146:P152)</f>
        <v>1.239583333333333</v>
      </c>
      <c r="V152" s="79">
        <f>IF(base!D$7&lt;U152,U152-base!D$7,0)</f>
        <v>0</v>
      </c>
      <c r="W152" s="108">
        <f t="shared" si="2"/>
        <v>0</v>
      </c>
      <c r="X152" s="120">
        <f>G152-F152+IF(F152&gt;G152,1)+J152-I152+IF(I152&gt;J152,1)+M152-L152+IF(L152&gt;M152,1)+O152-N152+IF(N152&gt;O152,1)+(D152*base!E172)+(E152*base!E172)</f>
        <v>0.1875</v>
      </c>
      <c r="Z152"/>
    </row>
    <row r="153" spans="1:26" x14ac:dyDescent="0.25">
      <c r="A153" s="1" t="s">
        <v>14</v>
      </c>
      <c r="B153" s="2">
        <v>41058</v>
      </c>
      <c r="C153" s="25"/>
      <c r="D153" s="42"/>
      <c r="E153" s="28"/>
      <c r="F153" s="10">
        <v>0.375</v>
      </c>
      <c r="G153" s="46">
        <v>0.54166666666666663</v>
      </c>
      <c r="H153" s="155">
        <v>4.1666666666666664E-2</v>
      </c>
      <c r="I153" s="146">
        <v>0.58333333333333337</v>
      </c>
      <c r="J153" s="46">
        <v>0.70833333333333337</v>
      </c>
      <c r="K153" s="153"/>
      <c r="L153" s="132"/>
      <c r="M153" s="11"/>
      <c r="N153" s="47"/>
      <c r="O153" s="57"/>
      <c r="P153" s="189">
        <f>G153-F153+IF(F153&gt;G153,1)+J153-I153+IF(I153&gt;J153,1)+M153-L153+IF(L153&gt;M153,1)+O153-N153+IF(N153&gt;O153,1)+(E153*base!D$4)+(D153*base!D$4)+(C153*base!D$4)</f>
        <v>0.29166666666666663</v>
      </c>
      <c r="Q153" s="190" t="str">
        <f>IF(P153&lt;=base!D$5,"","hc")</f>
        <v/>
      </c>
      <c r="R153" s="197">
        <f>SUM(P153-base!D$5)</f>
        <v>-0.12500000000000006</v>
      </c>
      <c r="S153" s="191">
        <f>G153-F153+IF(F153&gt;G153,1)+J153-I153+IF(I153&gt;J153,1)+M153-L153+IF(L153&gt;M153,1)+O153-N153+IF(N153&gt;O153,1)+(E153*base!D$4)+(D153*base!D$4)+(C153*base!D$4)+H153+K153</f>
        <v>0.33333333333333331</v>
      </c>
      <c r="T153" s="192" t="str">
        <f>IF(S153&lt;=base!D$3,"","hc")</f>
        <v/>
      </c>
      <c r="U153" s="184"/>
      <c r="V153" s="45"/>
      <c r="W153" s="108">
        <f t="shared" si="2"/>
        <v>0</v>
      </c>
      <c r="X153" s="119"/>
      <c r="Z153"/>
    </row>
    <row r="154" spans="1:26" x14ac:dyDescent="0.25">
      <c r="A154" s="1" t="s">
        <v>15</v>
      </c>
      <c r="B154" s="2">
        <v>41059</v>
      </c>
      <c r="C154" s="25"/>
      <c r="D154" s="42"/>
      <c r="E154" s="28"/>
      <c r="F154" s="9"/>
      <c r="G154" s="125"/>
      <c r="H154" s="155"/>
      <c r="I154" s="146">
        <v>0.58333333333333337</v>
      </c>
      <c r="J154" s="46">
        <v>0.79166666666666663</v>
      </c>
      <c r="K154" s="155">
        <v>0</v>
      </c>
      <c r="L154" s="134">
        <v>0.79166666666666663</v>
      </c>
      <c r="M154" s="12">
        <v>0.875</v>
      </c>
      <c r="N154" s="49">
        <v>0.875</v>
      </c>
      <c r="O154" s="59">
        <v>0.9375</v>
      </c>
      <c r="P154" s="189">
        <f>G154-F154+IF(F154&gt;G154,1)+J154-I154+IF(I154&gt;J154,1)+M154-L154+IF(L154&gt;M154,1)+O154-N154+IF(N154&gt;O154,1)+(E154*base!D$4)+(D154*base!D$4)+(C154*base!D$4)</f>
        <v>0.35416666666666652</v>
      </c>
      <c r="Q154" s="190" t="str">
        <f>IF(P154&lt;=base!D$5,"","hc")</f>
        <v/>
      </c>
      <c r="R154" s="197">
        <f>SUM(P154-base!D$5)</f>
        <v>-6.2500000000000167E-2</v>
      </c>
      <c r="S154" s="191">
        <f>G154-F154+IF(F154&gt;G154,1)+J154-I154+IF(I154&gt;J154,1)+M154-L154+IF(L154&gt;M154,1)+O154-N154+IF(N154&gt;O154,1)+(E154*base!D$4)+(D154*base!D$4)+(C154*base!D$4)+H154+K154</f>
        <v>0.35416666666666652</v>
      </c>
      <c r="T154" s="192" t="str">
        <f>IF(S154&lt;=base!D$3,"","hc")</f>
        <v/>
      </c>
      <c r="U154" s="184"/>
      <c r="V154" s="45"/>
      <c r="W154" s="108">
        <f t="shared" si="2"/>
        <v>6.25E-2</v>
      </c>
      <c r="X154" s="119"/>
      <c r="Z154"/>
    </row>
    <row r="155" spans="1:26" x14ac:dyDescent="0.25">
      <c r="A155" s="1" t="s">
        <v>16</v>
      </c>
      <c r="B155" s="2">
        <v>41060</v>
      </c>
      <c r="C155" s="25"/>
      <c r="D155" s="42"/>
      <c r="E155" s="28"/>
      <c r="F155" s="9"/>
      <c r="G155" s="125"/>
      <c r="H155" s="155"/>
      <c r="I155" s="144"/>
      <c r="J155" s="125"/>
      <c r="K155" s="153"/>
      <c r="L155" s="132"/>
      <c r="M155" s="11"/>
      <c r="N155" s="47"/>
      <c r="O155" s="57"/>
      <c r="P155" s="189">
        <f>G155-F155+IF(F155&gt;G155,1)+J155-I155+IF(I155&gt;J155,1)+M155-L155+IF(L155&gt;M155,1)+O155-N155+IF(N155&gt;O155,1)+(E155*base!D$4)+(D155*base!D$4)+(C155*base!D$4)</f>
        <v>0</v>
      </c>
      <c r="Q155" s="190" t="str">
        <f>IF(P155&lt;=base!D$5,"","hc")</f>
        <v/>
      </c>
      <c r="R155" s="197">
        <f>SUM(P155-base!D$5)</f>
        <v>-0.41666666666666669</v>
      </c>
      <c r="S155" s="191">
        <f>G155-F155+IF(F155&gt;G155,1)+J155-I155+IF(I155&gt;J155,1)+M155-L155+IF(L155&gt;M155,1)+O155-N155+IF(N155&gt;O155,1)+(E155*base!D$4)+(D155*base!D$4)+(C155*base!D$4)+H155+K155</f>
        <v>0</v>
      </c>
      <c r="T155" s="192" t="str">
        <f>IF(S155&lt;=base!D$3,"","hc")</f>
        <v/>
      </c>
      <c r="U155" s="184"/>
      <c r="V155" s="45"/>
      <c r="W155" s="108">
        <f t="shared" si="2"/>
        <v>0</v>
      </c>
      <c r="X155" s="119"/>
      <c r="Z155"/>
    </row>
    <row r="156" spans="1:26" x14ac:dyDescent="0.25">
      <c r="A156" s="1" t="s">
        <v>17</v>
      </c>
      <c r="B156" s="2">
        <v>41061</v>
      </c>
      <c r="C156" s="25"/>
      <c r="D156" s="42"/>
      <c r="E156" s="28"/>
      <c r="F156" s="10">
        <v>0.375</v>
      </c>
      <c r="G156" s="46">
        <v>0.54166666666666663</v>
      </c>
      <c r="H156" s="155">
        <v>4.1666666666666664E-2</v>
      </c>
      <c r="I156" s="146">
        <v>0.58333333333333337</v>
      </c>
      <c r="J156" s="46">
        <v>0.70833333333333337</v>
      </c>
      <c r="K156" s="153"/>
      <c r="L156" s="132"/>
      <c r="M156" s="11"/>
      <c r="N156" s="47"/>
      <c r="O156" s="57"/>
      <c r="P156" s="189">
        <f>G156-F156+IF(F156&gt;G156,1)+J156-I156+IF(I156&gt;J156,1)+M156-L156+IF(L156&gt;M156,1)+O156-N156+IF(N156&gt;O156,1)+(E156*base!D$4)+(D156*base!D$4)+(C156*base!D$4)</f>
        <v>0.29166666666666663</v>
      </c>
      <c r="Q156" s="190" t="str">
        <f>IF(P156&lt;=base!D$5,"","hc")</f>
        <v/>
      </c>
      <c r="R156" s="197">
        <f>SUM(P156-base!D$5)</f>
        <v>-0.12500000000000006</v>
      </c>
      <c r="S156" s="191">
        <f>G156-F156+IF(F156&gt;G156,1)+J156-I156+IF(I156&gt;J156,1)+M156-L156+IF(L156&gt;M156,1)+O156-N156+IF(N156&gt;O156,1)+(E156*base!D$4)+(D156*base!D$4)+(C156*base!D$4)+H156+K156</f>
        <v>0.33333333333333331</v>
      </c>
      <c r="T156" s="192" t="str">
        <f>IF(S156&lt;=base!D$3,"","hc")</f>
        <v/>
      </c>
      <c r="U156" s="184"/>
      <c r="V156" s="45"/>
      <c r="W156" s="108">
        <f t="shared" si="2"/>
        <v>0</v>
      </c>
      <c r="X156" s="119"/>
      <c r="Z156"/>
    </row>
    <row r="157" spans="1:26" x14ac:dyDescent="0.25">
      <c r="A157" s="1" t="s">
        <v>11</v>
      </c>
      <c r="B157" s="2">
        <v>41062</v>
      </c>
      <c r="C157" s="25"/>
      <c r="D157" s="42"/>
      <c r="E157" s="28"/>
      <c r="F157" s="10">
        <v>0.375</v>
      </c>
      <c r="G157" s="46">
        <v>0.54166666666666663</v>
      </c>
      <c r="H157" s="155">
        <v>4.1666666666666664E-2</v>
      </c>
      <c r="I157" s="146">
        <v>0.58333333333333337</v>
      </c>
      <c r="J157" s="46">
        <v>0.70833333333333337</v>
      </c>
      <c r="K157" s="153"/>
      <c r="L157" s="132"/>
      <c r="M157" s="11"/>
      <c r="N157" s="47"/>
      <c r="O157" s="57"/>
      <c r="P157" s="189">
        <f>G157-F157+IF(F157&gt;G157,1)+J157-I157+IF(I157&gt;J157,1)+M157-L157+IF(L157&gt;M157,1)+O157-N157+IF(N157&gt;O157,1)+(E157*base!D$4)+(D157*base!D$4)+(C157*base!D$4)</f>
        <v>0.29166666666666663</v>
      </c>
      <c r="Q157" s="190" t="str">
        <f>IF(P157&lt;=base!D$5,"","hc")</f>
        <v/>
      </c>
      <c r="R157" s="197">
        <f>SUM(P157-base!D$5)</f>
        <v>-0.12500000000000006</v>
      </c>
      <c r="S157" s="191">
        <f>G157-F157+IF(F157&gt;G157,1)+J157-I157+IF(I157&gt;J157,1)+M157-L157+IF(L157&gt;M157,1)+O157-N157+IF(N157&gt;O157,1)+(E157*base!D$4)+(D157*base!D$4)+(C157*base!D$4)+H157+K157</f>
        <v>0.33333333333333331</v>
      </c>
      <c r="T157" s="192" t="str">
        <f>IF(S157&lt;=base!D$3,"","hc")</f>
        <v/>
      </c>
      <c r="U157" s="184"/>
      <c r="V157" s="45"/>
      <c r="W157" s="108">
        <f t="shared" si="2"/>
        <v>0</v>
      </c>
      <c r="X157" s="119"/>
      <c r="Z157"/>
    </row>
    <row r="158" spans="1:26" x14ac:dyDescent="0.25">
      <c r="A158" s="1" t="s">
        <v>12</v>
      </c>
      <c r="B158" s="2">
        <v>41063</v>
      </c>
      <c r="C158" s="25"/>
      <c r="D158" s="42"/>
      <c r="E158" s="28"/>
      <c r="F158" s="9"/>
      <c r="G158" s="125"/>
      <c r="H158" s="155"/>
      <c r="I158" s="144"/>
      <c r="J158" s="125"/>
      <c r="K158" s="153"/>
      <c r="L158" s="132"/>
      <c r="M158" s="11"/>
      <c r="N158" s="47"/>
      <c r="O158" s="57"/>
      <c r="P158" s="189">
        <f>G158-F158+IF(F158&gt;G158,1)+J158-I158+IF(I158&gt;J158,1)+M158-L158+IF(L158&gt;M158,1)+O158-N158+IF(N158&gt;O158,1)+(E158*base!D$4)+(D158*base!D$4)+(C158*base!D$4)</f>
        <v>0</v>
      </c>
      <c r="Q158" s="190" t="str">
        <f>IF(P158&lt;=base!D$5,"","hc")</f>
        <v/>
      </c>
      <c r="R158" s="197">
        <f>SUM(P158-base!D$5)</f>
        <v>-0.41666666666666669</v>
      </c>
      <c r="S158" s="191">
        <f>G158-F158+IF(F158&gt;G158,1)+J158-I158+IF(I158&gt;J158,1)+M158-L158+IF(L158&gt;M158,1)+O158-N158+IF(N158&gt;O158,1)+(E158*base!D$4)+(D158*base!D$4)+(C158*base!D$4)+H158+K158</f>
        <v>0</v>
      </c>
      <c r="T158" s="192" t="str">
        <f>IF(S158&lt;=base!D$3,"","hc")</f>
        <v/>
      </c>
      <c r="U158" s="184"/>
      <c r="V158" s="45"/>
      <c r="W158" s="108">
        <f t="shared" si="2"/>
        <v>0</v>
      </c>
      <c r="X158" s="119"/>
      <c r="Z158"/>
    </row>
    <row r="159" spans="1:26" x14ac:dyDescent="0.25">
      <c r="A159" s="1" t="s">
        <v>13</v>
      </c>
      <c r="B159" s="2">
        <v>41064</v>
      </c>
      <c r="C159" s="25"/>
      <c r="D159" s="42"/>
      <c r="E159" s="28"/>
      <c r="F159" s="9"/>
      <c r="G159" s="125"/>
      <c r="H159" s="155"/>
      <c r="I159" s="144"/>
      <c r="J159" s="125"/>
      <c r="K159" s="153"/>
      <c r="L159" s="132"/>
      <c r="M159" s="11"/>
      <c r="N159" s="47"/>
      <c r="O159" s="57"/>
      <c r="P159" s="189">
        <f>G159-F159+IF(F159&gt;G159,1)+J159-I159+IF(I159&gt;J159,1)+M159-L159+IF(L159&gt;M159,1)+O159-N159+IF(N159&gt;O159,1)+(E159*base!D$4)+(D159*base!D$4)+(C159*base!D$4)</f>
        <v>0</v>
      </c>
      <c r="Q159" s="190" t="str">
        <f>IF(P159&lt;=base!D$5,"","hc")</f>
        <v/>
      </c>
      <c r="R159" s="197">
        <f>SUM(P159-base!D$5)</f>
        <v>-0.41666666666666669</v>
      </c>
      <c r="S159" s="191">
        <f>G159-F159+IF(F159&gt;G159,1)+J159-I159+IF(I159&gt;J159,1)+M159-L159+IF(L159&gt;M159,1)+O159-N159+IF(N159&gt;O159,1)+(E159*base!D$4)+(D159*base!D$4)+(C159*base!D$4)+H159+K159</f>
        <v>0</v>
      </c>
      <c r="T159" s="192" t="str">
        <f>IF(S159&lt;=base!D$3,"","hc")</f>
        <v/>
      </c>
      <c r="U159" s="184">
        <f>SUM(P153:P159)</f>
        <v>1.2291666666666665</v>
      </c>
      <c r="V159" s="79">
        <f>IF(base!D$7&lt;U159,U159-base!D$7,0)</f>
        <v>0</v>
      </c>
      <c r="W159" s="108">
        <f t="shared" si="2"/>
        <v>0</v>
      </c>
      <c r="X159" s="120">
        <f>G159-F159+IF(F159&gt;G159,1)+J159-I159+IF(I159&gt;J159,1)+M159-L159+IF(L159&gt;M159,1)+O159-N159+IF(N159&gt;O159,1)+(D159*base!E179)+(E159*base!E179)</f>
        <v>0</v>
      </c>
      <c r="Z159"/>
    </row>
    <row r="160" spans="1:26" x14ac:dyDescent="0.25">
      <c r="A160" s="1" t="s">
        <v>14</v>
      </c>
      <c r="B160" s="2">
        <v>41065</v>
      </c>
      <c r="C160" s="25"/>
      <c r="D160" s="42"/>
      <c r="E160" s="28"/>
      <c r="F160" s="10">
        <v>0.375</v>
      </c>
      <c r="G160" s="46">
        <v>0.54166666666666663</v>
      </c>
      <c r="H160" s="155">
        <v>4.1666666666666664E-2</v>
      </c>
      <c r="I160" s="146">
        <v>0.58333333333333337</v>
      </c>
      <c r="J160" s="46">
        <v>0.70833333333333337</v>
      </c>
      <c r="K160" s="153"/>
      <c r="L160" s="132"/>
      <c r="M160" s="11"/>
      <c r="N160" s="47"/>
      <c r="O160" s="57"/>
      <c r="P160" s="189">
        <f>G160-F160+IF(F160&gt;G160,1)+J160-I160+IF(I160&gt;J160,1)+M160-L160+IF(L160&gt;M160,1)+O160-N160+IF(N160&gt;O160,1)+(E160*base!D$4)+(D160*base!D$4)+(C160*base!D$4)</f>
        <v>0.29166666666666663</v>
      </c>
      <c r="Q160" s="190" t="str">
        <f>IF(P160&lt;=base!D$5,"","hc")</f>
        <v/>
      </c>
      <c r="R160" s="197">
        <f>SUM(P160-base!D$5)</f>
        <v>-0.12500000000000006</v>
      </c>
      <c r="S160" s="191">
        <f>G160-F160+IF(F160&gt;G160,1)+J160-I160+IF(I160&gt;J160,1)+M160-L160+IF(L160&gt;M160,1)+O160-N160+IF(N160&gt;O160,1)+(E160*base!D$4)+(D160*base!D$4)+(C160*base!D$4)+H160+K160</f>
        <v>0.33333333333333331</v>
      </c>
      <c r="T160" s="192" t="str">
        <f>IF(S160&lt;=base!D$3,"","hc")</f>
        <v/>
      </c>
      <c r="U160" s="184"/>
      <c r="V160" s="45"/>
      <c r="W160" s="108">
        <f t="shared" si="2"/>
        <v>0</v>
      </c>
      <c r="X160" s="119"/>
      <c r="Z160"/>
    </row>
    <row r="161" spans="1:26" x14ac:dyDescent="0.25">
      <c r="A161" s="1" t="s">
        <v>15</v>
      </c>
      <c r="B161" s="2">
        <v>41066</v>
      </c>
      <c r="C161" s="25"/>
      <c r="D161" s="42"/>
      <c r="E161" s="28"/>
      <c r="F161" s="9"/>
      <c r="G161" s="125"/>
      <c r="H161" s="155"/>
      <c r="I161" s="146">
        <v>0.5625</v>
      </c>
      <c r="J161" s="46">
        <v>0.83333333333333337</v>
      </c>
      <c r="K161" s="153"/>
      <c r="L161" s="132"/>
      <c r="M161" s="11"/>
      <c r="N161" s="47"/>
      <c r="O161" s="57"/>
      <c r="P161" s="189">
        <f>G161-F161+IF(F161&gt;G161,1)+J161-I161+IF(I161&gt;J161,1)+M161-L161+IF(L161&gt;M161,1)+O161-N161+IF(N161&gt;O161,1)+(E161*base!D$4)+(D161*base!D$4)+(C161*base!D$4)</f>
        <v>0.27083333333333337</v>
      </c>
      <c r="Q161" s="190" t="str">
        <f>IF(P161&lt;=base!D$5,"","hc")</f>
        <v/>
      </c>
      <c r="R161" s="197">
        <f>SUM(P161-base!D$5)</f>
        <v>-0.14583333333333331</v>
      </c>
      <c r="S161" s="191">
        <f>G161-F161+IF(F161&gt;G161,1)+J161-I161+IF(I161&gt;J161,1)+M161-L161+IF(L161&gt;M161,1)+O161-N161+IF(N161&gt;O161,1)+(E161*base!D$4)+(D161*base!D$4)+(C161*base!D$4)+H161+K161</f>
        <v>0.27083333333333337</v>
      </c>
      <c r="T161" s="192" t="str">
        <f>IF(S161&lt;=base!D$3,"","hc")</f>
        <v/>
      </c>
      <c r="U161" s="184"/>
      <c r="V161" s="45"/>
      <c r="W161" s="108">
        <f t="shared" si="2"/>
        <v>0</v>
      </c>
      <c r="X161" s="119"/>
      <c r="Z161"/>
    </row>
    <row r="162" spans="1:26" x14ac:dyDescent="0.25">
      <c r="A162" s="1" t="s">
        <v>16</v>
      </c>
      <c r="B162" s="2">
        <v>41067</v>
      </c>
      <c r="C162" s="25"/>
      <c r="D162" s="42"/>
      <c r="E162" s="28"/>
      <c r="F162" s="9"/>
      <c r="G162" s="125"/>
      <c r="H162" s="155"/>
      <c r="I162" s="146">
        <v>0.5625</v>
      </c>
      <c r="J162" s="46">
        <v>0.75</v>
      </c>
      <c r="K162" s="153"/>
      <c r="L162" s="132"/>
      <c r="M162" s="11"/>
      <c r="N162" s="47"/>
      <c r="O162" s="57"/>
      <c r="P162" s="189">
        <f>G162-F162+IF(F162&gt;G162,1)+J162-I162+IF(I162&gt;J162,1)+M162-L162+IF(L162&gt;M162,1)+O162-N162+IF(N162&gt;O162,1)+(E162*base!D$4)+(D162*base!D$4)+(C162*base!D$4)</f>
        <v>0.1875</v>
      </c>
      <c r="Q162" s="190" t="str">
        <f>IF(P162&lt;=base!D$5,"","hc")</f>
        <v/>
      </c>
      <c r="R162" s="197">
        <f>SUM(P162-base!D$5)</f>
        <v>-0.22916666666666669</v>
      </c>
      <c r="S162" s="191">
        <f>G162-F162+IF(F162&gt;G162,1)+J162-I162+IF(I162&gt;J162,1)+M162-L162+IF(L162&gt;M162,1)+O162-N162+IF(N162&gt;O162,1)+(E162*base!D$4)+(D162*base!D$4)+(C162*base!D$4)+H162+K162</f>
        <v>0.1875</v>
      </c>
      <c r="T162" s="192" t="str">
        <f>IF(S162&lt;=base!D$3,"","hc")</f>
        <v/>
      </c>
      <c r="U162" s="184"/>
      <c r="V162" s="45"/>
      <c r="W162" s="108">
        <f t="shared" si="2"/>
        <v>0</v>
      </c>
      <c r="X162" s="119"/>
      <c r="Z162"/>
    </row>
    <row r="163" spans="1:26" x14ac:dyDescent="0.25">
      <c r="A163" s="1" t="s">
        <v>17</v>
      </c>
      <c r="B163" s="2">
        <v>41068</v>
      </c>
      <c r="C163" s="25"/>
      <c r="D163" s="42"/>
      <c r="E163" s="28"/>
      <c r="F163" s="10">
        <v>0.375</v>
      </c>
      <c r="G163" s="46">
        <v>0.54166666666666663</v>
      </c>
      <c r="H163" s="155">
        <v>0</v>
      </c>
      <c r="I163" s="146">
        <v>0.54166666666666663</v>
      </c>
      <c r="J163" s="46">
        <v>0.79166666666666663</v>
      </c>
      <c r="K163" s="155">
        <v>0</v>
      </c>
      <c r="L163" s="134">
        <v>0.79166666666666663</v>
      </c>
      <c r="M163" s="12">
        <v>0.875</v>
      </c>
      <c r="N163" s="49">
        <v>0.875</v>
      </c>
      <c r="O163" s="59">
        <v>0.91666666666666663</v>
      </c>
      <c r="P163" s="189">
        <f>G163-F163+IF(F163&gt;G163,1)+J163-I163+IF(I163&gt;J163,1)+M163-L163+IF(L163&gt;M163,1)+O163-N163+IF(N163&gt;O163,1)+(E163*base!D$4)+(D163*base!D$4)+(C163*base!D$4)</f>
        <v>0.54166666666666652</v>
      </c>
      <c r="Q163" s="190" t="str">
        <f>IF(P163&lt;=base!D$5,"","hc")</f>
        <v>hc</v>
      </c>
      <c r="R163" s="197">
        <f>SUM(P163-base!D$5)</f>
        <v>0.12499999999999983</v>
      </c>
      <c r="S163" s="191">
        <f>G163-F163+IF(F163&gt;G163,1)+J163-I163+IF(I163&gt;J163,1)+M163-L163+IF(L163&gt;M163,1)+O163-N163+IF(N163&gt;O163,1)+(E163*base!D$4)+(D163*base!D$4)+(C163*base!D$4)+H163+K163</f>
        <v>0.54166666666666652</v>
      </c>
      <c r="T163" s="192" t="str">
        <f>IF(S163&lt;=base!D$3,"","hc")</f>
        <v>hc</v>
      </c>
      <c r="U163" s="184"/>
      <c r="V163" s="45"/>
      <c r="W163" s="108">
        <f t="shared" si="2"/>
        <v>4.166666666666663E-2</v>
      </c>
      <c r="X163" s="119"/>
      <c r="Z163"/>
    </row>
    <row r="164" spans="1:26" x14ac:dyDescent="0.25">
      <c r="A164" s="1" t="s">
        <v>11</v>
      </c>
      <c r="B164" s="2">
        <v>41069</v>
      </c>
      <c r="C164" s="25"/>
      <c r="D164" s="42"/>
      <c r="E164" s="28"/>
      <c r="F164" s="9"/>
      <c r="G164" s="125"/>
      <c r="H164" s="155"/>
      <c r="I164" s="144"/>
      <c r="J164" s="125"/>
      <c r="K164" s="153"/>
      <c r="L164" s="132"/>
      <c r="M164" s="11"/>
      <c r="N164" s="47"/>
      <c r="O164" s="57"/>
      <c r="P164" s="189">
        <f>G164-F164+IF(F164&gt;G164,1)+J164-I164+IF(I164&gt;J164,1)+M164-L164+IF(L164&gt;M164,1)+O164-N164+IF(N164&gt;O164,1)+(E164*base!D$4)+(D164*base!D$4)+(C164*base!D$4)</f>
        <v>0</v>
      </c>
      <c r="Q164" s="190" t="str">
        <f>IF(P164&lt;=base!D$5,"","hc")</f>
        <v/>
      </c>
      <c r="R164" s="197">
        <f>SUM(P164-base!D$5)</f>
        <v>-0.41666666666666669</v>
      </c>
      <c r="S164" s="191">
        <f>G164-F164+IF(F164&gt;G164,1)+J164-I164+IF(I164&gt;J164,1)+M164-L164+IF(L164&gt;M164,1)+O164-N164+IF(N164&gt;O164,1)+(E164*base!D$4)+(D164*base!D$4)+(C164*base!D$4)+H164+K164</f>
        <v>0</v>
      </c>
      <c r="T164" s="192" t="str">
        <f>IF(S164&lt;=base!D$3,"","hc")</f>
        <v/>
      </c>
      <c r="U164" s="184"/>
      <c r="V164" s="45"/>
      <c r="W164" s="108">
        <f t="shared" si="2"/>
        <v>0</v>
      </c>
      <c r="X164" s="119"/>
      <c r="Z164"/>
    </row>
    <row r="165" spans="1:26" x14ac:dyDescent="0.25">
      <c r="A165" s="1" t="s">
        <v>12</v>
      </c>
      <c r="B165" s="2">
        <v>41070</v>
      </c>
      <c r="C165" s="25"/>
      <c r="D165" s="42"/>
      <c r="E165" s="28"/>
      <c r="F165" s="9"/>
      <c r="G165" s="125"/>
      <c r="H165" s="155"/>
      <c r="I165" s="146">
        <v>0.54166666666666663</v>
      </c>
      <c r="J165" s="46">
        <v>0.79166666666666663</v>
      </c>
      <c r="K165" s="155">
        <v>0</v>
      </c>
      <c r="L165" s="134">
        <v>0.79166666666666663</v>
      </c>
      <c r="M165" s="12">
        <v>0.875</v>
      </c>
      <c r="N165" s="49">
        <v>0.875</v>
      </c>
      <c r="O165" s="59">
        <v>0.95833333333333337</v>
      </c>
      <c r="P165" s="189">
        <f>G165-F165+IF(F165&gt;G165,1)+J165-I165+IF(I165&gt;J165,1)+M165-L165+IF(L165&gt;M165,1)+O165-N165+IF(N165&gt;O165,1)+(E165*base!D$4)+(D165*base!D$4)+(C165*base!D$4)</f>
        <v>0.41666666666666674</v>
      </c>
      <c r="Q165" s="190" t="str">
        <f>IF(P165&lt;=base!D$5,"","hc")</f>
        <v/>
      </c>
      <c r="R165" s="197">
        <f>SUM(P165-base!D$5)</f>
        <v>5.5511151231257827E-17</v>
      </c>
      <c r="S165" s="191">
        <f>G165-F165+IF(F165&gt;G165,1)+J165-I165+IF(I165&gt;J165,1)+M165-L165+IF(L165&gt;M165,1)+O165-N165+IF(N165&gt;O165,1)+(E165*base!D$4)+(D165*base!D$4)+(C165*base!D$4)+H165+K165</f>
        <v>0.41666666666666674</v>
      </c>
      <c r="T165" s="192" t="str">
        <f>IF(S165&lt;=base!D$3,"","hc")</f>
        <v/>
      </c>
      <c r="U165" s="184"/>
      <c r="V165" s="45"/>
      <c r="W165" s="108">
        <f t="shared" si="2"/>
        <v>8.333333333333337E-2</v>
      </c>
      <c r="X165" s="119"/>
      <c r="Z165"/>
    </row>
    <row r="166" spans="1:26" x14ac:dyDescent="0.25">
      <c r="A166" s="1" t="s">
        <v>13</v>
      </c>
      <c r="B166" s="2">
        <v>41071</v>
      </c>
      <c r="C166" s="25"/>
      <c r="D166" s="42"/>
      <c r="E166" s="28"/>
      <c r="F166" s="9"/>
      <c r="G166" s="125"/>
      <c r="H166" s="155"/>
      <c r="I166" s="144"/>
      <c r="J166" s="125"/>
      <c r="K166" s="153"/>
      <c r="L166" s="132"/>
      <c r="M166" s="11"/>
      <c r="N166" s="47"/>
      <c r="O166" s="57"/>
      <c r="P166" s="189">
        <f>G166-F166+IF(F166&gt;G166,1)+J166-I166+IF(I166&gt;J166,1)+M166-L166+IF(L166&gt;M166,1)+O166-N166+IF(N166&gt;O166,1)+(E166*base!D$4)+(D166*base!D$4)+(C166*base!D$4)</f>
        <v>0</v>
      </c>
      <c r="Q166" s="190" t="str">
        <f>IF(P166&lt;=base!D$5,"","hc")</f>
        <v/>
      </c>
      <c r="R166" s="197">
        <f>SUM(P166-base!D$5)</f>
        <v>-0.41666666666666669</v>
      </c>
      <c r="S166" s="191">
        <f>G166-F166+IF(F166&gt;G166,1)+J166-I166+IF(I166&gt;J166,1)+M166-L166+IF(L166&gt;M166,1)+O166-N166+IF(N166&gt;O166,1)+(E166*base!D$4)+(D166*base!D$4)+(C166*base!D$4)+H166+K166</f>
        <v>0</v>
      </c>
      <c r="T166" s="192" t="str">
        <f>IF(S166&lt;=base!D$3,"","hc")</f>
        <v/>
      </c>
      <c r="U166" s="184">
        <f>SUM(P160:P166)</f>
        <v>1.7083333333333333</v>
      </c>
      <c r="V166" s="79">
        <f>IF(base!D$7&lt;U166,U166-base!D$7,0)</f>
        <v>0.20833333333333326</v>
      </c>
      <c r="W166" s="108">
        <f t="shared" si="2"/>
        <v>0</v>
      </c>
      <c r="X166" s="120">
        <f>G166-F166+IF(F166&gt;G166,1)+J166-I166+IF(I166&gt;J166,1)+M166-L166+IF(L166&gt;M166,1)+O166-N166+IF(N166&gt;O166,1)+(D166*base!E186)+(E166*base!E186)</f>
        <v>0</v>
      </c>
      <c r="Z166"/>
    </row>
    <row r="167" spans="1:26" x14ac:dyDescent="0.25">
      <c r="A167" s="1" t="s">
        <v>14</v>
      </c>
      <c r="B167" s="2">
        <v>41072</v>
      </c>
      <c r="C167" s="25"/>
      <c r="D167" s="42"/>
      <c r="E167" s="28"/>
      <c r="F167" s="10"/>
      <c r="G167" s="46"/>
      <c r="H167" s="155"/>
      <c r="I167" s="146"/>
      <c r="J167" s="46"/>
      <c r="K167" s="153"/>
      <c r="L167" s="132"/>
      <c r="M167" s="11"/>
      <c r="N167" s="47"/>
      <c r="O167" s="57"/>
      <c r="P167" s="189">
        <f>G167-F167+IF(F167&gt;G167,1)+J167-I167+IF(I167&gt;J167,1)+M167-L167+IF(L167&gt;M167,1)+O167-N167+IF(N167&gt;O167,1)+(E167*base!D$4)+(D167*base!D$4)+(C167*base!D$4)</f>
        <v>0</v>
      </c>
      <c r="Q167" s="190" t="str">
        <f>IF(P167&lt;=base!D$5,"","hc")</f>
        <v/>
      </c>
      <c r="R167" s="197">
        <f>SUM(P167-base!D$5)</f>
        <v>-0.41666666666666669</v>
      </c>
      <c r="S167" s="191">
        <f>G167-F167+IF(F167&gt;G167,1)+J167-I167+IF(I167&gt;J167,1)+M167-L167+IF(L167&gt;M167,1)+O167-N167+IF(N167&gt;O167,1)+(E167*base!D$4)+(D167*base!D$4)+(C167*base!D$4)+H167+K167</f>
        <v>0</v>
      </c>
      <c r="T167" s="192" t="str">
        <f>IF(S167&lt;=base!D$3,"","hc")</f>
        <v/>
      </c>
      <c r="U167" s="184"/>
      <c r="V167" s="45"/>
      <c r="W167" s="108">
        <f t="shared" si="2"/>
        <v>0</v>
      </c>
      <c r="X167" s="119"/>
      <c r="Z167"/>
    </row>
    <row r="168" spans="1:26" x14ac:dyDescent="0.25">
      <c r="A168" s="1" t="s">
        <v>15</v>
      </c>
      <c r="B168" s="2">
        <v>41073</v>
      </c>
      <c r="C168" s="25"/>
      <c r="D168" s="42"/>
      <c r="E168" s="28"/>
      <c r="F168" s="10">
        <v>0.375</v>
      </c>
      <c r="G168" s="46">
        <v>0.54166666666666663</v>
      </c>
      <c r="H168" s="155">
        <v>4.1666666666666664E-2</v>
      </c>
      <c r="I168" s="146">
        <v>0.58333333333333337</v>
      </c>
      <c r="J168" s="46">
        <v>0.70833333333333337</v>
      </c>
      <c r="K168" s="153"/>
      <c r="L168" s="132"/>
      <c r="M168" s="11"/>
      <c r="N168" s="47"/>
      <c r="O168" s="57"/>
      <c r="P168" s="189">
        <f>G168-F168+IF(F168&gt;G168,1)+J168-I168+IF(I168&gt;J168,1)+M168-L168+IF(L168&gt;M168,1)+O168-N168+IF(N168&gt;O168,1)+(E168*base!D$4)+(D168*base!D$4)+(C168*base!D$4)</f>
        <v>0.29166666666666663</v>
      </c>
      <c r="Q168" s="190" t="str">
        <f>IF(P168&lt;=base!D$5,"","hc")</f>
        <v/>
      </c>
      <c r="R168" s="197">
        <f>SUM(P168-base!D$5)</f>
        <v>-0.12500000000000006</v>
      </c>
      <c r="S168" s="191">
        <f>G168-F168+IF(F168&gt;G168,1)+J168-I168+IF(I168&gt;J168,1)+M168-L168+IF(L168&gt;M168,1)+O168-N168+IF(N168&gt;O168,1)+(E168*base!D$4)+(D168*base!D$4)+(C168*base!D$4)+H168+K168</f>
        <v>0.33333333333333331</v>
      </c>
      <c r="T168" s="192" t="str">
        <f>IF(S168&lt;=base!D$3,"","hc")</f>
        <v/>
      </c>
      <c r="U168" s="184"/>
      <c r="V168" s="45"/>
      <c r="W168" s="108">
        <f t="shared" si="2"/>
        <v>0</v>
      </c>
      <c r="X168" s="119"/>
      <c r="Z168"/>
    </row>
    <row r="169" spans="1:26" x14ac:dyDescent="0.25">
      <c r="A169" s="1" t="s">
        <v>16</v>
      </c>
      <c r="B169" s="2">
        <v>41074</v>
      </c>
      <c r="C169" s="25"/>
      <c r="D169" s="42"/>
      <c r="E169" s="28"/>
      <c r="F169" s="10">
        <v>0.375</v>
      </c>
      <c r="G169" s="46">
        <v>0.54166666666666663</v>
      </c>
      <c r="H169" s="155">
        <v>4.1666666666666664E-2</v>
      </c>
      <c r="I169" s="146">
        <v>0.58333333333333337</v>
      </c>
      <c r="J169" s="46">
        <v>0.77083333333333337</v>
      </c>
      <c r="K169" s="153"/>
      <c r="L169" s="132"/>
      <c r="M169" s="11"/>
      <c r="N169" s="47"/>
      <c r="O169" s="57"/>
      <c r="P169" s="189">
        <f>G169-F169+IF(F169&gt;G169,1)+J169-I169+IF(I169&gt;J169,1)+M169-L169+IF(L169&gt;M169,1)+O169-N169+IF(N169&gt;O169,1)+(E169*base!D$4)+(D169*base!D$4)+(C169*base!D$4)</f>
        <v>0.35416666666666663</v>
      </c>
      <c r="Q169" s="190" t="str">
        <f>IF(P169&lt;=base!D$5,"","hc")</f>
        <v/>
      </c>
      <c r="R169" s="197">
        <f>SUM(P169-base!D$5)</f>
        <v>-6.2500000000000056E-2</v>
      </c>
      <c r="S169" s="191">
        <f>G169-F169+IF(F169&gt;G169,1)+J169-I169+IF(I169&gt;J169,1)+M169-L169+IF(L169&gt;M169,1)+O169-N169+IF(N169&gt;O169,1)+(E169*base!D$4)+(D169*base!D$4)+(C169*base!D$4)+H169+K169</f>
        <v>0.39583333333333331</v>
      </c>
      <c r="T169" s="192" t="str">
        <f>IF(S169&lt;=base!D$3,"","hc")</f>
        <v/>
      </c>
      <c r="U169" s="184"/>
      <c r="V169" s="45"/>
      <c r="W169" s="108">
        <f t="shared" si="2"/>
        <v>0</v>
      </c>
      <c r="X169" s="119"/>
      <c r="Z169"/>
    </row>
    <row r="170" spans="1:26" x14ac:dyDescent="0.25">
      <c r="A170" s="1" t="s">
        <v>17</v>
      </c>
      <c r="B170" s="2">
        <v>41075</v>
      </c>
      <c r="C170" s="25"/>
      <c r="D170" s="42"/>
      <c r="E170" s="28"/>
      <c r="F170" s="10">
        <v>0.375</v>
      </c>
      <c r="G170" s="46">
        <v>0.54166666666666663</v>
      </c>
      <c r="H170" s="155">
        <v>4.1666666666666664E-2</v>
      </c>
      <c r="I170" s="146">
        <v>0.58333333333333337</v>
      </c>
      <c r="J170" s="46">
        <v>0.70833333333333337</v>
      </c>
      <c r="K170" s="153"/>
      <c r="L170" s="132"/>
      <c r="M170" s="11"/>
      <c r="N170" s="47"/>
      <c r="O170" s="57"/>
      <c r="P170" s="189">
        <f>G170-F170+IF(F170&gt;G170,1)+J170-I170+IF(I170&gt;J170,1)+M170-L170+IF(L170&gt;M170,1)+O170-N170+IF(N170&gt;O170,1)+(E170*base!D$4)+(D170*base!D$4)+(C170*base!D$4)</f>
        <v>0.29166666666666663</v>
      </c>
      <c r="Q170" s="190" t="str">
        <f>IF(P170&lt;=base!D$5,"","hc")</f>
        <v/>
      </c>
      <c r="R170" s="197">
        <f>SUM(P170-base!D$5)</f>
        <v>-0.12500000000000006</v>
      </c>
      <c r="S170" s="191">
        <f>G170-F170+IF(F170&gt;G170,1)+J170-I170+IF(I170&gt;J170,1)+M170-L170+IF(L170&gt;M170,1)+O170-N170+IF(N170&gt;O170,1)+(E170*base!D$4)+(D170*base!D$4)+(C170*base!D$4)+H170+K170</f>
        <v>0.33333333333333331</v>
      </c>
      <c r="T170" s="192" t="str">
        <f>IF(S170&lt;=base!D$3,"","hc")</f>
        <v/>
      </c>
      <c r="U170" s="184"/>
      <c r="V170" s="45"/>
      <c r="W170" s="108">
        <f t="shared" si="2"/>
        <v>0</v>
      </c>
      <c r="X170" s="119"/>
      <c r="Z170"/>
    </row>
    <row r="171" spans="1:26" x14ac:dyDescent="0.25">
      <c r="A171" s="1" t="s">
        <v>11</v>
      </c>
      <c r="B171" s="2">
        <v>41076</v>
      </c>
      <c r="C171" s="25"/>
      <c r="D171" s="42"/>
      <c r="E171" s="28"/>
      <c r="F171" s="10">
        <v>0.41666666666666669</v>
      </c>
      <c r="G171" s="46">
        <v>0.58333333333333337</v>
      </c>
      <c r="H171" s="155">
        <v>4.1666666666666664E-2</v>
      </c>
      <c r="I171" s="146">
        <v>0.58333333333333337</v>
      </c>
      <c r="J171" s="46">
        <v>0.75</v>
      </c>
      <c r="K171" s="155">
        <v>4.1666666666666664E-2</v>
      </c>
      <c r="L171" s="134">
        <v>0.79166666666666663</v>
      </c>
      <c r="M171" s="12">
        <v>0.875</v>
      </c>
      <c r="N171" s="49">
        <v>0.875</v>
      </c>
      <c r="O171" s="64">
        <v>1</v>
      </c>
      <c r="P171" s="189">
        <f>G171-F171+IF(F171&gt;G171,1)+J171-I171+IF(I171&gt;J171,1)+M171-L171+IF(L171&gt;M171,1)+O171-N171+IF(N171&gt;O171,1)+(E171*base!D$4)+(D171*base!D$4)+(C171*base!D$4)</f>
        <v>0.54166666666666696</v>
      </c>
      <c r="Q171" s="190" t="str">
        <f>IF(P171&lt;=base!D$5,"","hc")</f>
        <v>hc</v>
      </c>
      <c r="R171" s="197">
        <f>SUM(P171-base!D$5)</f>
        <v>0.12500000000000028</v>
      </c>
      <c r="S171" s="191">
        <f>G171-F171+IF(F171&gt;G171,1)+J171-I171+IF(I171&gt;J171,1)+M171-L171+IF(L171&gt;M171,1)+O171-N171+IF(N171&gt;O171,1)+(E171*base!D$4)+(D171*base!D$4)+(C171*base!D$4)+H171+K171</f>
        <v>0.62500000000000022</v>
      </c>
      <c r="T171" s="192" t="str">
        <f>IF(S171&lt;=base!D$3,"","hc")</f>
        <v>hc</v>
      </c>
      <c r="U171" s="184"/>
      <c r="V171" s="45"/>
      <c r="W171" s="108">
        <f t="shared" si="2"/>
        <v>0.125</v>
      </c>
      <c r="X171" s="119"/>
      <c r="Z171"/>
    </row>
    <row r="172" spans="1:26" x14ac:dyDescent="0.25">
      <c r="A172" s="1" t="s">
        <v>12</v>
      </c>
      <c r="B172" s="2">
        <v>41077</v>
      </c>
      <c r="C172" s="25"/>
      <c r="D172" s="42"/>
      <c r="E172" s="28"/>
      <c r="F172" s="9"/>
      <c r="G172" s="125"/>
      <c r="H172" s="155"/>
      <c r="I172" s="144"/>
      <c r="J172" s="125"/>
      <c r="K172" s="153"/>
      <c r="L172" s="132"/>
      <c r="M172" s="11"/>
      <c r="N172" s="47"/>
      <c r="O172" s="57"/>
      <c r="P172" s="189">
        <f>G172-F172+IF(F172&gt;G172,1)+J172-I172+IF(I172&gt;J172,1)+M172-L172+IF(L172&gt;M172,1)+O172-N172+IF(N172&gt;O172,1)+(E172*base!D$4)+(D172*base!D$4)+(C172*base!D$4)</f>
        <v>0</v>
      </c>
      <c r="Q172" s="190" t="str">
        <f>IF(P172&lt;=base!D$5,"","hc")</f>
        <v/>
      </c>
      <c r="R172" s="197">
        <f>SUM(P172-base!D$5)</f>
        <v>-0.41666666666666669</v>
      </c>
      <c r="S172" s="191">
        <f>G172-F172+IF(F172&gt;G172,1)+J172-I172+IF(I172&gt;J172,1)+M172-L172+IF(L172&gt;M172,1)+O172-N172+IF(N172&gt;O172,1)+(E172*base!D$4)+(D172*base!D$4)+(C172*base!D$4)+H172+K172</f>
        <v>0</v>
      </c>
      <c r="T172" s="192" t="str">
        <f>IF(S172&lt;=base!D$3,"","hc")</f>
        <v/>
      </c>
      <c r="U172" s="184"/>
      <c r="V172" s="45"/>
      <c r="W172" s="108">
        <f t="shared" si="2"/>
        <v>0</v>
      </c>
      <c r="X172" s="119"/>
      <c r="Z172"/>
    </row>
    <row r="173" spans="1:26" x14ac:dyDescent="0.25">
      <c r="A173" s="1" t="s">
        <v>13</v>
      </c>
      <c r="B173" s="2">
        <v>41078</v>
      </c>
      <c r="C173" s="25"/>
      <c r="D173" s="42"/>
      <c r="E173" s="28"/>
      <c r="F173" s="9"/>
      <c r="G173" s="125"/>
      <c r="H173" s="155"/>
      <c r="I173" s="144"/>
      <c r="J173" s="125"/>
      <c r="K173" s="153"/>
      <c r="L173" s="132"/>
      <c r="M173" s="11"/>
      <c r="N173" s="47"/>
      <c r="O173" s="57"/>
      <c r="P173" s="189">
        <f>G173-F173+IF(F173&gt;G173,1)+J173-I173+IF(I173&gt;J173,1)+M173-L173+IF(L173&gt;M173,1)+O173-N173+IF(N173&gt;O173,1)+(E173*base!D$4)+(D173*base!D$4)+(C173*base!D$4)</f>
        <v>0</v>
      </c>
      <c r="Q173" s="190" t="str">
        <f>IF(P173&lt;=base!D$5,"","hc")</f>
        <v/>
      </c>
      <c r="R173" s="197">
        <f>SUM(P173-base!D$5)</f>
        <v>-0.41666666666666669</v>
      </c>
      <c r="S173" s="191">
        <f>G173-F173+IF(F173&gt;G173,1)+J173-I173+IF(I173&gt;J173,1)+M173-L173+IF(L173&gt;M173,1)+O173-N173+IF(N173&gt;O173,1)+(E173*base!D$4)+(D173*base!D$4)+(C173*base!D$4)+H173+K173</f>
        <v>0</v>
      </c>
      <c r="T173" s="192" t="str">
        <f>IF(S173&lt;=base!D$3,"","hc")</f>
        <v/>
      </c>
      <c r="U173" s="184">
        <f>SUM(P167:P173)</f>
        <v>1.479166666666667</v>
      </c>
      <c r="V173" s="79">
        <f>IF(base!D$7&lt;U173,U173-base!D$7,0)</f>
        <v>0</v>
      </c>
      <c r="W173" s="108">
        <f t="shared" si="2"/>
        <v>0</v>
      </c>
      <c r="X173" s="120">
        <f>G173-F173+IF(F173&gt;G173,1)+J173-I173+IF(I173&gt;J173,1)+M173-L173+IF(L173&gt;M173,1)+O173-N173+IF(N173&gt;O173,1)+(D173*base!E193)+(E173*base!E193)</f>
        <v>0</v>
      </c>
      <c r="Z173"/>
    </row>
    <row r="174" spans="1:26" x14ac:dyDescent="0.25">
      <c r="A174" s="1" t="s">
        <v>14</v>
      </c>
      <c r="B174" s="2">
        <v>41079</v>
      </c>
      <c r="C174" s="25"/>
      <c r="D174" s="42"/>
      <c r="E174" s="28"/>
      <c r="F174" s="10">
        <v>0.35416666666666669</v>
      </c>
      <c r="G174" s="46">
        <v>0.54166666666666663</v>
      </c>
      <c r="H174" s="155">
        <v>4.1666666666666664E-2</v>
      </c>
      <c r="I174" s="146">
        <v>0.58333333333333337</v>
      </c>
      <c r="J174" s="46">
        <v>0.75</v>
      </c>
      <c r="K174" s="155">
        <v>4.1666666666666664E-2</v>
      </c>
      <c r="L174" s="134">
        <v>0.79166666666666663</v>
      </c>
      <c r="M174" s="12">
        <v>0.875</v>
      </c>
      <c r="N174" s="49">
        <v>0.875</v>
      </c>
      <c r="O174" s="59">
        <v>0.9375</v>
      </c>
      <c r="P174" s="189">
        <f>G174-F174+IF(F174&gt;G174,1)+J174-I174+IF(I174&gt;J174,1)+M174-L174+IF(L174&gt;M174,1)+O174-N174+IF(N174&gt;O174,1)+(E174*base!D$4)+(D174*base!D$4)+(C174*base!D$4)</f>
        <v>0.5</v>
      </c>
      <c r="Q174" s="190" t="str">
        <f>IF(P174&lt;=base!D$5,"","hc")</f>
        <v>hc</v>
      </c>
      <c r="R174" s="197">
        <f>SUM(P174-base!D$5)</f>
        <v>8.3333333333333315E-2</v>
      </c>
      <c r="S174" s="191">
        <f>G174-F174+IF(F174&gt;G174,1)+J174-I174+IF(I174&gt;J174,1)+M174-L174+IF(L174&gt;M174,1)+O174-N174+IF(N174&gt;O174,1)+(E174*base!D$4)+(D174*base!D$4)+(C174*base!D$4)+H174+K174</f>
        <v>0.58333333333333326</v>
      </c>
      <c r="T174" s="192" t="str">
        <f>IF(S174&lt;=base!D$3,"","hc")</f>
        <v>hc</v>
      </c>
      <c r="U174" s="184"/>
      <c r="V174" s="45"/>
      <c r="W174" s="108">
        <f t="shared" si="2"/>
        <v>6.25E-2</v>
      </c>
      <c r="X174" s="119"/>
      <c r="Z174"/>
    </row>
    <row r="175" spans="1:26" x14ac:dyDescent="0.25">
      <c r="A175" s="1" t="s">
        <v>15</v>
      </c>
      <c r="B175" s="2">
        <v>41080</v>
      </c>
      <c r="C175" s="25"/>
      <c r="D175" s="42"/>
      <c r="E175" s="28"/>
      <c r="F175" s="9"/>
      <c r="G175" s="125"/>
      <c r="H175" s="155"/>
      <c r="I175" s="146">
        <v>0.6875</v>
      </c>
      <c r="J175" s="46">
        <v>0.85416666666666663</v>
      </c>
      <c r="K175" s="153"/>
      <c r="L175" s="132"/>
      <c r="M175" s="11"/>
      <c r="N175" s="47"/>
      <c r="O175" s="57"/>
      <c r="P175" s="189">
        <f>G175-F175+IF(F175&gt;G175,1)+J175-I175+IF(I175&gt;J175,1)+M175-L175+IF(L175&gt;M175,1)+O175-N175+IF(N175&gt;O175,1)+(E175*base!D$4)+(D175*base!D$4)+(C175*base!D$4)</f>
        <v>0.16666666666666663</v>
      </c>
      <c r="Q175" s="190" t="str">
        <f>IF(P175&lt;=base!D$5,"","hc")</f>
        <v/>
      </c>
      <c r="R175" s="197">
        <f>SUM(P175-base!D$5)</f>
        <v>-0.25000000000000006</v>
      </c>
      <c r="S175" s="191">
        <f>G175-F175+IF(F175&gt;G175,1)+J175-I175+IF(I175&gt;J175,1)+M175-L175+IF(L175&gt;M175,1)+O175-N175+IF(N175&gt;O175,1)+(E175*base!D$4)+(D175*base!D$4)+(C175*base!D$4)+H175+K175</f>
        <v>0.16666666666666663</v>
      </c>
      <c r="T175" s="192" t="str">
        <f>IF(S175&lt;=base!D$3,"","hc")</f>
        <v/>
      </c>
      <c r="U175" s="184"/>
      <c r="V175" s="45"/>
      <c r="W175" s="108">
        <f t="shared" si="2"/>
        <v>0</v>
      </c>
      <c r="X175" s="119"/>
      <c r="Z175"/>
    </row>
    <row r="176" spans="1:26" x14ac:dyDescent="0.25">
      <c r="A176" s="1" t="s">
        <v>16</v>
      </c>
      <c r="B176" s="2">
        <v>41081</v>
      </c>
      <c r="C176" s="25"/>
      <c r="D176" s="42"/>
      <c r="E176" s="28"/>
      <c r="F176" s="9"/>
      <c r="G176" s="125"/>
      <c r="H176" s="155"/>
      <c r="I176" s="144"/>
      <c r="J176" s="125"/>
      <c r="K176" s="153"/>
      <c r="L176" s="132"/>
      <c r="M176" s="11"/>
      <c r="N176" s="47"/>
      <c r="O176" s="57"/>
      <c r="P176" s="189">
        <f>G176-F176+IF(F176&gt;G176,1)+J176-I176+IF(I176&gt;J176,1)+M176-L176+IF(L176&gt;M176,1)+O176-N176+IF(N176&gt;O176,1)+(E176*base!D$4)+(D176*base!D$4)+(C176*base!D$4)</f>
        <v>0</v>
      </c>
      <c r="Q176" s="190" t="str">
        <f>IF(P176&lt;=base!D$5,"","hc")</f>
        <v/>
      </c>
      <c r="R176" s="197">
        <f>SUM(P176-base!D$5)</f>
        <v>-0.41666666666666669</v>
      </c>
      <c r="S176" s="191">
        <f>G176-F176+IF(F176&gt;G176,1)+J176-I176+IF(I176&gt;J176,1)+M176-L176+IF(L176&gt;M176,1)+O176-N176+IF(N176&gt;O176,1)+(E176*base!D$4)+(D176*base!D$4)+(C176*base!D$4)+H176+K176</f>
        <v>0</v>
      </c>
      <c r="T176" s="192" t="str">
        <f>IF(S176&lt;=base!D$3,"","hc")</f>
        <v/>
      </c>
      <c r="U176" s="184"/>
      <c r="V176" s="45"/>
      <c r="W176" s="108">
        <f t="shared" si="2"/>
        <v>0</v>
      </c>
      <c r="X176" s="119"/>
      <c r="Z176"/>
    </row>
    <row r="177" spans="1:26" x14ac:dyDescent="0.25">
      <c r="A177" s="1" t="s">
        <v>17</v>
      </c>
      <c r="B177" s="2">
        <v>41082</v>
      </c>
      <c r="C177" s="25"/>
      <c r="D177" s="42"/>
      <c r="E177" s="28"/>
      <c r="F177" s="10">
        <v>0.41666666666666669</v>
      </c>
      <c r="G177" s="46">
        <v>0.54166666666666663</v>
      </c>
      <c r="H177" s="155">
        <v>4.1666666666666664E-2</v>
      </c>
      <c r="I177" s="146">
        <v>0.58333333333333337</v>
      </c>
      <c r="J177" s="46">
        <v>0.79166666666666663</v>
      </c>
      <c r="K177" s="155">
        <v>0</v>
      </c>
      <c r="L177" s="134">
        <v>0.79166666666666663</v>
      </c>
      <c r="M177" s="12">
        <v>0.875</v>
      </c>
      <c r="N177" s="47"/>
      <c r="O177" s="57"/>
      <c r="P177" s="189">
        <f>G177-F177+IF(F177&gt;G177,1)+J177-I177+IF(I177&gt;J177,1)+M177-L177+IF(L177&gt;M177,1)+O177-N177+IF(N177&gt;O177,1)+(E177*base!D$4)+(D177*base!D$4)+(C177*base!D$4)</f>
        <v>0.41666666666666641</v>
      </c>
      <c r="Q177" s="190" t="str">
        <f>IF(P177&lt;=base!D$5,"","hc")</f>
        <v/>
      </c>
      <c r="R177" s="197">
        <f>SUM(P177-base!D$5)</f>
        <v>-2.7755575615628914E-16</v>
      </c>
      <c r="S177" s="191">
        <f>G177-F177+IF(F177&gt;G177,1)+J177-I177+IF(I177&gt;J177,1)+M177-L177+IF(L177&gt;M177,1)+O177-N177+IF(N177&gt;O177,1)+(E177*base!D$4)+(D177*base!D$4)+(C177*base!D$4)+H177+K177</f>
        <v>0.45833333333333309</v>
      </c>
      <c r="T177" s="192" t="str">
        <f>IF(S177&lt;=base!D$3,"","hc")</f>
        <v/>
      </c>
      <c r="U177" s="184"/>
      <c r="V177" s="45"/>
      <c r="W177" s="108">
        <f t="shared" si="2"/>
        <v>0</v>
      </c>
      <c r="X177" s="119"/>
      <c r="Z177"/>
    </row>
    <row r="178" spans="1:26" x14ac:dyDescent="0.25">
      <c r="A178" s="1" t="s">
        <v>11</v>
      </c>
      <c r="B178" s="2">
        <v>41083</v>
      </c>
      <c r="C178" s="25"/>
      <c r="D178" s="42"/>
      <c r="E178" s="28"/>
      <c r="F178" s="9"/>
      <c r="G178" s="125"/>
      <c r="H178" s="155"/>
      <c r="I178" s="146">
        <v>0.54166666666666663</v>
      </c>
      <c r="J178" s="46">
        <v>0.79166666666666663</v>
      </c>
      <c r="K178" s="155">
        <v>0</v>
      </c>
      <c r="L178" s="134">
        <v>0.79166666666666663</v>
      </c>
      <c r="M178" s="12">
        <v>0.875</v>
      </c>
      <c r="N178" s="49">
        <v>0.875</v>
      </c>
      <c r="O178" s="59">
        <v>0.95833333333333337</v>
      </c>
      <c r="P178" s="189">
        <f>G178-F178+IF(F178&gt;G178,1)+J178-I178+IF(I178&gt;J178,1)+M178-L178+IF(L178&gt;M178,1)+O178-N178+IF(N178&gt;O178,1)+(E178*base!D$4)+(D178*base!D$4)+(C178*base!D$4)</f>
        <v>0.41666666666666674</v>
      </c>
      <c r="Q178" s="190" t="str">
        <f>IF(P178&lt;=base!D$5,"","hc")</f>
        <v/>
      </c>
      <c r="R178" s="197">
        <f>SUM(P178-base!D$5)</f>
        <v>5.5511151231257827E-17</v>
      </c>
      <c r="S178" s="191">
        <f>G178-F178+IF(F178&gt;G178,1)+J178-I178+IF(I178&gt;J178,1)+M178-L178+IF(L178&gt;M178,1)+O178-N178+IF(N178&gt;O178,1)+(E178*base!D$4)+(D178*base!D$4)+(C178*base!D$4)+H178+K178</f>
        <v>0.41666666666666674</v>
      </c>
      <c r="T178" s="192" t="str">
        <f>IF(S178&lt;=base!D$3,"","hc")</f>
        <v/>
      </c>
      <c r="U178" s="184"/>
      <c r="V178" s="45"/>
      <c r="W178" s="108">
        <f t="shared" si="2"/>
        <v>8.333333333333337E-2</v>
      </c>
      <c r="X178" s="119"/>
      <c r="Z178"/>
    </row>
    <row r="179" spans="1:26" x14ac:dyDescent="0.25">
      <c r="A179" s="1" t="s">
        <v>12</v>
      </c>
      <c r="B179" s="2">
        <v>41084</v>
      </c>
      <c r="C179" s="25"/>
      <c r="D179" s="42"/>
      <c r="E179" s="28"/>
      <c r="F179" s="9"/>
      <c r="G179" s="125"/>
      <c r="H179" s="155"/>
      <c r="I179" s="144"/>
      <c r="J179" s="125"/>
      <c r="K179" s="153"/>
      <c r="L179" s="132"/>
      <c r="M179" s="11"/>
      <c r="N179" s="47"/>
      <c r="O179" s="57"/>
      <c r="P179" s="189">
        <f>G179-F179+IF(F179&gt;G179,1)+J179-I179+IF(I179&gt;J179,1)+M179-L179+IF(L179&gt;M179,1)+O179-N179+IF(N179&gt;O179,1)+(E179*base!D$4)+(D179*base!D$4)+(C179*base!D$4)</f>
        <v>0</v>
      </c>
      <c r="Q179" s="190" t="str">
        <f>IF(P179&lt;=base!D$5,"","hc")</f>
        <v/>
      </c>
      <c r="R179" s="197">
        <f>SUM(P179-base!D$5)</f>
        <v>-0.41666666666666669</v>
      </c>
      <c r="S179" s="191">
        <f>G179-F179+IF(F179&gt;G179,1)+J179-I179+IF(I179&gt;J179,1)+M179-L179+IF(L179&gt;M179,1)+O179-N179+IF(N179&gt;O179,1)+(E179*base!D$4)+(D179*base!D$4)+(C179*base!D$4)+H179+K179</f>
        <v>0</v>
      </c>
      <c r="T179" s="192" t="str">
        <f>IF(S179&lt;=base!D$3,"","hc")</f>
        <v/>
      </c>
      <c r="U179" s="184"/>
      <c r="V179" s="45"/>
      <c r="W179" s="108">
        <f t="shared" si="2"/>
        <v>0</v>
      </c>
      <c r="X179" s="119"/>
      <c r="Z179"/>
    </row>
    <row r="180" spans="1:26" x14ac:dyDescent="0.25">
      <c r="A180" s="1" t="s">
        <v>13</v>
      </c>
      <c r="B180" s="2">
        <v>41085</v>
      </c>
      <c r="C180" s="25"/>
      <c r="D180" s="42"/>
      <c r="E180" s="28"/>
      <c r="F180" s="9"/>
      <c r="G180" s="125"/>
      <c r="H180" s="155"/>
      <c r="I180" s="144"/>
      <c r="J180" s="125"/>
      <c r="K180" s="153"/>
      <c r="L180" s="132"/>
      <c r="M180" s="11"/>
      <c r="N180" s="47"/>
      <c r="O180" s="57"/>
      <c r="P180" s="189">
        <f>G180-F180+IF(F180&gt;G180,1)+J180-I180+IF(I180&gt;J180,1)+M180-L180+IF(L180&gt;M180,1)+O180-N180+IF(N180&gt;O180,1)+(E180*base!D$4)+(D180*base!D$4)+(C180*base!D$4)</f>
        <v>0</v>
      </c>
      <c r="Q180" s="190" t="str">
        <f>IF(P180&lt;=base!D$5,"","hc")</f>
        <v/>
      </c>
      <c r="R180" s="197">
        <f>SUM(P180-base!D$5)</f>
        <v>-0.41666666666666669</v>
      </c>
      <c r="S180" s="191">
        <f>G180-F180+IF(F180&gt;G180,1)+J180-I180+IF(I180&gt;J180,1)+M180-L180+IF(L180&gt;M180,1)+O180-N180+IF(N180&gt;O180,1)+(E180*base!D$4)+(D180*base!D$4)+(C180*base!D$4)+H180+K180</f>
        <v>0</v>
      </c>
      <c r="T180" s="192" t="str">
        <f>IF(S180&lt;=base!D$3,"","hc")</f>
        <v/>
      </c>
      <c r="U180" s="184">
        <f>SUM(P174:P180)</f>
        <v>1.4999999999999998</v>
      </c>
      <c r="V180" s="79">
        <f>IF(base!D$7&lt;U180,U180-base!D$7,0)</f>
        <v>0</v>
      </c>
      <c r="W180" s="108">
        <f t="shared" si="2"/>
        <v>0</v>
      </c>
      <c r="X180" s="120">
        <f>G180-F180+IF(F180&gt;G180,1)+J180-I180+IF(I180&gt;J180,1)+M180-L180+IF(L180&gt;M180,1)+O180-N180+IF(N180&gt;O180,1)+(D180*base!E200)+(E180*base!E200)</f>
        <v>0</v>
      </c>
      <c r="Z180"/>
    </row>
    <row r="181" spans="1:26" x14ac:dyDescent="0.25">
      <c r="A181" s="1" t="s">
        <v>14</v>
      </c>
      <c r="B181" s="2">
        <v>41086</v>
      </c>
      <c r="C181" s="25"/>
      <c r="D181" s="42"/>
      <c r="E181" s="28"/>
      <c r="F181" s="9"/>
      <c r="G181" s="125"/>
      <c r="H181" s="155"/>
      <c r="I181" s="144"/>
      <c r="J181" s="125"/>
      <c r="K181" s="153"/>
      <c r="L181" s="132"/>
      <c r="M181" s="11"/>
      <c r="N181" s="47"/>
      <c r="O181" s="57"/>
      <c r="P181" s="189">
        <f>G181-F181+IF(F181&gt;G181,1)+J181-I181+IF(I181&gt;J181,1)+M181-L181+IF(L181&gt;M181,1)+O181-N181+IF(N181&gt;O181,1)+(E181*base!D$4)+(D181*base!D$4)+(C181*base!D$4)</f>
        <v>0</v>
      </c>
      <c r="Q181" s="190" t="str">
        <f>IF(P181&lt;=base!D$5,"","hc")</f>
        <v/>
      </c>
      <c r="R181" s="197">
        <f>SUM(P181-base!D$5)</f>
        <v>-0.41666666666666669</v>
      </c>
      <c r="S181" s="191">
        <f>G181-F181+IF(F181&gt;G181,1)+J181-I181+IF(I181&gt;J181,1)+M181-L181+IF(L181&gt;M181,1)+O181-N181+IF(N181&gt;O181,1)+(E181*base!D$4)+(D181*base!D$4)+(C181*base!D$4)+H181+K181</f>
        <v>0</v>
      </c>
      <c r="T181" s="192" t="str">
        <f>IF(S181&lt;=base!D$3,"","hc")</f>
        <v/>
      </c>
      <c r="U181" s="184"/>
      <c r="V181" s="45"/>
      <c r="W181" s="108">
        <f t="shared" si="2"/>
        <v>0</v>
      </c>
      <c r="X181" s="119"/>
      <c r="Z181"/>
    </row>
    <row r="182" spans="1:26" x14ac:dyDescent="0.25">
      <c r="A182" s="1" t="s">
        <v>15</v>
      </c>
      <c r="B182" s="2">
        <v>41087</v>
      </c>
      <c r="C182" s="25"/>
      <c r="D182" s="42"/>
      <c r="E182" s="28"/>
      <c r="F182" s="9"/>
      <c r="G182" s="125"/>
      <c r="H182" s="155"/>
      <c r="I182" s="144"/>
      <c r="J182" s="125"/>
      <c r="K182" s="153"/>
      <c r="L182" s="132"/>
      <c r="M182" s="11"/>
      <c r="N182" s="47"/>
      <c r="O182" s="57"/>
      <c r="P182" s="189">
        <f>G182-F182+IF(F182&gt;G182,1)+J182-I182+IF(I182&gt;J182,1)+M182-L182+IF(L182&gt;M182,1)+O182-N182+IF(N182&gt;O182,1)+(E182*base!D$4)+(D182*base!D$4)+(C182*base!D$4)</f>
        <v>0</v>
      </c>
      <c r="Q182" s="190" t="str">
        <f>IF(P182&lt;=base!D$5,"","hc")</f>
        <v/>
      </c>
      <c r="R182" s="197">
        <f>SUM(P182-base!D$5)</f>
        <v>-0.41666666666666669</v>
      </c>
      <c r="S182" s="191">
        <f>G182-F182+IF(F182&gt;G182,1)+J182-I182+IF(I182&gt;J182,1)+M182-L182+IF(L182&gt;M182,1)+O182-N182+IF(N182&gt;O182,1)+(E182*base!D$4)+(D182*base!D$4)+(C182*base!D$4)+H182+K182</f>
        <v>0</v>
      </c>
      <c r="T182" s="192" t="str">
        <f>IF(S182&lt;=base!D$3,"","hc")</f>
        <v/>
      </c>
      <c r="U182" s="184"/>
      <c r="V182" s="45"/>
      <c r="W182" s="108">
        <f t="shared" si="2"/>
        <v>0</v>
      </c>
      <c r="X182" s="119"/>
      <c r="Z182"/>
    </row>
    <row r="183" spans="1:26" x14ac:dyDescent="0.25">
      <c r="A183" s="1" t="s">
        <v>16</v>
      </c>
      <c r="B183" s="2">
        <v>41088</v>
      </c>
      <c r="C183" s="25"/>
      <c r="D183" s="42"/>
      <c r="E183" s="28"/>
      <c r="F183" s="9"/>
      <c r="G183" s="125"/>
      <c r="H183" s="155"/>
      <c r="I183" s="144"/>
      <c r="J183" s="125"/>
      <c r="K183" s="153"/>
      <c r="L183" s="132"/>
      <c r="M183" s="11"/>
      <c r="N183" s="47"/>
      <c r="O183" s="57"/>
      <c r="P183" s="189">
        <f>G183-F183+IF(F183&gt;G183,1)+J183-I183+IF(I183&gt;J183,1)+M183-L183+IF(L183&gt;M183,1)+O183-N183+IF(N183&gt;O183,1)+(E183*base!D$4)+(D183*base!D$4)+(C183*base!D$4)</f>
        <v>0</v>
      </c>
      <c r="Q183" s="190" t="str">
        <f>IF(P183&lt;=base!D$5,"","hc")</f>
        <v/>
      </c>
      <c r="R183" s="197">
        <f>SUM(P183-base!D$5)</f>
        <v>-0.41666666666666669</v>
      </c>
      <c r="S183" s="191">
        <f>G183-F183+IF(F183&gt;G183,1)+J183-I183+IF(I183&gt;J183,1)+M183-L183+IF(L183&gt;M183,1)+O183-N183+IF(N183&gt;O183,1)+(E183*base!D$4)+(D183*base!D$4)+(C183*base!D$4)+H183+K183</f>
        <v>0</v>
      </c>
      <c r="T183" s="192" t="str">
        <f>IF(S183&lt;=base!D$3,"","hc")</f>
        <v/>
      </c>
      <c r="U183" s="184"/>
      <c r="V183" s="45"/>
      <c r="W183" s="108">
        <f t="shared" si="2"/>
        <v>0</v>
      </c>
      <c r="X183" s="119"/>
      <c r="Z183"/>
    </row>
    <row r="184" spans="1:26" x14ac:dyDescent="0.25">
      <c r="A184" s="1" t="s">
        <v>17</v>
      </c>
      <c r="B184" s="2">
        <v>41089</v>
      </c>
      <c r="C184" s="25"/>
      <c r="D184" s="42"/>
      <c r="E184" s="28"/>
      <c r="F184" s="9"/>
      <c r="G184" s="125"/>
      <c r="H184" s="155"/>
      <c r="I184" s="144"/>
      <c r="J184" s="125"/>
      <c r="K184" s="153"/>
      <c r="L184" s="132"/>
      <c r="M184" s="11"/>
      <c r="N184" s="47"/>
      <c r="O184" s="57"/>
      <c r="P184" s="189">
        <f>G184-F184+IF(F184&gt;G184,1)+J184-I184+IF(I184&gt;J184,1)+M184-L184+IF(L184&gt;M184,1)+O184-N184+IF(N184&gt;O184,1)+(E184*base!D$4)+(D184*base!D$4)+(C184*base!D$4)</f>
        <v>0</v>
      </c>
      <c r="Q184" s="190" t="str">
        <f>IF(P184&lt;=base!D$5,"","hc")</f>
        <v/>
      </c>
      <c r="R184" s="197">
        <f>SUM(P184-base!D$5)</f>
        <v>-0.41666666666666669</v>
      </c>
      <c r="S184" s="191">
        <f>G184-F184+IF(F184&gt;G184,1)+J184-I184+IF(I184&gt;J184,1)+M184-L184+IF(L184&gt;M184,1)+O184-N184+IF(N184&gt;O184,1)+(E184*base!D$4)+(D184*base!D$4)+(C184*base!D$4)+H184+K184</f>
        <v>0</v>
      </c>
      <c r="T184" s="192" t="str">
        <f>IF(S184&lt;=base!D$3,"","hc")</f>
        <v/>
      </c>
      <c r="U184" s="184"/>
      <c r="V184" s="45"/>
      <c r="W184" s="108">
        <f t="shared" si="2"/>
        <v>0</v>
      </c>
      <c r="X184" s="119"/>
      <c r="Z184"/>
    </row>
    <row r="185" spans="1:26" x14ac:dyDescent="0.25">
      <c r="A185" s="1" t="s">
        <v>11</v>
      </c>
      <c r="B185" s="2">
        <v>41090</v>
      </c>
      <c r="C185" s="25"/>
      <c r="D185" s="42"/>
      <c r="E185" s="28"/>
      <c r="F185" s="9"/>
      <c r="G185" s="125"/>
      <c r="H185" s="155"/>
      <c r="I185" s="144"/>
      <c r="J185" s="125"/>
      <c r="K185" s="153"/>
      <c r="L185" s="132"/>
      <c r="M185" s="11"/>
      <c r="N185" s="47"/>
      <c r="O185" s="57"/>
      <c r="P185" s="189">
        <f>G185-F185+IF(F185&gt;G185,1)+J185-I185+IF(I185&gt;J185,1)+M185-L185+IF(L185&gt;M185,1)+O185-N185+IF(N185&gt;O185,1)+(E185*base!D$4)+(D185*base!D$4)+(C185*base!D$4)</f>
        <v>0</v>
      </c>
      <c r="Q185" s="190" t="str">
        <f>IF(P185&lt;=base!D$5,"","hc")</f>
        <v/>
      </c>
      <c r="R185" s="197">
        <f>SUM(P185-base!D$5)</f>
        <v>-0.41666666666666669</v>
      </c>
      <c r="S185" s="191">
        <f>G185-F185+IF(F185&gt;G185,1)+J185-I185+IF(I185&gt;J185,1)+M185-L185+IF(L185&gt;M185,1)+O185-N185+IF(N185&gt;O185,1)+(E185*base!D$4)+(D185*base!D$4)+(C185*base!D$4)+H185+K185</f>
        <v>0</v>
      </c>
      <c r="T185" s="192" t="str">
        <f>IF(S185&lt;=base!D$3,"","hc")</f>
        <v/>
      </c>
      <c r="U185" s="184"/>
      <c r="V185" s="45"/>
      <c r="W185" s="108">
        <f t="shared" si="2"/>
        <v>0</v>
      </c>
      <c r="X185" s="119"/>
      <c r="Z185"/>
    </row>
    <row r="186" spans="1:26" x14ac:dyDescent="0.25">
      <c r="A186" s="1" t="s">
        <v>12</v>
      </c>
      <c r="B186" s="2">
        <v>41091</v>
      </c>
      <c r="C186" s="25"/>
      <c r="D186" s="42"/>
      <c r="E186" s="28"/>
      <c r="F186" s="9"/>
      <c r="G186" s="125"/>
      <c r="H186" s="155"/>
      <c r="I186" s="144"/>
      <c r="J186" s="125"/>
      <c r="K186" s="153"/>
      <c r="L186" s="132"/>
      <c r="M186" s="11"/>
      <c r="N186" s="47"/>
      <c r="O186" s="57"/>
      <c r="P186" s="189">
        <f>G186-F186+IF(F186&gt;G186,1)+J186-I186+IF(I186&gt;J186,1)+M186-L186+IF(L186&gt;M186,1)+O186-N186+IF(N186&gt;O186,1)+(E186*base!D$4)+(D186*base!D$4)+(C186*base!D$4)</f>
        <v>0</v>
      </c>
      <c r="Q186" s="190" t="str">
        <f>IF(P186&lt;=base!D$5,"","hc")</f>
        <v/>
      </c>
      <c r="R186" s="197">
        <f>SUM(P186-base!D$5)</f>
        <v>-0.41666666666666669</v>
      </c>
      <c r="S186" s="191">
        <f>G186-F186+IF(F186&gt;G186,1)+J186-I186+IF(I186&gt;J186,1)+M186-L186+IF(L186&gt;M186,1)+O186-N186+IF(N186&gt;O186,1)+(E186*base!D$4)+(D186*base!D$4)+(C186*base!D$4)+H186+K186</f>
        <v>0</v>
      </c>
      <c r="T186" s="192" t="str">
        <f>IF(S186&lt;=base!D$3,"","hc")</f>
        <v/>
      </c>
      <c r="U186" s="184"/>
      <c r="V186" s="45"/>
      <c r="W186" s="108">
        <f t="shared" si="2"/>
        <v>0</v>
      </c>
      <c r="X186" s="119"/>
      <c r="Z186"/>
    </row>
    <row r="187" spans="1:26" x14ac:dyDescent="0.25">
      <c r="A187" s="1" t="s">
        <v>13</v>
      </c>
      <c r="B187" s="2">
        <v>41092</v>
      </c>
      <c r="C187" s="25"/>
      <c r="D187" s="42"/>
      <c r="E187" s="28"/>
      <c r="F187" s="9"/>
      <c r="G187" s="125"/>
      <c r="H187" s="155"/>
      <c r="I187" s="144"/>
      <c r="J187" s="125"/>
      <c r="K187" s="153"/>
      <c r="L187" s="132"/>
      <c r="M187" s="11"/>
      <c r="N187" s="47"/>
      <c r="O187" s="57"/>
      <c r="P187" s="189">
        <f>G187-F187+IF(F187&gt;G187,1)+J187-I187+IF(I187&gt;J187,1)+M187-L187+IF(L187&gt;M187,1)+O187-N187+IF(N187&gt;O187,1)+(E187*base!D$4)+(D187*base!D$4)+(C187*base!D$4)</f>
        <v>0</v>
      </c>
      <c r="Q187" s="190" t="str">
        <f>IF(P187&lt;=base!D$5,"","hc")</f>
        <v/>
      </c>
      <c r="R187" s="197">
        <f>SUM(P187-base!D$5)</f>
        <v>-0.41666666666666669</v>
      </c>
      <c r="S187" s="191">
        <f>G187-F187+IF(F187&gt;G187,1)+J187-I187+IF(I187&gt;J187,1)+M187-L187+IF(L187&gt;M187,1)+O187-N187+IF(N187&gt;O187,1)+(E187*base!D$4)+(D187*base!D$4)+(C187*base!D$4)+H187+K187</f>
        <v>0</v>
      </c>
      <c r="T187" s="192" t="str">
        <f>IF(S187&lt;=base!D$3,"","hc")</f>
        <v/>
      </c>
      <c r="U187" s="184">
        <f>SUM(P181:P187)</f>
        <v>0</v>
      </c>
      <c r="V187" s="79">
        <f>IF(base!D$7&lt;U187,U187-base!D$7,0)</f>
        <v>0</v>
      </c>
      <c r="W187" s="108">
        <f t="shared" si="2"/>
        <v>0</v>
      </c>
      <c r="X187" s="120">
        <f>G187-F187+IF(F187&gt;G187,1)+J187-I187+IF(I187&gt;J187,1)+M187-L187+IF(L187&gt;M187,1)+O187-N187+IF(N187&gt;O187,1)+(D187*base!E207)+(E187*base!E207)</f>
        <v>0</v>
      </c>
      <c r="Z187"/>
    </row>
    <row r="188" spans="1:26" x14ac:dyDescent="0.25">
      <c r="A188" s="1" t="s">
        <v>14</v>
      </c>
      <c r="B188" s="2">
        <v>41093</v>
      </c>
      <c r="C188" s="25"/>
      <c r="D188" s="42">
        <v>1</v>
      </c>
      <c r="E188" s="28"/>
      <c r="F188" s="34"/>
      <c r="G188" s="127"/>
      <c r="H188" s="157"/>
      <c r="I188" s="147"/>
      <c r="J188" s="127"/>
      <c r="K188" s="163"/>
      <c r="L188" s="137"/>
      <c r="M188" s="35"/>
      <c r="N188" s="52"/>
      <c r="O188" s="61"/>
      <c r="P188" s="189">
        <f>G188-F188+IF(F188&gt;G188,1)+J188-I188+IF(I188&gt;J188,1)+M188-L188+IF(L188&gt;M188,1)+O188-N188+IF(N188&gt;O188,1)+(E188*base!D$4)+(D188*base!D$4)+(C188*base!D$4)</f>
        <v>0.3</v>
      </c>
      <c r="Q188" s="190" t="str">
        <f>IF(P188&lt;=base!D$5,"","hc")</f>
        <v/>
      </c>
      <c r="R188" s="197">
        <f>SUM(P188-base!D$5)</f>
        <v>-0.1166666666666667</v>
      </c>
      <c r="S188" s="191">
        <f>G188-F188+IF(F188&gt;G188,1)+J188-I188+IF(I188&gt;J188,1)+M188-L188+IF(L188&gt;M188,1)+O188-N188+IF(N188&gt;O188,1)+(E188*base!D$4)+(D188*base!D$4)+(C188*base!D$4)+H188+K188</f>
        <v>0.3</v>
      </c>
      <c r="T188" s="192" t="str">
        <f>IF(S188&lt;=base!D$3,"","hc")</f>
        <v/>
      </c>
      <c r="U188" s="184"/>
      <c r="V188" s="45"/>
      <c r="W188" s="108">
        <f t="shared" si="2"/>
        <v>0</v>
      </c>
      <c r="X188" s="119"/>
      <c r="Z188"/>
    </row>
    <row r="189" spans="1:26" x14ac:dyDescent="0.25">
      <c r="A189" s="1" t="s">
        <v>15</v>
      </c>
      <c r="B189" s="2">
        <v>41094</v>
      </c>
      <c r="C189" s="25"/>
      <c r="D189" s="42">
        <v>1</v>
      </c>
      <c r="E189" s="28"/>
      <c r="F189" s="34"/>
      <c r="G189" s="127"/>
      <c r="H189" s="157"/>
      <c r="I189" s="147"/>
      <c r="J189" s="127"/>
      <c r="K189" s="163"/>
      <c r="L189" s="137"/>
      <c r="M189" s="35"/>
      <c r="N189" s="52"/>
      <c r="O189" s="61"/>
      <c r="P189" s="189">
        <f>G189-F189+IF(F189&gt;G189,1)+J189-I189+IF(I189&gt;J189,1)+M189-L189+IF(L189&gt;M189,1)+O189-N189+IF(N189&gt;O189,1)+(E189*base!D$4)+(D189*base!D$4)+(C189*base!D$4)</f>
        <v>0.3</v>
      </c>
      <c r="Q189" s="190" t="str">
        <f>IF(P189&lt;=base!D$5,"","hc")</f>
        <v/>
      </c>
      <c r="R189" s="197">
        <f>SUM(P189-base!D$5)</f>
        <v>-0.1166666666666667</v>
      </c>
      <c r="S189" s="191">
        <f>G189-F189+IF(F189&gt;G189,1)+J189-I189+IF(I189&gt;J189,1)+M189-L189+IF(L189&gt;M189,1)+O189-N189+IF(N189&gt;O189,1)+(E189*base!D$4)+(D189*base!D$4)+(C189*base!D$4)+H189+K189</f>
        <v>0.3</v>
      </c>
      <c r="T189" s="192" t="str">
        <f>IF(S189&lt;=base!D$3,"","hc")</f>
        <v/>
      </c>
      <c r="U189" s="184"/>
      <c r="V189" s="45"/>
      <c r="W189" s="108">
        <f t="shared" si="2"/>
        <v>0</v>
      </c>
      <c r="X189" s="119"/>
      <c r="Z189"/>
    </row>
    <row r="190" spans="1:26" x14ac:dyDescent="0.25">
      <c r="A190" s="1" t="s">
        <v>16</v>
      </c>
      <c r="B190" s="2">
        <v>41095</v>
      </c>
      <c r="C190" s="25"/>
      <c r="D190" s="42">
        <v>1</v>
      </c>
      <c r="E190" s="28"/>
      <c r="F190" s="34"/>
      <c r="G190" s="127"/>
      <c r="H190" s="157"/>
      <c r="I190" s="147"/>
      <c r="J190" s="127"/>
      <c r="K190" s="163"/>
      <c r="L190" s="137"/>
      <c r="M190" s="35"/>
      <c r="N190" s="52"/>
      <c r="O190" s="61"/>
      <c r="P190" s="189">
        <f>G190-F190+IF(F190&gt;G190,1)+J190-I190+IF(I190&gt;J190,1)+M190-L190+IF(L190&gt;M190,1)+O190-N190+IF(N190&gt;O190,1)+(E190*base!D$4)+(D190*base!D$4)+(C190*base!D$4)</f>
        <v>0.3</v>
      </c>
      <c r="Q190" s="190" t="str">
        <f>IF(P190&lt;=base!D$5,"","hc")</f>
        <v/>
      </c>
      <c r="R190" s="197">
        <f>SUM(P190-base!D$5)</f>
        <v>-0.1166666666666667</v>
      </c>
      <c r="S190" s="191">
        <f>G190-F190+IF(F190&gt;G190,1)+J190-I190+IF(I190&gt;J190,1)+M190-L190+IF(L190&gt;M190,1)+O190-N190+IF(N190&gt;O190,1)+(E190*base!D$4)+(D190*base!D$4)+(C190*base!D$4)+H190+K190</f>
        <v>0.3</v>
      </c>
      <c r="T190" s="192" t="str">
        <f>IF(S190&lt;=base!D$3,"","hc")</f>
        <v/>
      </c>
      <c r="U190" s="184"/>
      <c r="V190" s="45"/>
      <c r="W190" s="108">
        <f t="shared" si="2"/>
        <v>0</v>
      </c>
      <c r="X190" s="119"/>
      <c r="Z190"/>
    </row>
    <row r="191" spans="1:26" x14ac:dyDescent="0.25">
      <c r="A191" s="1" t="s">
        <v>17</v>
      </c>
      <c r="B191" s="2">
        <v>41096</v>
      </c>
      <c r="C191" s="25"/>
      <c r="D191" s="42">
        <v>1</v>
      </c>
      <c r="E191" s="28"/>
      <c r="F191" s="34"/>
      <c r="G191" s="127"/>
      <c r="H191" s="157"/>
      <c r="I191" s="147"/>
      <c r="J191" s="127"/>
      <c r="K191" s="163"/>
      <c r="L191" s="137"/>
      <c r="M191" s="35"/>
      <c r="N191" s="52"/>
      <c r="O191" s="61"/>
      <c r="P191" s="189">
        <f>G191-F191+IF(F191&gt;G191,1)+J191-I191+IF(I191&gt;J191,1)+M191-L191+IF(L191&gt;M191,1)+O191-N191+IF(N191&gt;O191,1)+(E191*base!D$4)+(D191*base!D$4)+(C191*base!D$4)</f>
        <v>0.3</v>
      </c>
      <c r="Q191" s="190" t="str">
        <f>IF(P191&lt;=base!D$5,"","hc")</f>
        <v/>
      </c>
      <c r="R191" s="197">
        <f>SUM(P191-base!D$5)</f>
        <v>-0.1166666666666667</v>
      </c>
      <c r="S191" s="191">
        <f>G191-F191+IF(F191&gt;G191,1)+J191-I191+IF(I191&gt;J191,1)+M191-L191+IF(L191&gt;M191,1)+O191-N191+IF(N191&gt;O191,1)+(E191*base!D$4)+(D191*base!D$4)+(C191*base!D$4)+H191+K191</f>
        <v>0.3</v>
      </c>
      <c r="T191" s="192" t="str">
        <f>IF(S191&lt;=base!D$3,"","hc")</f>
        <v/>
      </c>
      <c r="U191" s="184"/>
      <c r="V191" s="45"/>
      <c r="W191" s="108">
        <f t="shared" si="2"/>
        <v>0</v>
      </c>
      <c r="X191" s="119"/>
      <c r="Z191"/>
    </row>
    <row r="192" spans="1:26" x14ac:dyDescent="0.25">
      <c r="A192" s="1" t="s">
        <v>11</v>
      </c>
      <c r="B192" s="2">
        <v>41097</v>
      </c>
      <c r="C192" s="25"/>
      <c r="D192" s="42">
        <v>1</v>
      </c>
      <c r="E192" s="28"/>
      <c r="F192" s="34"/>
      <c r="G192" s="127"/>
      <c r="H192" s="157"/>
      <c r="I192" s="147"/>
      <c r="J192" s="127"/>
      <c r="K192" s="163"/>
      <c r="L192" s="137"/>
      <c r="M192" s="35"/>
      <c r="N192" s="52"/>
      <c r="O192" s="61"/>
      <c r="P192" s="189">
        <f>G192-F192+IF(F192&gt;G192,1)+J192-I192+IF(I192&gt;J192,1)+M192-L192+IF(L192&gt;M192,1)+O192-N192+IF(N192&gt;O192,1)+(E192*base!D$4)+(D192*base!D$4)+(C192*base!D$4)</f>
        <v>0.3</v>
      </c>
      <c r="Q192" s="190" t="str">
        <f>IF(P192&lt;=base!D$5,"","hc")</f>
        <v/>
      </c>
      <c r="R192" s="197">
        <f>SUM(P192-base!D$5)</f>
        <v>-0.1166666666666667</v>
      </c>
      <c r="S192" s="191">
        <f>G192-F192+IF(F192&gt;G192,1)+J192-I192+IF(I192&gt;J192,1)+M192-L192+IF(L192&gt;M192,1)+O192-N192+IF(N192&gt;O192,1)+(E192*base!D$4)+(D192*base!D$4)+(C192*base!D$4)+H192+K192</f>
        <v>0.3</v>
      </c>
      <c r="T192" s="192" t="str">
        <f>IF(S192&lt;=base!D$3,"","hc")</f>
        <v/>
      </c>
      <c r="U192" s="184"/>
      <c r="V192" s="45"/>
      <c r="W192" s="108">
        <f t="shared" si="2"/>
        <v>0</v>
      </c>
      <c r="X192" s="119"/>
      <c r="Z192"/>
    </row>
    <row r="193" spans="1:26" x14ac:dyDescent="0.25">
      <c r="A193" s="1" t="s">
        <v>12</v>
      </c>
      <c r="B193" s="2">
        <v>41098</v>
      </c>
      <c r="C193" s="25"/>
      <c r="D193" s="42"/>
      <c r="E193" s="28"/>
      <c r="F193" s="9"/>
      <c r="G193" s="125"/>
      <c r="H193" s="155"/>
      <c r="I193" s="144"/>
      <c r="J193" s="125"/>
      <c r="K193" s="153"/>
      <c r="L193" s="132"/>
      <c r="M193" s="11"/>
      <c r="N193" s="47"/>
      <c r="O193" s="57"/>
      <c r="P193" s="189">
        <f>G193-F193+IF(F193&gt;G193,1)+J193-I193+IF(I193&gt;J193,1)+M193-L193+IF(L193&gt;M193,1)+O193-N193+IF(N193&gt;O193,1)+(E193*base!D$4)+(D193*base!D$4)+(C193*base!D$4)</f>
        <v>0</v>
      </c>
      <c r="Q193" s="190" t="str">
        <f>IF(P193&lt;=base!D$5,"","hc")</f>
        <v/>
      </c>
      <c r="R193" s="197">
        <f>SUM(P193-base!D$5)</f>
        <v>-0.41666666666666669</v>
      </c>
      <c r="S193" s="191">
        <f>G193-F193+IF(F193&gt;G193,1)+J193-I193+IF(I193&gt;J193,1)+M193-L193+IF(L193&gt;M193,1)+O193-N193+IF(N193&gt;O193,1)+(E193*base!D$4)+(D193*base!D$4)+(C193*base!D$4)+H193+K193</f>
        <v>0</v>
      </c>
      <c r="T193" s="192" t="str">
        <f>IF(S193&lt;=base!D$3,"","hc")</f>
        <v/>
      </c>
      <c r="U193" s="184"/>
      <c r="V193" s="45"/>
      <c r="W193" s="108">
        <f t="shared" si="2"/>
        <v>0</v>
      </c>
      <c r="X193" s="119"/>
      <c r="Z193"/>
    </row>
    <row r="194" spans="1:26" x14ac:dyDescent="0.25">
      <c r="A194" s="1" t="s">
        <v>13</v>
      </c>
      <c r="B194" s="2">
        <v>41099</v>
      </c>
      <c r="C194" s="25"/>
      <c r="D194" s="42"/>
      <c r="E194" s="28"/>
      <c r="F194" s="9"/>
      <c r="G194" s="125"/>
      <c r="H194" s="155"/>
      <c r="I194" s="144"/>
      <c r="J194" s="125"/>
      <c r="K194" s="153"/>
      <c r="L194" s="132"/>
      <c r="M194" s="11"/>
      <c r="N194" s="47"/>
      <c r="O194" s="57"/>
      <c r="P194" s="189">
        <f>G194-F194+IF(F194&gt;G194,1)+J194-I194+IF(I194&gt;J194,1)+M194-L194+IF(L194&gt;M194,1)+O194-N194+IF(N194&gt;O194,1)+(E194*base!D$4)+(D194*base!D$4)+(C194*base!D$4)</f>
        <v>0</v>
      </c>
      <c r="Q194" s="190" t="str">
        <f>IF(P194&lt;=base!D$5,"","hc")</f>
        <v/>
      </c>
      <c r="R194" s="197">
        <f>SUM(P194-base!D$5)</f>
        <v>-0.41666666666666669</v>
      </c>
      <c r="S194" s="191">
        <f>G194-F194+IF(F194&gt;G194,1)+J194-I194+IF(I194&gt;J194,1)+M194-L194+IF(L194&gt;M194,1)+O194-N194+IF(N194&gt;O194,1)+(E194*base!D$4)+(D194*base!D$4)+(C194*base!D$4)+H194+K194</f>
        <v>0</v>
      </c>
      <c r="T194" s="192" t="str">
        <f>IF(S194&lt;=base!D$3,"","hc")</f>
        <v/>
      </c>
      <c r="U194" s="184">
        <f>SUM(P188:P194)</f>
        <v>1.5</v>
      </c>
      <c r="V194" s="79">
        <f>IF(base!D$7&lt;U194,U194-base!D$7,0)</f>
        <v>0</v>
      </c>
      <c r="W194" s="108">
        <f t="shared" si="2"/>
        <v>0</v>
      </c>
      <c r="X194" s="120">
        <f>G194-F194+IF(F194&gt;G194,1)+J194-I194+IF(I194&gt;J194,1)+M194-L194+IF(L194&gt;M194,1)+O194-N194+IF(N194&gt;O194,1)+(D194*base!E214)+(E194*base!E214)</f>
        <v>0</v>
      </c>
      <c r="Z194"/>
    </row>
    <row r="195" spans="1:26" x14ac:dyDescent="0.25">
      <c r="A195" s="1" t="s">
        <v>14</v>
      </c>
      <c r="B195" s="2">
        <v>41100</v>
      </c>
      <c r="C195" s="25"/>
      <c r="D195" s="42">
        <v>1</v>
      </c>
      <c r="E195" s="28"/>
      <c r="F195" s="34"/>
      <c r="G195" s="127"/>
      <c r="H195" s="157"/>
      <c r="I195" s="147"/>
      <c r="J195" s="127"/>
      <c r="K195" s="163"/>
      <c r="L195" s="137"/>
      <c r="M195" s="35"/>
      <c r="N195" s="52"/>
      <c r="O195" s="61"/>
      <c r="P195" s="189">
        <f>G195-F195+IF(F195&gt;G195,1)+J195-I195+IF(I195&gt;J195,1)+M195-L195+IF(L195&gt;M195,1)+O195-N195+IF(N195&gt;O195,1)+(E195*base!D$4)+(D195*base!D$4)+(C195*base!D$4)</f>
        <v>0.3</v>
      </c>
      <c r="Q195" s="190" t="str">
        <f>IF(P195&lt;=base!D$5,"","hc")</f>
        <v/>
      </c>
      <c r="R195" s="197">
        <f>SUM(P195-base!D$5)</f>
        <v>-0.1166666666666667</v>
      </c>
      <c r="S195" s="191">
        <f>G195-F195+IF(F195&gt;G195,1)+J195-I195+IF(I195&gt;J195,1)+M195-L195+IF(L195&gt;M195,1)+O195-N195+IF(N195&gt;O195,1)+(E195*base!D$4)+(D195*base!D$4)+(C195*base!D$4)+H195+K195</f>
        <v>0.3</v>
      </c>
      <c r="T195" s="192" t="str">
        <f>IF(S195&lt;=base!D$3,"","hc")</f>
        <v/>
      </c>
      <c r="U195" s="184"/>
      <c r="V195" s="45"/>
      <c r="W195" s="108">
        <f t="shared" ref="W195:W258" si="3">O195-N195+IF(N195&gt;O195,1)</f>
        <v>0</v>
      </c>
      <c r="X195" s="119"/>
      <c r="Z195"/>
    </row>
    <row r="196" spans="1:26" x14ac:dyDescent="0.25">
      <c r="A196" s="1" t="s">
        <v>15</v>
      </c>
      <c r="B196" s="2">
        <v>41101</v>
      </c>
      <c r="C196" s="25"/>
      <c r="D196" s="42">
        <v>1</v>
      </c>
      <c r="E196" s="28"/>
      <c r="F196" s="34"/>
      <c r="G196" s="127"/>
      <c r="H196" s="157"/>
      <c r="I196" s="147"/>
      <c r="J196" s="127"/>
      <c r="K196" s="163"/>
      <c r="L196" s="137"/>
      <c r="M196" s="35"/>
      <c r="N196" s="52"/>
      <c r="O196" s="61"/>
      <c r="P196" s="189">
        <f>G196-F196+IF(F196&gt;G196,1)+J196-I196+IF(I196&gt;J196,1)+M196-L196+IF(L196&gt;M196,1)+O196-N196+IF(N196&gt;O196,1)+(E196*base!D$4)+(D196*base!D$4)+(C196*base!D$4)</f>
        <v>0.3</v>
      </c>
      <c r="Q196" s="190" t="str">
        <f>IF(P196&lt;=base!D$5,"","hc")</f>
        <v/>
      </c>
      <c r="R196" s="197">
        <f>SUM(P196-base!D$5)</f>
        <v>-0.1166666666666667</v>
      </c>
      <c r="S196" s="191">
        <f>G196-F196+IF(F196&gt;G196,1)+J196-I196+IF(I196&gt;J196,1)+M196-L196+IF(L196&gt;M196,1)+O196-N196+IF(N196&gt;O196,1)+(E196*base!D$4)+(D196*base!D$4)+(C196*base!D$4)+H196+K196</f>
        <v>0.3</v>
      </c>
      <c r="T196" s="192" t="str">
        <f>IF(S196&lt;=base!D$3,"","hc")</f>
        <v/>
      </c>
      <c r="U196" s="184"/>
      <c r="V196" s="45"/>
      <c r="W196" s="108">
        <f t="shared" si="3"/>
        <v>0</v>
      </c>
      <c r="X196" s="119"/>
      <c r="Z196"/>
    </row>
    <row r="197" spans="1:26" x14ac:dyDescent="0.25">
      <c r="A197" s="1" t="s">
        <v>16</v>
      </c>
      <c r="B197" s="2">
        <v>41102</v>
      </c>
      <c r="C197" s="25"/>
      <c r="D197" s="42">
        <v>1</v>
      </c>
      <c r="E197" s="28"/>
      <c r="F197" s="34"/>
      <c r="G197" s="127"/>
      <c r="H197" s="157"/>
      <c r="I197" s="147"/>
      <c r="J197" s="127"/>
      <c r="K197" s="163"/>
      <c r="L197" s="137"/>
      <c r="M197" s="35"/>
      <c r="N197" s="52"/>
      <c r="O197" s="61"/>
      <c r="P197" s="189">
        <f>G197-F197+IF(F197&gt;G197,1)+J197-I197+IF(I197&gt;J197,1)+M197-L197+IF(L197&gt;M197,1)+O197-N197+IF(N197&gt;O197,1)+(E197*base!D$4)+(D197*base!D$4)+(C197*base!D$4)</f>
        <v>0.3</v>
      </c>
      <c r="Q197" s="190" t="str">
        <f>IF(P197&lt;=base!D$5,"","hc")</f>
        <v/>
      </c>
      <c r="R197" s="197">
        <f>SUM(P197-base!D$5)</f>
        <v>-0.1166666666666667</v>
      </c>
      <c r="S197" s="191">
        <f>G197-F197+IF(F197&gt;G197,1)+J197-I197+IF(I197&gt;J197,1)+M197-L197+IF(L197&gt;M197,1)+O197-N197+IF(N197&gt;O197,1)+(E197*base!D$4)+(D197*base!D$4)+(C197*base!D$4)+H197+K197</f>
        <v>0.3</v>
      </c>
      <c r="T197" s="192" t="str">
        <f>IF(S197&lt;=base!D$3,"","hc")</f>
        <v/>
      </c>
      <c r="U197" s="184"/>
      <c r="V197" s="45"/>
      <c r="W197" s="108">
        <f t="shared" si="3"/>
        <v>0</v>
      </c>
      <c r="X197" s="119"/>
      <c r="Z197"/>
    </row>
    <row r="198" spans="1:26" x14ac:dyDescent="0.25">
      <c r="A198" s="1" t="s">
        <v>17</v>
      </c>
      <c r="B198" s="2">
        <v>41103</v>
      </c>
      <c r="C198" s="25"/>
      <c r="D198" s="42"/>
      <c r="E198" s="28">
        <v>1</v>
      </c>
      <c r="F198" s="38"/>
      <c r="G198" s="128"/>
      <c r="H198" s="154"/>
      <c r="I198" s="148"/>
      <c r="J198" s="128"/>
      <c r="K198" s="164"/>
      <c r="L198" s="139"/>
      <c r="M198" s="39"/>
      <c r="N198" s="54"/>
      <c r="O198" s="63"/>
      <c r="P198" s="189">
        <f>G198-F198+IF(F198&gt;G198,1)+J198-I198+IF(I198&gt;J198,1)+M198-L198+IF(L198&gt;M198,1)+O198-N198+IF(N198&gt;O198,1)+(E198*base!D$4)+(D198*base!D$4)+(C198*base!D$4)</f>
        <v>0.3</v>
      </c>
      <c r="Q198" s="190" t="str">
        <f>IF(P198&lt;=base!D$5,"","hc")</f>
        <v/>
      </c>
      <c r="R198" s="197">
        <f>SUM(P198-base!D$5)</f>
        <v>-0.1166666666666667</v>
      </c>
      <c r="S198" s="191">
        <f>G198-F198+IF(F198&gt;G198,1)+J198-I198+IF(I198&gt;J198,1)+M198-L198+IF(L198&gt;M198,1)+O198-N198+IF(N198&gt;O198,1)+(E198*base!D$4)+(D198*base!D$4)+(C198*base!D$4)+H198+K198</f>
        <v>0.3</v>
      </c>
      <c r="T198" s="192" t="str">
        <f>IF(S198&lt;=base!D$3,"","hc")</f>
        <v/>
      </c>
      <c r="U198" s="184"/>
      <c r="V198" s="45"/>
      <c r="W198" s="108">
        <f t="shared" si="3"/>
        <v>0</v>
      </c>
      <c r="X198" s="119"/>
      <c r="Z198"/>
    </row>
    <row r="199" spans="1:26" x14ac:dyDescent="0.25">
      <c r="A199" s="1" t="s">
        <v>11</v>
      </c>
      <c r="B199" s="2">
        <v>41104</v>
      </c>
      <c r="C199" s="25"/>
      <c r="D199" s="42">
        <v>1</v>
      </c>
      <c r="E199" s="28"/>
      <c r="F199" s="34"/>
      <c r="G199" s="127"/>
      <c r="H199" s="157"/>
      <c r="I199" s="147"/>
      <c r="J199" s="127"/>
      <c r="K199" s="163"/>
      <c r="L199" s="137"/>
      <c r="M199" s="35"/>
      <c r="N199" s="52"/>
      <c r="O199" s="61"/>
      <c r="P199" s="189">
        <f>G199-F199+IF(F199&gt;G199,1)+J199-I199+IF(I199&gt;J199,1)+M199-L199+IF(L199&gt;M199,1)+O199-N199+IF(N199&gt;O199,1)+(E199*base!D$4)+(D199*base!D$4)+(C199*base!D$4)</f>
        <v>0.3</v>
      </c>
      <c r="Q199" s="190" t="str">
        <f>IF(P199&lt;=base!D$5,"","hc")</f>
        <v/>
      </c>
      <c r="R199" s="197">
        <f>SUM(P199-base!D$5)</f>
        <v>-0.1166666666666667</v>
      </c>
      <c r="S199" s="191">
        <f>G199-F199+IF(F199&gt;G199,1)+J199-I199+IF(I199&gt;J199,1)+M199-L199+IF(L199&gt;M199,1)+O199-N199+IF(N199&gt;O199,1)+(E199*base!D$4)+(D199*base!D$4)+(C199*base!D$4)+H199+K199</f>
        <v>0.3</v>
      </c>
      <c r="T199" s="192" t="str">
        <f>IF(S199&lt;=base!D$3,"","hc")</f>
        <v/>
      </c>
      <c r="U199" s="184"/>
      <c r="V199" s="45"/>
      <c r="W199" s="108">
        <f t="shared" si="3"/>
        <v>0</v>
      </c>
      <c r="X199" s="119"/>
      <c r="Z199"/>
    </row>
    <row r="200" spans="1:26" x14ac:dyDescent="0.25">
      <c r="A200" s="1" t="s">
        <v>12</v>
      </c>
      <c r="B200" s="2">
        <v>41105</v>
      </c>
      <c r="C200" s="25"/>
      <c r="D200" s="42"/>
      <c r="E200" s="28"/>
      <c r="F200" s="9"/>
      <c r="G200" s="125"/>
      <c r="H200" s="155"/>
      <c r="I200" s="144"/>
      <c r="J200" s="125"/>
      <c r="K200" s="153"/>
      <c r="L200" s="132"/>
      <c r="M200" s="11"/>
      <c r="N200" s="47"/>
      <c r="O200" s="57"/>
      <c r="P200" s="189">
        <f>G200-F200+IF(F200&gt;G200,1)+J200-I200+IF(I200&gt;J200,1)+M200-L200+IF(L200&gt;M200,1)+O200-N200+IF(N200&gt;O200,1)+(E200*base!D$4)+(D200*base!D$4)+(C200*base!D$4)</f>
        <v>0</v>
      </c>
      <c r="Q200" s="190" t="str">
        <f>IF(P200&lt;=base!D$5,"","hc")</f>
        <v/>
      </c>
      <c r="R200" s="197">
        <f>SUM(P200-base!D$5)</f>
        <v>-0.41666666666666669</v>
      </c>
      <c r="S200" s="191">
        <f>G200-F200+IF(F200&gt;G200,1)+J200-I200+IF(I200&gt;J200,1)+M200-L200+IF(L200&gt;M200,1)+O200-N200+IF(N200&gt;O200,1)+(E200*base!D$4)+(D200*base!D$4)+(C200*base!D$4)+H200+K200</f>
        <v>0</v>
      </c>
      <c r="T200" s="192" t="str">
        <f>IF(S200&lt;=base!D$3,"","hc")</f>
        <v/>
      </c>
      <c r="U200" s="184"/>
      <c r="V200" s="45"/>
      <c r="W200" s="108">
        <f t="shared" si="3"/>
        <v>0</v>
      </c>
      <c r="X200" s="119"/>
      <c r="Z200"/>
    </row>
    <row r="201" spans="1:26" x14ac:dyDescent="0.25">
      <c r="A201" s="1" t="s">
        <v>13</v>
      </c>
      <c r="B201" s="2">
        <v>41106</v>
      </c>
      <c r="C201" s="25"/>
      <c r="D201" s="42"/>
      <c r="E201" s="28"/>
      <c r="F201" s="9"/>
      <c r="G201" s="125"/>
      <c r="H201" s="155"/>
      <c r="I201" s="144"/>
      <c r="J201" s="125"/>
      <c r="K201" s="153"/>
      <c r="L201" s="132"/>
      <c r="M201" s="11"/>
      <c r="N201" s="47"/>
      <c r="O201" s="57"/>
      <c r="P201" s="189">
        <f>G201-F201+IF(F201&gt;G201,1)+J201-I201+IF(I201&gt;J201,1)+M201-L201+IF(L201&gt;M201,1)+O201-N201+IF(N201&gt;O201,1)+(E201*base!D$4)+(D201*base!D$4)+(C201*base!D$4)</f>
        <v>0</v>
      </c>
      <c r="Q201" s="190" t="str">
        <f>IF(P201&lt;=base!D$5,"","hc")</f>
        <v/>
      </c>
      <c r="R201" s="197">
        <f>SUM(P201-base!D$5)</f>
        <v>-0.41666666666666669</v>
      </c>
      <c r="S201" s="191">
        <f>G201-F201+IF(F201&gt;G201,1)+J201-I201+IF(I201&gt;J201,1)+M201-L201+IF(L201&gt;M201,1)+O201-N201+IF(N201&gt;O201,1)+(E201*base!D$4)+(D201*base!D$4)+(C201*base!D$4)+H201+K201</f>
        <v>0</v>
      </c>
      <c r="T201" s="192" t="str">
        <f>IF(S201&lt;=base!D$3,"","hc")</f>
        <v/>
      </c>
      <c r="U201" s="184">
        <f>SUM(P195:P201)</f>
        <v>1.5</v>
      </c>
      <c r="V201" s="79">
        <f>IF(base!D$7&lt;U201,U201-base!D$7,0)</f>
        <v>0</v>
      </c>
      <c r="W201" s="108">
        <f t="shared" si="3"/>
        <v>0</v>
      </c>
      <c r="X201" s="120">
        <f>G201-F201+IF(F201&gt;G201,1)+J201-I201+IF(I201&gt;J201,1)+M201-L201+IF(L201&gt;M201,1)+O201-N201+IF(N201&gt;O201,1)+(D201*base!E221)+(E201*base!E221)</f>
        <v>0</v>
      </c>
      <c r="Z201"/>
    </row>
    <row r="202" spans="1:26" x14ac:dyDescent="0.25">
      <c r="A202" s="1" t="s">
        <v>14</v>
      </c>
      <c r="B202" s="2">
        <v>41107</v>
      </c>
      <c r="C202" s="25"/>
      <c r="D202" s="42"/>
      <c r="E202" s="28">
        <v>1</v>
      </c>
      <c r="F202" s="68"/>
      <c r="G202" s="129"/>
      <c r="H202" s="158"/>
      <c r="I202" s="149"/>
      <c r="J202" s="129"/>
      <c r="K202" s="165"/>
      <c r="L202" s="140"/>
      <c r="M202" s="69"/>
      <c r="N202" s="70"/>
      <c r="O202" s="71"/>
      <c r="P202" s="189">
        <f>G202-F202+IF(F202&gt;G202,1)+J202-I202+IF(I202&gt;J202,1)+M202-L202+IF(L202&gt;M202,1)+O202-N202+IF(N202&gt;O202,1)+(E202*base!D$4)+(D202*base!D$4)+(C202*base!D$4)</f>
        <v>0.3</v>
      </c>
      <c r="Q202" s="190" t="str">
        <f>IF(P202&lt;=base!D$5,"","hc")</f>
        <v/>
      </c>
      <c r="R202" s="197">
        <f>SUM(P202-base!D$5)</f>
        <v>-0.1166666666666667</v>
      </c>
      <c r="S202" s="191">
        <f>G202-F202+IF(F202&gt;G202,1)+J202-I202+IF(I202&gt;J202,1)+M202-L202+IF(L202&gt;M202,1)+O202-N202+IF(N202&gt;O202,1)+(E202*base!D$4)+(D202*base!D$4)+(C202*base!D$4)+H202+K202</f>
        <v>0.3</v>
      </c>
      <c r="T202" s="192" t="str">
        <f>IF(S202&lt;=base!D$3,"","hc")</f>
        <v/>
      </c>
      <c r="U202" s="184"/>
      <c r="V202" s="45"/>
      <c r="W202" s="108">
        <f t="shared" si="3"/>
        <v>0</v>
      </c>
      <c r="X202" s="119"/>
      <c r="Z202"/>
    </row>
    <row r="203" spans="1:26" x14ac:dyDescent="0.25">
      <c r="A203" s="1" t="s">
        <v>15</v>
      </c>
      <c r="B203" s="2">
        <v>41108</v>
      </c>
      <c r="C203" s="25"/>
      <c r="D203" s="42"/>
      <c r="E203" s="28">
        <v>1</v>
      </c>
      <c r="F203" s="68"/>
      <c r="G203" s="129"/>
      <c r="H203" s="158"/>
      <c r="I203" s="149"/>
      <c r="J203" s="129"/>
      <c r="K203" s="165"/>
      <c r="L203" s="140"/>
      <c r="M203" s="69"/>
      <c r="N203" s="70"/>
      <c r="O203" s="71"/>
      <c r="P203" s="189">
        <f>G203-F203+IF(F203&gt;G203,1)+J203-I203+IF(I203&gt;J203,1)+M203-L203+IF(L203&gt;M203,1)+O203-N203+IF(N203&gt;O203,1)+(E203*base!D$4)+(D203*base!D$4)+(C203*base!D$4)</f>
        <v>0.3</v>
      </c>
      <c r="Q203" s="190" t="str">
        <f>IF(P203&lt;=base!D$5,"","hc")</f>
        <v/>
      </c>
      <c r="R203" s="197">
        <f>SUM(P203-base!D$5)</f>
        <v>-0.1166666666666667</v>
      </c>
      <c r="S203" s="191">
        <f>G203-F203+IF(F203&gt;G203,1)+J203-I203+IF(I203&gt;J203,1)+M203-L203+IF(L203&gt;M203,1)+O203-N203+IF(N203&gt;O203,1)+(E203*base!D$4)+(D203*base!D$4)+(C203*base!D$4)+H203+K203</f>
        <v>0.3</v>
      </c>
      <c r="T203" s="192" t="str">
        <f>IF(S203&lt;=base!D$3,"","hc")</f>
        <v/>
      </c>
      <c r="U203" s="184"/>
      <c r="V203" s="45"/>
      <c r="W203" s="108">
        <f t="shared" si="3"/>
        <v>0</v>
      </c>
      <c r="X203" s="119"/>
      <c r="Z203"/>
    </row>
    <row r="204" spans="1:26" x14ac:dyDescent="0.25">
      <c r="A204" s="1" t="s">
        <v>16</v>
      </c>
      <c r="B204" s="2">
        <v>41109</v>
      </c>
      <c r="C204" s="25"/>
      <c r="D204" s="42"/>
      <c r="E204" s="28">
        <v>1</v>
      </c>
      <c r="F204" s="68"/>
      <c r="G204" s="129"/>
      <c r="H204" s="158"/>
      <c r="I204" s="149"/>
      <c r="J204" s="129"/>
      <c r="K204" s="165"/>
      <c r="L204" s="140"/>
      <c r="M204" s="69"/>
      <c r="N204" s="70"/>
      <c r="O204" s="71"/>
      <c r="P204" s="189">
        <f>G204-F204+IF(F204&gt;G204,1)+J204-I204+IF(I204&gt;J204,1)+M204-L204+IF(L204&gt;M204,1)+O204-N204+IF(N204&gt;O204,1)+(E204*base!D$4)+(D204*base!D$4)+(C204*base!D$4)</f>
        <v>0.3</v>
      </c>
      <c r="Q204" s="190" t="str">
        <f>IF(P204&lt;=base!D$5,"","hc")</f>
        <v/>
      </c>
      <c r="R204" s="197">
        <f>SUM(P204-base!D$5)</f>
        <v>-0.1166666666666667</v>
      </c>
      <c r="S204" s="191">
        <f>G204-F204+IF(F204&gt;G204,1)+J204-I204+IF(I204&gt;J204,1)+M204-L204+IF(L204&gt;M204,1)+O204-N204+IF(N204&gt;O204,1)+(E204*base!D$4)+(D204*base!D$4)+(C204*base!D$4)+H204+K204</f>
        <v>0.3</v>
      </c>
      <c r="T204" s="192" t="str">
        <f>IF(S204&lt;=base!D$3,"","hc")</f>
        <v/>
      </c>
      <c r="U204" s="184"/>
      <c r="V204" s="45"/>
      <c r="W204" s="108">
        <f t="shared" si="3"/>
        <v>0</v>
      </c>
      <c r="X204" s="119"/>
      <c r="Z204"/>
    </row>
    <row r="205" spans="1:26" x14ac:dyDescent="0.25">
      <c r="A205" s="1" t="s">
        <v>17</v>
      </c>
      <c r="B205" s="2">
        <v>41110</v>
      </c>
      <c r="C205" s="25">
        <v>1</v>
      </c>
      <c r="D205" s="42"/>
      <c r="E205" s="28"/>
      <c r="F205" s="20"/>
      <c r="G205" s="130"/>
      <c r="H205" s="159"/>
      <c r="I205" s="150"/>
      <c r="J205" s="130"/>
      <c r="K205" s="166"/>
      <c r="L205" s="141"/>
      <c r="M205" s="21"/>
      <c r="N205" s="55"/>
      <c r="O205" s="65"/>
      <c r="P205" s="189">
        <f>G205-F205+IF(F205&gt;G205,1)+J205-I205+IF(I205&gt;J205,1)+M205-L205+IF(L205&gt;M205,1)+O205-N205+IF(N205&gt;O205,1)+(E205*base!D$4)+(D205*base!D$4)+(C205*base!D$4)</f>
        <v>0.3</v>
      </c>
      <c r="Q205" s="190" t="str">
        <f>IF(P205&lt;=base!D$5,"","hc")</f>
        <v/>
      </c>
      <c r="R205" s="197">
        <f>SUM(P205-base!D$5)</f>
        <v>-0.1166666666666667</v>
      </c>
      <c r="S205" s="191">
        <f>G205-F205+IF(F205&gt;G205,1)+J205-I205+IF(I205&gt;J205,1)+M205-L205+IF(L205&gt;M205,1)+O205-N205+IF(N205&gt;O205,1)+(E205*base!D$4)+(D205*base!D$4)+(C205*base!D$4)+H205+K205</f>
        <v>0.3</v>
      </c>
      <c r="T205" s="192" t="str">
        <f>IF(S205&lt;=base!D$3,"","hc")</f>
        <v/>
      </c>
      <c r="U205" s="184"/>
      <c r="V205" s="45"/>
      <c r="W205" s="108">
        <f t="shared" si="3"/>
        <v>0</v>
      </c>
      <c r="X205" s="119"/>
      <c r="Z205"/>
    </row>
    <row r="206" spans="1:26" x14ac:dyDescent="0.25">
      <c r="A206" s="1" t="s">
        <v>11</v>
      </c>
      <c r="B206" s="2">
        <v>41111</v>
      </c>
      <c r="C206" s="25">
        <v>1</v>
      </c>
      <c r="D206" s="42"/>
      <c r="E206" s="28"/>
      <c r="F206" s="20"/>
      <c r="G206" s="130"/>
      <c r="H206" s="159"/>
      <c r="I206" s="150"/>
      <c r="J206" s="130"/>
      <c r="K206" s="166"/>
      <c r="L206" s="141"/>
      <c r="M206" s="21"/>
      <c r="N206" s="55"/>
      <c r="O206" s="65"/>
      <c r="P206" s="189">
        <f>G206-F206+IF(F206&gt;G206,1)+J206-I206+IF(I206&gt;J206,1)+M206-L206+IF(L206&gt;M206,1)+O206-N206+IF(N206&gt;O206,1)+(E206*base!D$4)+(D206*base!D$4)+(C206*base!D$4)</f>
        <v>0.3</v>
      </c>
      <c r="Q206" s="190" t="str">
        <f>IF(P206&lt;=base!D$5,"","hc")</f>
        <v/>
      </c>
      <c r="R206" s="197">
        <f>SUM(P206-base!D$5)</f>
        <v>-0.1166666666666667</v>
      </c>
      <c r="S206" s="191">
        <f>G206-F206+IF(F206&gt;G206,1)+J206-I206+IF(I206&gt;J206,1)+M206-L206+IF(L206&gt;M206,1)+O206-N206+IF(N206&gt;O206,1)+(E206*base!D$4)+(D206*base!D$4)+(C206*base!D$4)+H206+K206</f>
        <v>0.3</v>
      </c>
      <c r="T206" s="192" t="str">
        <f>IF(S206&lt;=base!D$3,"","hc")</f>
        <v/>
      </c>
      <c r="U206" s="184"/>
      <c r="V206" s="45"/>
      <c r="W206" s="108">
        <f t="shared" si="3"/>
        <v>0</v>
      </c>
      <c r="X206" s="119"/>
      <c r="Z206"/>
    </row>
    <row r="207" spans="1:26" x14ac:dyDescent="0.25">
      <c r="A207" s="1" t="s">
        <v>12</v>
      </c>
      <c r="B207" s="2">
        <v>41112</v>
      </c>
      <c r="C207" s="25"/>
      <c r="D207" s="42"/>
      <c r="E207" s="28"/>
      <c r="F207" s="9"/>
      <c r="G207" s="125"/>
      <c r="H207" s="155"/>
      <c r="I207" s="144"/>
      <c r="J207" s="125"/>
      <c r="K207" s="153"/>
      <c r="L207" s="132"/>
      <c r="M207" s="11"/>
      <c r="N207" s="47"/>
      <c r="O207" s="57"/>
      <c r="P207" s="189">
        <f>G207-F207+IF(F207&gt;G207,1)+J207-I207+IF(I207&gt;J207,1)+M207-L207+IF(L207&gt;M207,1)+O207-N207+IF(N207&gt;O207,1)+(E207*base!D$4)+(D207*base!D$4)+(C207*base!D$4)</f>
        <v>0</v>
      </c>
      <c r="Q207" s="190" t="str">
        <f>IF(P207&lt;=base!D$5,"","hc")</f>
        <v/>
      </c>
      <c r="R207" s="197">
        <f>SUM(P207-base!D$5)</f>
        <v>-0.41666666666666669</v>
      </c>
      <c r="S207" s="191">
        <f>G207-F207+IF(F207&gt;G207,1)+J207-I207+IF(I207&gt;J207,1)+M207-L207+IF(L207&gt;M207,1)+O207-N207+IF(N207&gt;O207,1)+(E207*base!D$4)+(D207*base!D$4)+(C207*base!D$4)+H207+K207</f>
        <v>0</v>
      </c>
      <c r="T207" s="192" t="str">
        <f>IF(S207&lt;=base!D$3,"","hc")</f>
        <v/>
      </c>
      <c r="U207" s="184"/>
      <c r="V207" s="45"/>
      <c r="W207" s="108">
        <f t="shared" si="3"/>
        <v>0</v>
      </c>
      <c r="X207" s="119"/>
      <c r="Z207"/>
    </row>
    <row r="208" spans="1:26" x14ac:dyDescent="0.25">
      <c r="A208" s="1" t="s">
        <v>13</v>
      </c>
      <c r="B208" s="2">
        <v>41113</v>
      </c>
      <c r="C208" s="25"/>
      <c r="D208" s="42"/>
      <c r="E208" s="28"/>
      <c r="F208" s="9"/>
      <c r="G208" s="125"/>
      <c r="H208" s="155"/>
      <c r="I208" s="144"/>
      <c r="J208" s="125"/>
      <c r="K208" s="153"/>
      <c r="L208" s="132"/>
      <c r="M208" s="11"/>
      <c r="N208" s="47"/>
      <c r="O208" s="57"/>
      <c r="P208" s="189">
        <f>G208-F208+IF(F208&gt;G208,1)+J208-I208+IF(I208&gt;J208,1)+M208-L208+IF(L208&gt;M208,1)+O208-N208+IF(N208&gt;O208,1)+(E208*base!D$4)+(D208*base!D$4)+(C208*base!D$4)</f>
        <v>0</v>
      </c>
      <c r="Q208" s="190" t="str">
        <f>IF(P208&lt;=base!D$5,"","hc")</f>
        <v/>
      </c>
      <c r="R208" s="197">
        <f>SUM(P208-base!D$5)</f>
        <v>-0.41666666666666669</v>
      </c>
      <c r="S208" s="191">
        <f>G208-F208+IF(F208&gt;G208,1)+J208-I208+IF(I208&gt;J208,1)+M208-L208+IF(L208&gt;M208,1)+O208-N208+IF(N208&gt;O208,1)+(E208*base!D$4)+(D208*base!D$4)+(C208*base!D$4)+H208+K208</f>
        <v>0</v>
      </c>
      <c r="T208" s="192" t="str">
        <f>IF(S208&lt;=base!D$3,"","hc")</f>
        <v/>
      </c>
      <c r="U208" s="184">
        <f>SUM(P202:P208)</f>
        <v>1.5</v>
      </c>
      <c r="V208" s="79">
        <f>IF(base!D$7&lt;U208,U208-base!D$7,0)</f>
        <v>0</v>
      </c>
      <c r="W208" s="108">
        <f t="shared" si="3"/>
        <v>0</v>
      </c>
      <c r="X208" s="120">
        <f>G208-F208+IF(F208&gt;G208,1)+J208-I208+IF(I208&gt;J208,1)+M208-L208+IF(L208&gt;M208,1)+O208-N208+IF(N208&gt;O208,1)+(D208*base!E228)+(E208*base!E228)</f>
        <v>0</v>
      </c>
      <c r="Z208"/>
    </row>
    <row r="209" spans="1:26" x14ac:dyDescent="0.25">
      <c r="A209" s="1" t="s">
        <v>14</v>
      </c>
      <c r="B209" s="2">
        <v>41114</v>
      </c>
      <c r="C209" s="25">
        <v>1</v>
      </c>
      <c r="D209" s="42"/>
      <c r="E209" s="28"/>
      <c r="F209" s="20"/>
      <c r="G209" s="130"/>
      <c r="H209" s="159"/>
      <c r="I209" s="150"/>
      <c r="J209" s="130"/>
      <c r="K209" s="166"/>
      <c r="L209" s="141"/>
      <c r="M209" s="21"/>
      <c r="N209" s="55"/>
      <c r="O209" s="65"/>
      <c r="P209" s="189">
        <f>G209-F209+IF(F209&gt;G209,1)+J209-I209+IF(I209&gt;J209,1)+M209-L209+IF(L209&gt;M209,1)+O209-N209+IF(N209&gt;O209,1)+(E209*base!D$4)+(D209*base!D$4)+(C209*base!D$4)</f>
        <v>0.3</v>
      </c>
      <c r="Q209" s="190" t="str">
        <f>IF(P209&lt;=base!D$5,"","hc")</f>
        <v/>
      </c>
      <c r="R209" s="197">
        <f>SUM(P209-base!D$5)</f>
        <v>-0.1166666666666667</v>
      </c>
      <c r="S209" s="191">
        <f>G209-F209+IF(F209&gt;G209,1)+J209-I209+IF(I209&gt;J209,1)+M209-L209+IF(L209&gt;M209,1)+O209-N209+IF(N209&gt;O209,1)+(E209*base!D$4)+(D209*base!D$4)+(C209*base!D$4)+H209+K209</f>
        <v>0.3</v>
      </c>
      <c r="T209" s="192" t="str">
        <f>IF(S209&lt;=base!D$3,"","hc")</f>
        <v/>
      </c>
      <c r="U209" s="184"/>
      <c r="V209" s="45"/>
      <c r="W209" s="108">
        <f t="shared" si="3"/>
        <v>0</v>
      </c>
      <c r="X209" s="119"/>
      <c r="Z209"/>
    </row>
    <row r="210" spans="1:26" x14ac:dyDescent="0.25">
      <c r="A210" s="1" t="s">
        <v>15</v>
      </c>
      <c r="B210" s="2">
        <v>41115</v>
      </c>
      <c r="C210" s="25">
        <v>1</v>
      </c>
      <c r="D210" s="42"/>
      <c r="E210" s="28"/>
      <c r="F210" s="20"/>
      <c r="G210" s="130"/>
      <c r="H210" s="159"/>
      <c r="I210" s="150"/>
      <c r="J210" s="130"/>
      <c r="K210" s="166"/>
      <c r="L210" s="141"/>
      <c r="M210" s="21"/>
      <c r="N210" s="55"/>
      <c r="O210" s="65"/>
      <c r="P210" s="189">
        <f>G210-F210+IF(F210&gt;G210,1)+J210-I210+IF(I210&gt;J210,1)+M210-L210+IF(L210&gt;M210,1)+O210-N210+IF(N210&gt;O210,1)+(E210*base!D$4)+(D210*base!D$4)+(C210*base!D$4)</f>
        <v>0.3</v>
      </c>
      <c r="Q210" s="190" t="str">
        <f>IF(P210&lt;=base!D$5,"","hc")</f>
        <v/>
      </c>
      <c r="R210" s="197">
        <f>SUM(P210-base!D$5)</f>
        <v>-0.1166666666666667</v>
      </c>
      <c r="S210" s="191">
        <f>G210-F210+IF(F210&gt;G210,1)+J210-I210+IF(I210&gt;J210,1)+M210-L210+IF(L210&gt;M210,1)+O210-N210+IF(N210&gt;O210,1)+(E210*base!D$4)+(D210*base!D$4)+(C210*base!D$4)+H210+K210</f>
        <v>0.3</v>
      </c>
      <c r="T210" s="192" t="str">
        <f>IF(S210&lt;=base!D$3,"","hc")</f>
        <v/>
      </c>
      <c r="U210" s="184"/>
      <c r="V210" s="45"/>
      <c r="W210" s="108">
        <f t="shared" si="3"/>
        <v>0</v>
      </c>
      <c r="X210" s="119"/>
      <c r="Z210"/>
    </row>
    <row r="211" spans="1:26" x14ac:dyDescent="0.25">
      <c r="A211" s="1" t="s">
        <v>16</v>
      </c>
      <c r="B211" s="2">
        <v>41116</v>
      </c>
      <c r="C211" s="25">
        <v>1</v>
      </c>
      <c r="D211" s="42"/>
      <c r="E211" s="28"/>
      <c r="F211" s="20"/>
      <c r="G211" s="130"/>
      <c r="H211" s="159"/>
      <c r="I211" s="150"/>
      <c r="J211" s="130"/>
      <c r="K211" s="166"/>
      <c r="L211" s="141"/>
      <c r="M211" s="21"/>
      <c r="N211" s="55"/>
      <c r="O211" s="65"/>
      <c r="P211" s="189">
        <f>G211-F211+IF(F211&gt;G211,1)+J211-I211+IF(I211&gt;J211,1)+M211-L211+IF(L211&gt;M211,1)+O211-N211+IF(N211&gt;O211,1)+(E211*base!D$4)+(D211*base!D$4)+(C211*base!D$4)</f>
        <v>0.3</v>
      </c>
      <c r="Q211" s="190" t="str">
        <f>IF(P211&lt;=base!D$5,"","hc")</f>
        <v/>
      </c>
      <c r="R211" s="197">
        <f>SUM(P211-base!D$5)</f>
        <v>-0.1166666666666667</v>
      </c>
      <c r="S211" s="191">
        <f>G211-F211+IF(F211&gt;G211,1)+J211-I211+IF(I211&gt;J211,1)+M211-L211+IF(L211&gt;M211,1)+O211-N211+IF(N211&gt;O211,1)+(E211*base!D$4)+(D211*base!D$4)+(C211*base!D$4)+H211+K211</f>
        <v>0.3</v>
      </c>
      <c r="T211" s="192" t="str">
        <f>IF(S211&lt;=base!D$3,"","hc")</f>
        <v/>
      </c>
      <c r="U211" s="184"/>
      <c r="V211" s="45"/>
      <c r="W211" s="108">
        <f t="shared" si="3"/>
        <v>0</v>
      </c>
      <c r="X211" s="119"/>
      <c r="Z211"/>
    </row>
    <row r="212" spans="1:26" x14ac:dyDescent="0.25">
      <c r="A212" s="1" t="s">
        <v>17</v>
      </c>
      <c r="B212" s="2">
        <v>41117</v>
      </c>
      <c r="C212" s="25">
        <v>1</v>
      </c>
      <c r="D212" s="42"/>
      <c r="E212" s="28"/>
      <c r="F212" s="20"/>
      <c r="G212" s="130"/>
      <c r="H212" s="159"/>
      <c r="I212" s="150"/>
      <c r="J212" s="130"/>
      <c r="K212" s="166"/>
      <c r="L212" s="141"/>
      <c r="M212" s="21"/>
      <c r="N212" s="55"/>
      <c r="O212" s="65"/>
      <c r="P212" s="189">
        <f>G212-F212+IF(F212&gt;G212,1)+J212-I212+IF(I212&gt;J212,1)+M212-L212+IF(L212&gt;M212,1)+O212-N212+IF(N212&gt;O212,1)+(E212*base!D$4)+(D212*base!D$4)+(C212*base!D$4)</f>
        <v>0.3</v>
      </c>
      <c r="Q212" s="190" t="str">
        <f>IF(P212&lt;=base!D$5,"","hc")</f>
        <v/>
      </c>
      <c r="R212" s="197">
        <f>SUM(P212-base!D$5)</f>
        <v>-0.1166666666666667</v>
      </c>
      <c r="S212" s="191">
        <f>G212-F212+IF(F212&gt;G212,1)+J212-I212+IF(I212&gt;J212,1)+M212-L212+IF(L212&gt;M212,1)+O212-N212+IF(N212&gt;O212,1)+(E212*base!D$4)+(D212*base!D$4)+(C212*base!D$4)+H212+K212</f>
        <v>0.3</v>
      </c>
      <c r="T212" s="192" t="str">
        <f>IF(S212&lt;=base!D$3,"","hc")</f>
        <v/>
      </c>
      <c r="U212" s="184"/>
      <c r="V212" s="45"/>
      <c r="W212" s="108">
        <f t="shared" si="3"/>
        <v>0</v>
      </c>
      <c r="X212" s="119"/>
      <c r="Z212"/>
    </row>
    <row r="213" spans="1:26" x14ac:dyDescent="0.25">
      <c r="A213" s="1" t="s">
        <v>11</v>
      </c>
      <c r="B213" s="2">
        <v>41118</v>
      </c>
      <c r="C213" s="25">
        <v>1</v>
      </c>
      <c r="D213" s="42"/>
      <c r="E213" s="28"/>
      <c r="F213" s="20"/>
      <c r="G213" s="130"/>
      <c r="H213" s="159"/>
      <c r="I213" s="150"/>
      <c r="J213" s="130"/>
      <c r="K213" s="166"/>
      <c r="L213" s="141"/>
      <c r="M213" s="21"/>
      <c r="N213" s="55"/>
      <c r="O213" s="65"/>
      <c r="P213" s="189">
        <f>G213-F213+IF(F213&gt;G213,1)+J213-I213+IF(I213&gt;J213,1)+M213-L213+IF(L213&gt;M213,1)+O213-N213+IF(N213&gt;O213,1)+(E213*base!D$4)+(D213*base!D$4)+(C213*base!D$4)</f>
        <v>0.3</v>
      </c>
      <c r="Q213" s="190" t="str">
        <f>IF(P213&lt;=base!D$5,"","hc")</f>
        <v/>
      </c>
      <c r="R213" s="197">
        <f>SUM(P213-base!D$5)</f>
        <v>-0.1166666666666667</v>
      </c>
      <c r="S213" s="191">
        <f>G213-F213+IF(F213&gt;G213,1)+J213-I213+IF(I213&gt;J213,1)+M213-L213+IF(L213&gt;M213,1)+O213-N213+IF(N213&gt;O213,1)+(E213*base!D$4)+(D213*base!D$4)+(C213*base!D$4)+H213+K213</f>
        <v>0.3</v>
      </c>
      <c r="T213" s="192" t="str">
        <f>IF(S213&lt;=base!D$3,"","hc")</f>
        <v/>
      </c>
      <c r="U213" s="184"/>
      <c r="V213" s="45"/>
      <c r="W213" s="108">
        <f t="shared" si="3"/>
        <v>0</v>
      </c>
      <c r="X213" s="119"/>
      <c r="Z213"/>
    </row>
    <row r="214" spans="1:26" x14ac:dyDescent="0.25">
      <c r="A214" s="1" t="s">
        <v>12</v>
      </c>
      <c r="B214" s="2">
        <v>41119</v>
      </c>
      <c r="C214" s="25"/>
      <c r="D214" s="42"/>
      <c r="E214" s="28"/>
      <c r="F214" s="9"/>
      <c r="G214" s="125"/>
      <c r="H214" s="155"/>
      <c r="I214" s="144"/>
      <c r="J214" s="125"/>
      <c r="K214" s="153"/>
      <c r="L214" s="132"/>
      <c r="M214" s="11"/>
      <c r="N214" s="47"/>
      <c r="O214" s="57"/>
      <c r="P214" s="189">
        <f>G214-F214+IF(F214&gt;G214,1)+J214-I214+IF(I214&gt;J214,1)+M214-L214+IF(L214&gt;M214,1)+O214-N214+IF(N214&gt;O214,1)+(E214*base!D$4)+(D214*base!D$4)+(C214*base!D$4)</f>
        <v>0</v>
      </c>
      <c r="Q214" s="190" t="str">
        <f>IF(P214&lt;=base!D$5,"","hc")</f>
        <v/>
      </c>
      <c r="R214" s="197">
        <f>SUM(P214-base!D$5)</f>
        <v>-0.41666666666666669</v>
      </c>
      <c r="S214" s="191">
        <f>G214-F214+IF(F214&gt;G214,1)+J214-I214+IF(I214&gt;J214,1)+M214-L214+IF(L214&gt;M214,1)+O214-N214+IF(N214&gt;O214,1)+(E214*base!D$4)+(D214*base!D$4)+(C214*base!D$4)+H214+K214</f>
        <v>0</v>
      </c>
      <c r="T214" s="192" t="str">
        <f>IF(S214&lt;=base!D$3,"","hc")</f>
        <v/>
      </c>
      <c r="U214" s="184"/>
      <c r="V214" s="45"/>
      <c r="W214" s="108">
        <f t="shared" si="3"/>
        <v>0</v>
      </c>
      <c r="X214" s="119"/>
      <c r="Z214"/>
    </row>
    <row r="215" spans="1:26" x14ac:dyDescent="0.25">
      <c r="A215" s="1" t="s">
        <v>13</v>
      </c>
      <c r="B215" s="2">
        <v>41120</v>
      </c>
      <c r="C215" s="25"/>
      <c r="D215" s="42"/>
      <c r="E215" s="28"/>
      <c r="F215" s="9"/>
      <c r="G215" s="125"/>
      <c r="H215" s="155"/>
      <c r="I215" s="144"/>
      <c r="J215" s="125"/>
      <c r="K215" s="153"/>
      <c r="L215" s="132"/>
      <c r="M215" s="11"/>
      <c r="N215" s="47"/>
      <c r="O215" s="57"/>
      <c r="P215" s="189">
        <f>G215-F215+IF(F215&gt;G215,1)+J215-I215+IF(I215&gt;J215,1)+M215-L215+IF(L215&gt;M215,1)+O215-N215+IF(N215&gt;O215,1)+(E215*base!D$4)+(D215*base!D$4)+(C215*base!D$4)</f>
        <v>0</v>
      </c>
      <c r="Q215" s="190" t="str">
        <f>IF(P215&lt;=base!D$5,"","hc")</f>
        <v/>
      </c>
      <c r="R215" s="197">
        <f>SUM(P215-base!D$5)</f>
        <v>-0.41666666666666669</v>
      </c>
      <c r="S215" s="191">
        <f>G215-F215+IF(F215&gt;G215,1)+J215-I215+IF(I215&gt;J215,1)+M215-L215+IF(L215&gt;M215,1)+O215-N215+IF(N215&gt;O215,1)+(E215*base!D$4)+(D215*base!D$4)+(C215*base!D$4)+H215+K215</f>
        <v>0</v>
      </c>
      <c r="T215" s="192" t="str">
        <f>IF(S215&lt;=base!D$3,"","hc")</f>
        <v/>
      </c>
      <c r="U215" s="184">
        <f>SUM(P209:P215)</f>
        <v>1.5</v>
      </c>
      <c r="V215" s="79">
        <f>IF(base!D$7&lt;U215,U215-base!D$7,0)</f>
        <v>0</v>
      </c>
      <c r="W215" s="108">
        <f t="shared" si="3"/>
        <v>0</v>
      </c>
      <c r="X215" s="120">
        <f>G215-F215+IF(F215&gt;G215,1)+J215-I215+IF(I215&gt;J215,1)+M215-L215+IF(L215&gt;M215,1)+O215-N215+IF(N215&gt;O215,1)+(D215*base!E235)+(E215*base!E235)</f>
        <v>0</v>
      </c>
      <c r="Z215"/>
    </row>
    <row r="216" spans="1:26" x14ac:dyDescent="0.25">
      <c r="A216" s="1" t="s">
        <v>14</v>
      </c>
      <c r="B216" s="2">
        <v>41121</v>
      </c>
      <c r="C216" s="25">
        <v>1</v>
      </c>
      <c r="D216" s="42"/>
      <c r="E216" s="28"/>
      <c r="F216" s="20"/>
      <c r="G216" s="130"/>
      <c r="H216" s="159"/>
      <c r="I216" s="150"/>
      <c r="J216" s="130"/>
      <c r="K216" s="166"/>
      <c r="L216" s="141"/>
      <c r="M216" s="21"/>
      <c r="N216" s="55"/>
      <c r="O216" s="65"/>
      <c r="P216" s="189">
        <f>G216-F216+IF(F216&gt;G216,1)+J216-I216+IF(I216&gt;J216,1)+M216-L216+IF(L216&gt;M216,1)+O216-N216+IF(N216&gt;O216,1)+(E216*base!D$4)+(D216*base!D$4)+(C216*base!D$4)</f>
        <v>0.3</v>
      </c>
      <c r="Q216" s="190" t="str">
        <f>IF(P216&lt;=base!D$5,"","hc")</f>
        <v/>
      </c>
      <c r="R216" s="197">
        <f>SUM(P216-base!D$5)</f>
        <v>-0.1166666666666667</v>
      </c>
      <c r="S216" s="191">
        <f>G216-F216+IF(F216&gt;G216,1)+J216-I216+IF(I216&gt;J216,1)+M216-L216+IF(L216&gt;M216,1)+O216-N216+IF(N216&gt;O216,1)+(E216*base!D$4)+(D216*base!D$4)+(C216*base!D$4)+H216+K216</f>
        <v>0.3</v>
      </c>
      <c r="T216" s="192" t="str">
        <f>IF(S216&lt;=base!D$3,"","hc")</f>
        <v/>
      </c>
      <c r="U216" s="184"/>
      <c r="V216" s="45"/>
      <c r="W216" s="108">
        <f t="shared" si="3"/>
        <v>0</v>
      </c>
      <c r="X216" s="119"/>
      <c r="Z216"/>
    </row>
    <row r="217" spans="1:26" x14ac:dyDescent="0.25">
      <c r="A217" s="1" t="s">
        <v>15</v>
      </c>
      <c r="B217" s="2">
        <v>41122</v>
      </c>
      <c r="C217" s="25">
        <v>1</v>
      </c>
      <c r="D217" s="42"/>
      <c r="E217" s="28"/>
      <c r="F217" s="20"/>
      <c r="G217" s="130"/>
      <c r="H217" s="159"/>
      <c r="I217" s="150"/>
      <c r="J217" s="130"/>
      <c r="K217" s="166"/>
      <c r="L217" s="141"/>
      <c r="M217" s="21"/>
      <c r="N217" s="55"/>
      <c r="O217" s="65"/>
      <c r="P217" s="189">
        <f>G217-F217+IF(F217&gt;G217,1)+J217-I217+IF(I217&gt;J217,1)+M217-L217+IF(L217&gt;M217,1)+O217-N217+IF(N217&gt;O217,1)+(E217*base!D$4)+(D217*base!D$4)+(C217*base!D$4)</f>
        <v>0.3</v>
      </c>
      <c r="Q217" s="190" t="str">
        <f>IF(P217&lt;=base!D$5,"","hc")</f>
        <v/>
      </c>
      <c r="R217" s="197">
        <f>SUM(P217-base!D$5)</f>
        <v>-0.1166666666666667</v>
      </c>
      <c r="S217" s="191">
        <f>G217-F217+IF(F217&gt;G217,1)+J217-I217+IF(I217&gt;J217,1)+M217-L217+IF(L217&gt;M217,1)+O217-N217+IF(N217&gt;O217,1)+(E217*base!D$4)+(D217*base!D$4)+(C217*base!D$4)+H217+K217</f>
        <v>0.3</v>
      </c>
      <c r="T217" s="192" t="str">
        <f>IF(S217&lt;=base!D$3,"","hc")</f>
        <v/>
      </c>
      <c r="U217" s="184"/>
      <c r="V217" s="45"/>
      <c r="W217" s="108">
        <f t="shared" si="3"/>
        <v>0</v>
      </c>
      <c r="X217" s="119"/>
      <c r="Z217"/>
    </row>
    <row r="218" spans="1:26" x14ac:dyDescent="0.25">
      <c r="A218" s="1" t="s">
        <v>16</v>
      </c>
      <c r="B218" s="2">
        <v>41123</v>
      </c>
      <c r="C218" s="25">
        <v>1</v>
      </c>
      <c r="D218" s="42"/>
      <c r="E218" s="28"/>
      <c r="F218" s="20"/>
      <c r="G218" s="130"/>
      <c r="H218" s="159"/>
      <c r="I218" s="150"/>
      <c r="J218" s="130"/>
      <c r="K218" s="166"/>
      <c r="L218" s="141"/>
      <c r="M218" s="21"/>
      <c r="N218" s="55"/>
      <c r="O218" s="65"/>
      <c r="P218" s="189">
        <f>G218-F218+IF(F218&gt;G218,1)+J218-I218+IF(I218&gt;J218,1)+M218-L218+IF(L218&gt;M218,1)+O218-N218+IF(N218&gt;O218,1)+(E218*base!D$4)+(D218*base!D$4)+(C218*base!D$4)</f>
        <v>0.3</v>
      </c>
      <c r="Q218" s="190" t="str">
        <f>IF(P218&lt;=base!D$5,"","hc")</f>
        <v/>
      </c>
      <c r="R218" s="197">
        <f>SUM(P218-base!D$5)</f>
        <v>-0.1166666666666667</v>
      </c>
      <c r="S218" s="191">
        <f>G218-F218+IF(F218&gt;G218,1)+J218-I218+IF(I218&gt;J218,1)+M218-L218+IF(L218&gt;M218,1)+O218-N218+IF(N218&gt;O218,1)+(E218*base!D$4)+(D218*base!D$4)+(C218*base!D$4)+H218+K218</f>
        <v>0.3</v>
      </c>
      <c r="T218" s="192" t="str">
        <f>IF(S218&lt;=base!D$3,"","hc")</f>
        <v/>
      </c>
      <c r="U218" s="184"/>
      <c r="V218" s="45"/>
      <c r="W218" s="108">
        <f t="shared" si="3"/>
        <v>0</v>
      </c>
      <c r="X218" s="119"/>
      <c r="Z218"/>
    </row>
    <row r="219" spans="1:26" x14ac:dyDescent="0.25">
      <c r="A219" s="1" t="s">
        <v>17</v>
      </c>
      <c r="B219" s="2">
        <v>41124</v>
      </c>
      <c r="C219" s="25">
        <v>1</v>
      </c>
      <c r="D219" s="42"/>
      <c r="E219" s="28"/>
      <c r="F219" s="20"/>
      <c r="G219" s="130"/>
      <c r="H219" s="159"/>
      <c r="I219" s="150"/>
      <c r="J219" s="130"/>
      <c r="K219" s="166"/>
      <c r="L219" s="141"/>
      <c r="M219" s="21"/>
      <c r="N219" s="55"/>
      <c r="O219" s="65"/>
      <c r="P219" s="189">
        <f>G219-F219+IF(F219&gt;G219,1)+J219-I219+IF(I219&gt;J219,1)+M219-L219+IF(L219&gt;M219,1)+O219-N219+IF(N219&gt;O219,1)+(E219*base!D$4)+(D219*base!D$4)+(C219*base!D$4)</f>
        <v>0.3</v>
      </c>
      <c r="Q219" s="190" t="str">
        <f>IF(P219&lt;=base!D$5,"","hc")</f>
        <v/>
      </c>
      <c r="R219" s="197">
        <f>SUM(P219-base!D$5)</f>
        <v>-0.1166666666666667</v>
      </c>
      <c r="S219" s="191">
        <f>G219-F219+IF(F219&gt;G219,1)+J219-I219+IF(I219&gt;J219,1)+M219-L219+IF(L219&gt;M219,1)+O219-N219+IF(N219&gt;O219,1)+(E219*base!D$4)+(D219*base!D$4)+(C219*base!D$4)+H219+K219</f>
        <v>0.3</v>
      </c>
      <c r="T219" s="192" t="str">
        <f>IF(S219&lt;=base!D$3,"","hc")</f>
        <v/>
      </c>
      <c r="U219" s="184"/>
      <c r="V219" s="45"/>
      <c r="W219" s="108">
        <f t="shared" si="3"/>
        <v>0</v>
      </c>
      <c r="X219" s="119"/>
      <c r="Z219"/>
    </row>
    <row r="220" spans="1:26" x14ac:dyDescent="0.25">
      <c r="A220" s="1" t="s">
        <v>11</v>
      </c>
      <c r="B220" s="2">
        <v>41125</v>
      </c>
      <c r="C220" s="25">
        <v>1</v>
      </c>
      <c r="D220" s="42"/>
      <c r="E220" s="28"/>
      <c r="F220" s="20"/>
      <c r="G220" s="130"/>
      <c r="H220" s="159"/>
      <c r="I220" s="150"/>
      <c r="J220" s="130"/>
      <c r="K220" s="166"/>
      <c r="L220" s="141"/>
      <c r="M220" s="21"/>
      <c r="N220" s="55"/>
      <c r="O220" s="65"/>
      <c r="P220" s="189">
        <f>G220-F220+IF(F220&gt;G220,1)+J220-I220+IF(I220&gt;J220,1)+M220-L220+IF(L220&gt;M220,1)+O220-N220+IF(N220&gt;O220,1)+(E220*base!D$4)+(D220*base!D$4)+(C220*base!D$4)</f>
        <v>0.3</v>
      </c>
      <c r="Q220" s="190" t="str">
        <f>IF(P220&lt;=base!D$5,"","hc")</f>
        <v/>
      </c>
      <c r="R220" s="197">
        <f>SUM(P220-base!D$5)</f>
        <v>-0.1166666666666667</v>
      </c>
      <c r="S220" s="191">
        <f>G220-F220+IF(F220&gt;G220,1)+J220-I220+IF(I220&gt;J220,1)+M220-L220+IF(L220&gt;M220,1)+O220-N220+IF(N220&gt;O220,1)+(E220*base!D$4)+(D220*base!D$4)+(C220*base!D$4)+H220+K220</f>
        <v>0.3</v>
      </c>
      <c r="T220" s="192" t="str">
        <f>IF(S220&lt;=base!D$3,"","hc")</f>
        <v/>
      </c>
      <c r="U220" s="184"/>
      <c r="V220" s="45"/>
      <c r="W220" s="108">
        <f t="shared" si="3"/>
        <v>0</v>
      </c>
      <c r="X220" s="119"/>
      <c r="Z220"/>
    </row>
    <row r="221" spans="1:26" x14ac:dyDescent="0.25">
      <c r="A221" s="1" t="s">
        <v>12</v>
      </c>
      <c r="B221" s="2">
        <v>41126</v>
      </c>
      <c r="C221" s="25"/>
      <c r="D221" s="42"/>
      <c r="E221" s="28"/>
      <c r="F221" s="9"/>
      <c r="G221" s="125"/>
      <c r="H221" s="155"/>
      <c r="I221" s="144"/>
      <c r="J221" s="125"/>
      <c r="K221" s="153"/>
      <c r="L221" s="132"/>
      <c r="M221" s="11"/>
      <c r="N221" s="47"/>
      <c r="O221" s="57"/>
      <c r="P221" s="189">
        <f>G221-F221+IF(F221&gt;G221,1)+J221-I221+IF(I221&gt;J221,1)+M221-L221+IF(L221&gt;M221,1)+O221-N221+IF(N221&gt;O221,1)+(E221*base!D$4)+(D221*base!D$4)+(C221*base!D$4)</f>
        <v>0</v>
      </c>
      <c r="Q221" s="190" t="str">
        <f>IF(P221&lt;=base!D$5,"","hc")</f>
        <v/>
      </c>
      <c r="R221" s="197">
        <f>SUM(P221-base!D$5)</f>
        <v>-0.41666666666666669</v>
      </c>
      <c r="S221" s="191">
        <f>G221-F221+IF(F221&gt;G221,1)+J221-I221+IF(I221&gt;J221,1)+M221-L221+IF(L221&gt;M221,1)+O221-N221+IF(N221&gt;O221,1)+(E221*base!D$4)+(D221*base!D$4)+(C221*base!D$4)+H221+K221</f>
        <v>0</v>
      </c>
      <c r="T221" s="192" t="str">
        <f>IF(S221&lt;=base!D$3,"","hc")</f>
        <v/>
      </c>
      <c r="U221" s="184"/>
      <c r="V221" s="45"/>
      <c r="W221" s="108">
        <f t="shared" si="3"/>
        <v>0</v>
      </c>
      <c r="X221" s="119"/>
      <c r="Z221"/>
    </row>
    <row r="222" spans="1:26" x14ac:dyDescent="0.25">
      <c r="A222" s="1" t="s">
        <v>13</v>
      </c>
      <c r="B222" s="2">
        <v>41127</v>
      </c>
      <c r="C222" s="25"/>
      <c r="D222" s="42"/>
      <c r="E222" s="28"/>
      <c r="F222" s="9"/>
      <c r="G222" s="125"/>
      <c r="H222" s="155"/>
      <c r="I222" s="144"/>
      <c r="J222" s="125"/>
      <c r="K222" s="153"/>
      <c r="L222" s="132"/>
      <c r="M222" s="11"/>
      <c r="N222" s="47"/>
      <c r="O222" s="57"/>
      <c r="P222" s="189">
        <f>G222-F222+IF(F222&gt;G222,1)+J222-I222+IF(I222&gt;J222,1)+M222-L222+IF(L222&gt;M222,1)+O222-N222+IF(N222&gt;O222,1)+(E222*base!D$4)+(D222*base!D$4)+(C222*base!D$4)</f>
        <v>0</v>
      </c>
      <c r="Q222" s="190" t="str">
        <f>IF(P222&lt;=base!D$5,"","hc")</f>
        <v/>
      </c>
      <c r="R222" s="197">
        <f>SUM(P222-base!D$5)</f>
        <v>-0.41666666666666669</v>
      </c>
      <c r="S222" s="191">
        <f>G222-F222+IF(F222&gt;G222,1)+J222-I222+IF(I222&gt;J222,1)+M222-L222+IF(L222&gt;M222,1)+O222-N222+IF(N222&gt;O222,1)+(E222*base!D$4)+(D222*base!D$4)+(C222*base!D$4)+H222+K222</f>
        <v>0</v>
      </c>
      <c r="T222" s="192" t="str">
        <f>IF(S222&lt;=base!D$3,"","hc")</f>
        <v/>
      </c>
      <c r="U222" s="184">
        <f>SUM(P216:P222)</f>
        <v>1.5</v>
      </c>
      <c r="V222" s="79">
        <f>IF(base!D$7&lt;U222,U222-base!D$7,0)</f>
        <v>0</v>
      </c>
      <c r="W222" s="108">
        <f t="shared" si="3"/>
        <v>0</v>
      </c>
      <c r="X222" s="120">
        <f>G222-F222+IF(F222&gt;G222,1)+J222-I222+IF(I222&gt;J222,1)+M222-L222+IF(L222&gt;M222,1)+O222-N222+IF(N222&gt;O222,1)+(D222*base!E242)+(E222*base!E242)</f>
        <v>0</v>
      </c>
      <c r="Z222"/>
    </row>
    <row r="223" spans="1:26" x14ac:dyDescent="0.25">
      <c r="A223" s="1" t="s">
        <v>14</v>
      </c>
      <c r="B223" s="2">
        <v>41128</v>
      </c>
      <c r="C223" s="25">
        <v>1</v>
      </c>
      <c r="D223" s="42"/>
      <c r="E223" s="28"/>
      <c r="F223" s="20"/>
      <c r="G223" s="130"/>
      <c r="H223" s="159"/>
      <c r="I223" s="150"/>
      <c r="J223" s="130"/>
      <c r="K223" s="166"/>
      <c r="L223" s="141"/>
      <c r="M223" s="21"/>
      <c r="N223" s="55"/>
      <c r="O223" s="65"/>
      <c r="P223" s="189">
        <f>G223-F223+IF(F223&gt;G223,1)+J223-I223+IF(I223&gt;J223,1)+M223-L223+IF(L223&gt;M223,1)+O223-N223+IF(N223&gt;O223,1)+(E223*base!D$4)+(D223*base!D$4)+(C223*base!D$4)</f>
        <v>0.3</v>
      </c>
      <c r="Q223" s="190" t="str">
        <f>IF(P223&lt;=base!D$5,"","hc")</f>
        <v/>
      </c>
      <c r="R223" s="197">
        <f>SUM(P223-base!D$5)</f>
        <v>-0.1166666666666667</v>
      </c>
      <c r="S223" s="191">
        <f>G223-F223+IF(F223&gt;G223,1)+J223-I223+IF(I223&gt;J223,1)+M223-L223+IF(L223&gt;M223,1)+O223-N223+IF(N223&gt;O223,1)+(E223*base!D$4)+(D223*base!D$4)+(C223*base!D$4)+H223+K223</f>
        <v>0.3</v>
      </c>
      <c r="T223" s="192" t="str">
        <f>IF(S223&lt;=base!D$3,"","hc")</f>
        <v/>
      </c>
      <c r="U223" s="184"/>
      <c r="V223" s="45"/>
      <c r="W223" s="108">
        <f t="shared" si="3"/>
        <v>0</v>
      </c>
      <c r="X223" s="119"/>
      <c r="Z223"/>
    </row>
    <row r="224" spans="1:26" x14ac:dyDescent="0.25">
      <c r="A224" s="1" t="s">
        <v>15</v>
      </c>
      <c r="B224" s="2">
        <v>41129</v>
      </c>
      <c r="C224" s="25">
        <v>1</v>
      </c>
      <c r="D224" s="42"/>
      <c r="E224" s="28"/>
      <c r="F224" s="20"/>
      <c r="G224" s="130"/>
      <c r="H224" s="159"/>
      <c r="I224" s="150"/>
      <c r="J224" s="130"/>
      <c r="K224" s="166"/>
      <c r="L224" s="141"/>
      <c r="M224" s="21"/>
      <c r="N224" s="55"/>
      <c r="O224" s="65"/>
      <c r="P224" s="189">
        <f>G224-F224+IF(F224&gt;G224,1)+J224-I224+IF(I224&gt;J224,1)+M224-L224+IF(L224&gt;M224,1)+O224-N224+IF(N224&gt;O224,1)+(E224*base!D$4)+(D224*base!D$4)+(C224*base!D$4)</f>
        <v>0.3</v>
      </c>
      <c r="Q224" s="190" t="str">
        <f>IF(P224&lt;=base!D$5,"","hc")</f>
        <v/>
      </c>
      <c r="R224" s="197">
        <f>SUM(P224-base!D$5)</f>
        <v>-0.1166666666666667</v>
      </c>
      <c r="S224" s="191">
        <f>G224-F224+IF(F224&gt;G224,1)+J224-I224+IF(I224&gt;J224,1)+M224-L224+IF(L224&gt;M224,1)+O224-N224+IF(N224&gt;O224,1)+(E224*base!D$4)+(D224*base!D$4)+(C224*base!D$4)+H224+K224</f>
        <v>0.3</v>
      </c>
      <c r="T224" s="192" t="str">
        <f>IF(S224&lt;=base!D$3,"","hc")</f>
        <v/>
      </c>
      <c r="U224" s="184"/>
      <c r="V224" s="45"/>
      <c r="W224" s="108">
        <f t="shared" si="3"/>
        <v>0</v>
      </c>
      <c r="X224" s="119"/>
      <c r="Z224"/>
    </row>
    <row r="225" spans="1:26" x14ac:dyDescent="0.25">
      <c r="A225" s="1" t="s">
        <v>16</v>
      </c>
      <c r="B225" s="2">
        <v>41130</v>
      </c>
      <c r="C225" s="25">
        <v>1</v>
      </c>
      <c r="D225" s="42"/>
      <c r="E225" s="28"/>
      <c r="F225" s="20"/>
      <c r="G225" s="130"/>
      <c r="H225" s="159"/>
      <c r="I225" s="150"/>
      <c r="J225" s="130"/>
      <c r="K225" s="166"/>
      <c r="L225" s="141"/>
      <c r="M225" s="21"/>
      <c r="N225" s="55"/>
      <c r="O225" s="65"/>
      <c r="P225" s="189">
        <f>G225-F225+IF(F225&gt;G225,1)+J225-I225+IF(I225&gt;J225,1)+M225-L225+IF(L225&gt;M225,1)+O225-N225+IF(N225&gt;O225,1)+(E225*base!D$4)+(D225*base!D$4)+(C225*base!D$4)</f>
        <v>0.3</v>
      </c>
      <c r="Q225" s="190" t="str">
        <f>IF(P225&lt;=base!D$5,"","hc")</f>
        <v/>
      </c>
      <c r="R225" s="197">
        <f>SUM(P225-base!D$5)</f>
        <v>-0.1166666666666667</v>
      </c>
      <c r="S225" s="191">
        <f>G225-F225+IF(F225&gt;G225,1)+J225-I225+IF(I225&gt;J225,1)+M225-L225+IF(L225&gt;M225,1)+O225-N225+IF(N225&gt;O225,1)+(E225*base!D$4)+(D225*base!D$4)+(C225*base!D$4)+H225+K225</f>
        <v>0.3</v>
      </c>
      <c r="T225" s="192" t="str">
        <f>IF(S225&lt;=base!D$3,"","hc")</f>
        <v/>
      </c>
      <c r="U225" s="184"/>
      <c r="V225" s="45"/>
      <c r="W225" s="108">
        <f t="shared" si="3"/>
        <v>0</v>
      </c>
      <c r="X225" s="119"/>
      <c r="Z225"/>
    </row>
    <row r="226" spans="1:26" x14ac:dyDescent="0.25">
      <c r="A226" s="1" t="s">
        <v>17</v>
      </c>
      <c r="B226" s="2">
        <v>41131</v>
      </c>
      <c r="C226" s="25">
        <v>1</v>
      </c>
      <c r="D226" s="42"/>
      <c r="E226" s="28"/>
      <c r="F226" s="20"/>
      <c r="G226" s="130"/>
      <c r="H226" s="159"/>
      <c r="I226" s="150"/>
      <c r="J226" s="130"/>
      <c r="K226" s="166"/>
      <c r="L226" s="141"/>
      <c r="M226" s="21"/>
      <c r="N226" s="55"/>
      <c r="O226" s="65"/>
      <c r="P226" s="189">
        <f>G226-F226+IF(F226&gt;G226,1)+J226-I226+IF(I226&gt;J226,1)+M226-L226+IF(L226&gt;M226,1)+O226-N226+IF(N226&gt;O226,1)+(E226*base!D$4)+(D226*base!D$4)+(C226*base!D$4)</f>
        <v>0.3</v>
      </c>
      <c r="Q226" s="190" t="str">
        <f>IF(P226&lt;=base!D$5,"","hc")</f>
        <v/>
      </c>
      <c r="R226" s="197">
        <f>SUM(P226-base!D$5)</f>
        <v>-0.1166666666666667</v>
      </c>
      <c r="S226" s="191">
        <f>G226-F226+IF(F226&gt;G226,1)+J226-I226+IF(I226&gt;J226,1)+M226-L226+IF(L226&gt;M226,1)+O226-N226+IF(N226&gt;O226,1)+(E226*base!D$4)+(D226*base!D$4)+(C226*base!D$4)+H226+K226</f>
        <v>0.3</v>
      </c>
      <c r="T226" s="192" t="str">
        <f>IF(S226&lt;=base!D$3,"","hc")</f>
        <v/>
      </c>
      <c r="U226" s="184"/>
      <c r="V226" s="45"/>
      <c r="W226" s="108">
        <f t="shared" si="3"/>
        <v>0</v>
      </c>
      <c r="X226" s="119"/>
      <c r="Z226"/>
    </row>
    <row r="227" spans="1:26" x14ac:dyDescent="0.25">
      <c r="A227" s="1" t="s">
        <v>11</v>
      </c>
      <c r="B227" s="2">
        <v>41132</v>
      </c>
      <c r="C227" s="25">
        <v>1</v>
      </c>
      <c r="D227" s="42"/>
      <c r="E227" s="28"/>
      <c r="F227" s="20"/>
      <c r="G227" s="130"/>
      <c r="H227" s="159"/>
      <c r="I227" s="150"/>
      <c r="J227" s="130"/>
      <c r="K227" s="166"/>
      <c r="L227" s="141"/>
      <c r="M227" s="21"/>
      <c r="N227" s="55"/>
      <c r="O227" s="65"/>
      <c r="P227" s="189">
        <f>G227-F227+IF(F227&gt;G227,1)+J227-I227+IF(I227&gt;J227,1)+M227-L227+IF(L227&gt;M227,1)+O227-N227+IF(N227&gt;O227,1)+(E227*base!D$4)+(D227*base!D$4)+(C227*base!D$4)</f>
        <v>0.3</v>
      </c>
      <c r="Q227" s="190" t="str">
        <f>IF(P227&lt;=base!D$5,"","hc")</f>
        <v/>
      </c>
      <c r="R227" s="197">
        <f>SUM(P227-base!D$5)</f>
        <v>-0.1166666666666667</v>
      </c>
      <c r="S227" s="191">
        <f>G227-F227+IF(F227&gt;G227,1)+J227-I227+IF(I227&gt;J227,1)+M227-L227+IF(L227&gt;M227,1)+O227-N227+IF(N227&gt;O227,1)+(E227*base!D$4)+(D227*base!D$4)+(C227*base!D$4)+H227+K227</f>
        <v>0.3</v>
      </c>
      <c r="T227" s="192" t="str">
        <f>IF(S227&lt;=base!D$3,"","hc")</f>
        <v/>
      </c>
      <c r="U227" s="184"/>
      <c r="V227" s="45"/>
      <c r="W227" s="108">
        <f t="shared" si="3"/>
        <v>0</v>
      </c>
      <c r="X227" s="119"/>
      <c r="Z227"/>
    </row>
    <row r="228" spans="1:26" x14ac:dyDescent="0.25">
      <c r="A228" s="1" t="s">
        <v>12</v>
      </c>
      <c r="B228" s="2">
        <v>41133</v>
      </c>
      <c r="C228" s="25"/>
      <c r="D228" s="42"/>
      <c r="E228" s="28"/>
      <c r="F228" s="9"/>
      <c r="G228" s="125"/>
      <c r="H228" s="155"/>
      <c r="I228" s="144"/>
      <c r="J228" s="125"/>
      <c r="K228" s="153"/>
      <c r="L228" s="132"/>
      <c r="M228" s="11"/>
      <c r="N228" s="47"/>
      <c r="O228" s="57"/>
      <c r="P228" s="189">
        <f>G228-F228+IF(F228&gt;G228,1)+J228-I228+IF(I228&gt;J228,1)+M228-L228+IF(L228&gt;M228,1)+O228-N228+IF(N228&gt;O228,1)+(E228*base!D$4)+(D228*base!D$4)+(C228*base!D$4)</f>
        <v>0</v>
      </c>
      <c r="Q228" s="190" t="str">
        <f>IF(P228&lt;=base!D$5,"","hc")</f>
        <v/>
      </c>
      <c r="R228" s="197">
        <f>SUM(P228-base!D$5)</f>
        <v>-0.41666666666666669</v>
      </c>
      <c r="S228" s="191">
        <f>G228-F228+IF(F228&gt;G228,1)+J228-I228+IF(I228&gt;J228,1)+M228-L228+IF(L228&gt;M228,1)+O228-N228+IF(N228&gt;O228,1)+(E228*base!D$4)+(D228*base!D$4)+(C228*base!D$4)+H228+K228</f>
        <v>0</v>
      </c>
      <c r="T228" s="192" t="str">
        <f>IF(S228&lt;=base!D$3,"","hc")</f>
        <v/>
      </c>
      <c r="U228" s="184"/>
      <c r="V228" s="45"/>
      <c r="W228" s="108">
        <f t="shared" si="3"/>
        <v>0</v>
      </c>
      <c r="X228" s="119"/>
      <c r="Z228"/>
    </row>
    <row r="229" spans="1:26" x14ac:dyDescent="0.25">
      <c r="A229" s="1" t="s">
        <v>13</v>
      </c>
      <c r="B229" s="2">
        <v>41134</v>
      </c>
      <c r="C229" s="25"/>
      <c r="D229" s="42"/>
      <c r="E229" s="28"/>
      <c r="F229" s="9"/>
      <c r="G229" s="125"/>
      <c r="H229" s="155"/>
      <c r="I229" s="144"/>
      <c r="J229" s="125"/>
      <c r="K229" s="153"/>
      <c r="L229" s="132"/>
      <c r="M229" s="11"/>
      <c r="N229" s="47"/>
      <c r="O229" s="57"/>
      <c r="P229" s="189">
        <f>G229-F229+IF(F229&gt;G229,1)+J229-I229+IF(I229&gt;J229,1)+M229-L229+IF(L229&gt;M229,1)+O229-N229+IF(N229&gt;O229,1)+(E229*base!D$4)+(D229*base!D$4)+(C229*base!D$4)</f>
        <v>0</v>
      </c>
      <c r="Q229" s="190" t="str">
        <f>IF(P229&lt;=base!D$5,"","hc")</f>
        <v/>
      </c>
      <c r="R229" s="197">
        <f>SUM(P229-base!D$5)</f>
        <v>-0.41666666666666669</v>
      </c>
      <c r="S229" s="191">
        <f>G229-F229+IF(F229&gt;G229,1)+J229-I229+IF(I229&gt;J229,1)+M229-L229+IF(L229&gt;M229,1)+O229-N229+IF(N229&gt;O229,1)+(E229*base!D$4)+(D229*base!D$4)+(C229*base!D$4)+H229+K229</f>
        <v>0</v>
      </c>
      <c r="T229" s="192" t="str">
        <f>IF(S229&lt;=base!D$3,"","hc")</f>
        <v/>
      </c>
      <c r="U229" s="184">
        <f>SUM(P223:P229)</f>
        <v>1.5</v>
      </c>
      <c r="V229" s="79">
        <f>IF(base!D$7&lt;U229,U229-base!D$7,0)</f>
        <v>0</v>
      </c>
      <c r="W229" s="108">
        <f t="shared" si="3"/>
        <v>0</v>
      </c>
      <c r="X229" s="120">
        <f>G229-F229+IF(F229&gt;G229,1)+J229-I229+IF(I229&gt;J229,1)+M229-L229+IF(L229&gt;M229,1)+O229-N229+IF(N229&gt;O229,1)+(D229*base!E249)+(E229*base!E249)</f>
        <v>0</v>
      </c>
      <c r="Z229"/>
    </row>
    <row r="230" spans="1:26" x14ac:dyDescent="0.25">
      <c r="A230" s="1" t="s">
        <v>14</v>
      </c>
      <c r="B230" s="2">
        <v>41135</v>
      </c>
      <c r="C230" s="25"/>
      <c r="D230" s="42"/>
      <c r="E230" s="28">
        <v>1</v>
      </c>
      <c r="F230" s="38"/>
      <c r="G230" s="128"/>
      <c r="H230" s="154"/>
      <c r="I230" s="148"/>
      <c r="J230" s="128"/>
      <c r="K230" s="164"/>
      <c r="L230" s="139"/>
      <c r="M230" s="39"/>
      <c r="N230" s="54"/>
      <c r="O230" s="63"/>
      <c r="P230" s="189">
        <f>G230-F230+IF(F230&gt;G230,1)+J230-I230+IF(I230&gt;J230,1)+M230-L230+IF(L230&gt;M230,1)+O230-N230+IF(N230&gt;O230,1)+(E230*base!D$4)+(D230*base!D$4)+(C230*base!D$4)</f>
        <v>0.3</v>
      </c>
      <c r="Q230" s="190" t="str">
        <f>IF(P230&lt;=base!D$5,"","hc")</f>
        <v/>
      </c>
      <c r="R230" s="197">
        <f>SUM(P230-base!D$5)</f>
        <v>-0.1166666666666667</v>
      </c>
      <c r="S230" s="191">
        <f>G230-F230+IF(F230&gt;G230,1)+J230-I230+IF(I230&gt;J230,1)+M230-L230+IF(L230&gt;M230,1)+O230-N230+IF(N230&gt;O230,1)+(E230*base!D$4)+(D230*base!D$4)+(C230*base!D$4)+H230+K230</f>
        <v>0.3</v>
      </c>
      <c r="T230" s="192" t="str">
        <f>IF(S230&lt;=base!D$3,"","hc")</f>
        <v/>
      </c>
      <c r="U230" s="184"/>
      <c r="V230" s="45"/>
      <c r="W230" s="108">
        <f t="shared" si="3"/>
        <v>0</v>
      </c>
      <c r="X230" s="119"/>
      <c r="Z230"/>
    </row>
    <row r="231" spans="1:26" x14ac:dyDescent="0.25">
      <c r="A231" s="1" t="s">
        <v>15</v>
      </c>
      <c r="B231" s="2">
        <v>41136</v>
      </c>
      <c r="C231" s="25">
        <v>1</v>
      </c>
      <c r="D231" s="42"/>
      <c r="E231" s="28"/>
      <c r="F231" s="20"/>
      <c r="G231" s="130"/>
      <c r="H231" s="159"/>
      <c r="I231" s="150"/>
      <c r="J231" s="130"/>
      <c r="K231" s="166"/>
      <c r="L231" s="141"/>
      <c r="M231" s="21"/>
      <c r="N231" s="55"/>
      <c r="O231" s="65"/>
      <c r="P231" s="189">
        <f>G231-F231+IF(F231&gt;G231,1)+J231-I231+IF(I231&gt;J231,1)+M231-L231+IF(L231&gt;M231,1)+O231-N231+IF(N231&gt;O231,1)+(E231*base!D$4)+(D231*base!D$4)+(C231*base!D$4)</f>
        <v>0.3</v>
      </c>
      <c r="Q231" s="190" t="str">
        <f>IF(P231&lt;=base!D$5,"","hc")</f>
        <v/>
      </c>
      <c r="R231" s="197">
        <f>SUM(P231-base!D$5)</f>
        <v>-0.1166666666666667</v>
      </c>
      <c r="S231" s="191">
        <f>G231-F231+IF(F231&gt;G231,1)+J231-I231+IF(I231&gt;J231,1)+M231-L231+IF(L231&gt;M231,1)+O231-N231+IF(N231&gt;O231,1)+(E231*base!D$4)+(D231*base!D$4)+(C231*base!D$4)+H231+K231</f>
        <v>0.3</v>
      </c>
      <c r="T231" s="192" t="str">
        <f>IF(S231&lt;=base!D$3,"","hc")</f>
        <v/>
      </c>
      <c r="U231" s="184"/>
      <c r="V231" s="45"/>
      <c r="W231" s="108">
        <f t="shared" si="3"/>
        <v>0</v>
      </c>
      <c r="X231" s="119"/>
      <c r="Z231"/>
    </row>
    <row r="232" spans="1:26" x14ac:dyDescent="0.25">
      <c r="A232" s="1" t="s">
        <v>16</v>
      </c>
      <c r="B232" s="2">
        <v>41137</v>
      </c>
      <c r="C232" s="25">
        <v>1</v>
      </c>
      <c r="D232" s="42"/>
      <c r="E232" s="28"/>
      <c r="F232" s="20"/>
      <c r="G232" s="130"/>
      <c r="H232" s="159"/>
      <c r="I232" s="150"/>
      <c r="J232" s="130"/>
      <c r="K232" s="166"/>
      <c r="L232" s="141"/>
      <c r="M232" s="21"/>
      <c r="N232" s="55"/>
      <c r="O232" s="65"/>
      <c r="P232" s="189">
        <f>G232-F232+IF(F232&gt;G232,1)+J232-I232+IF(I232&gt;J232,1)+M232-L232+IF(L232&gt;M232,1)+O232-N232+IF(N232&gt;O232,1)+(E232*base!D$4)+(D232*base!D$4)+(C232*base!D$4)</f>
        <v>0.3</v>
      </c>
      <c r="Q232" s="190" t="str">
        <f>IF(P232&lt;=base!D$5,"","hc")</f>
        <v/>
      </c>
      <c r="R232" s="197">
        <f>SUM(P232-base!D$5)</f>
        <v>-0.1166666666666667</v>
      </c>
      <c r="S232" s="191">
        <f>G232-F232+IF(F232&gt;G232,1)+J232-I232+IF(I232&gt;J232,1)+M232-L232+IF(L232&gt;M232,1)+O232-N232+IF(N232&gt;O232,1)+(E232*base!D$4)+(D232*base!D$4)+(C232*base!D$4)+H232+K232</f>
        <v>0.3</v>
      </c>
      <c r="T232" s="192" t="str">
        <f>IF(S232&lt;=base!D$3,"","hc")</f>
        <v/>
      </c>
      <c r="U232" s="184"/>
      <c r="V232" s="45"/>
      <c r="W232" s="108">
        <f t="shared" si="3"/>
        <v>0</v>
      </c>
      <c r="X232" s="119"/>
      <c r="Z232"/>
    </row>
    <row r="233" spans="1:26" x14ac:dyDescent="0.25">
      <c r="A233" s="1" t="s">
        <v>17</v>
      </c>
      <c r="B233" s="2">
        <v>41138</v>
      </c>
      <c r="C233" s="25">
        <v>1</v>
      </c>
      <c r="D233" s="42"/>
      <c r="E233" s="28"/>
      <c r="F233" s="20"/>
      <c r="G233" s="130"/>
      <c r="H233" s="159"/>
      <c r="I233" s="150"/>
      <c r="J233" s="130"/>
      <c r="K233" s="166"/>
      <c r="L233" s="141"/>
      <c r="M233" s="21"/>
      <c r="N233" s="55"/>
      <c r="O233" s="65"/>
      <c r="P233" s="189">
        <f>G233-F233+IF(F233&gt;G233,1)+J233-I233+IF(I233&gt;J233,1)+M233-L233+IF(L233&gt;M233,1)+O233-N233+IF(N233&gt;O233,1)+(E233*base!D$4)+(D233*base!D$4)+(C233*base!D$4)</f>
        <v>0.3</v>
      </c>
      <c r="Q233" s="190" t="str">
        <f>IF(P233&lt;=base!D$5,"","hc")</f>
        <v/>
      </c>
      <c r="R233" s="197">
        <f>SUM(P233-base!D$5)</f>
        <v>-0.1166666666666667</v>
      </c>
      <c r="S233" s="191">
        <f>G233-F233+IF(F233&gt;G233,1)+J233-I233+IF(I233&gt;J233,1)+M233-L233+IF(L233&gt;M233,1)+O233-N233+IF(N233&gt;O233,1)+(E233*base!D$4)+(D233*base!D$4)+(C233*base!D$4)+H233+K233</f>
        <v>0.3</v>
      </c>
      <c r="T233" s="192" t="str">
        <f>IF(S233&lt;=base!D$3,"","hc")</f>
        <v/>
      </c>
      <c r="U233" s="184"/>
      <c r="V233" s="45"/>
      <c r="W233" s="108">
        <f t="shared" si="3"/>
        <v>0</v>
      </c>
      <c r="X233" s="119"/>
      <c r="Z233"/>
    </row>
    <row r="234" spans="1:26" x14ac:dyDescent="0.25">
      <c r="A234" s="1" t="s">
        <v>11</v>
      </c>
      <c r="B234" s="2">
        <v>41139</v>
      </c>
      <c r="C234" s="25">
        <v>1</v>
      </c>
      <c r="D234" s="42"/>
      <c r="E234" s="28"/>
      <c r="F234" s="20"/>
      <c r="G234" s="130"/>
      <c r="H234" s="159"/>
      <c r="I234" s="150"/>
      <c r="J234" s="130"/>
      <c r="K234" s="166"/>
      <c r="L234" s="141"/>
      <c r="M234" s="21"/>
      <c r="N234" s="55"/>
      <c r="O234" s="65"/>
      <c r="P234" s="189">
        <f>G234-F234+IF(F234&gt;G234,1)+J234-I234+IF(I234&gt;J234,1)+M234-L234+IF(L234&gt;M234,1)+O234-N234+IF(N234&gt;O234,1)+(E234*base!D$4)+(D234*base!D$4)+(C234*base!D$4)</f>
        <v>0.3</v>
      </c>
      <c r="Q234" s="190" t="str">
        <f>IF(P234&lt;=base!D$5,"","hc")</f>
        <v/>
      </c>
      <c r="R234" s="197">
        <f>SUM(P234-base!D$5)</f>
        <v>-0.1166666666666667</v>
      </c>
      <c r="S234" s="191">
        <f>G234-F234+IF(F234&gt;G234,1)+J234-I234+IF(I234&gt;J234,1)+M234-L234+IF(L234&gt;M234,1)+O234-N234+IF(N234&gt;O234,1)+(E234*base!D$4)+(D234*base!D$4)+(C234*base!D$4)+H234+K234</f>
        <v>0.3</v>
      </c>
      <c r="T234" s="192" t="str">
        <f>IF(S234&lt;=base!D$3,"","hc")</f>
        <v/>
      </c>
      <c r="U234" s="184"/>
      <c r="V234" s="45"/>
      <c r="W234" s="108">
        <f t="shared" si="3"/>
        <v>0</v>
      </c>
      <c r="X234" s="119"/>
      <c r="Z234"/>
    </row>
    <row r="235" spans="1:26" x14ac:dyDescent="0.25">
      <c r="A235" s="1" t="s">
        <v>12</v>
      </c>
      <c r="B235" s="2">
        <v>41140</v>
      </c>
      <c r="C235" s="25"/>
      <c r="D235" s="42"/>
      <c r="E235" s="28"/>
      <c r="F235" s="9"/>
      <c r="G235" s="125"/>
      <c r="H235" s="155"/>
      <c r="I235" s="144"/>
      <c r="J235" s="125"/>
      <c r="K235" s="153"/>
      <c r="L235" s="132"/>
      <c r="M235" s="11"/>
      <c r="N235" s="47"/>
      <c r="O235" s="57"/>
      <c r="P235" s="189">
        <f>G235-F235+IF(F235&gt;G235,1)+J235-I235+IF(I235&gt;J235,1)+M235-L235+IF(L235&gt;M235,1)+O235-N235+IF(N235&gt;O235,1)+(E235*base!D$4)+(D235*base!D$4)+(C235*base!D$4)</f>
        <v>0</v>
      </c>
      <c r="Q235" s="190" t="str">
        <f>IF(P235&lt;=base!D$5,"","hc")</f>
        <v/>
      </c>
      <c r="R235" s="197">
        <f>SUM(P235-base!D$5)</f>
        <v>-0.41666666666666669</v>
      </c>
      <c r="S235" s="191">
        <f>G235-F235+IF(F235&gt;G235,1)+J235-I235+IF(I235&gt;J235,1)+M235-L235+IF(L235&gt;M235,1)+O235-N235+IF(N235&gt;O235,1)+(E235*base!D$4)+(D235*base!D$4)+(C235*base!D$4)+H235+K235</f>
        <v>0</v>
      </c>
      <c r="T235" s="192" t="str">
        <f>IF(S235&lt;=base!D$3,"","hc")</f>
        <v/>
      </c>
      <c r="U235" s="184"/>
      <c r="V235" s="45"/>
      <c r="W235" s="108">
        <f t="shared" si="3"/>
        <v>0</v>
      </c>
      <c r="X235" s="119"/>
      <c r="Z235"/>
    </row>
    <row r="236" spans="1:26" x14ac:dyDescent="0.25">
      <c r="A236" s="1" t="s">
        <v>13</v>
      </c>
      <c r="B236" s="2">
        <v>41141</v>
      </c>
      <c r="C236" s="25"/>
      <c r="D236" s="42"/>
      <c r="E236" s="28"/>
      <c r="F236" s="9"/>
      <c r="G236" s="125"/>
      <c r="H236" s="155"/>
      <c r="I236" s="144"/>
      <c r="J236" s="125"/>
      <c r="K236" s="153"/>
      <c r="L236" s="132"/>
      <c r="M236" s="11"/>
      <c r="N236" s="47"/>
      <c r="O236" s="57"/>
      <c r="P236" s="189">
        <f>G236-F236+IF(F236&gt;G236,1)+J236-I236+IF(I236&gt;J236,1)+M236-L236+IF(L236&gt;M236,1)+O236-N236+IF(N236&gt;O236,1)+(E236*base!D$4)+(D236*base!D$4)+(C236*base!D$4)</f>
        <v>0</v>
      </c>
      <c r="Q236" s="190" t="str">
        <f>IF(P236&lt;=base!D$5,"","hc")</f>
        <v/>
      </c>
      <c r="R236" s="197">
        <f>SUM(P236-base!D$5)</f>
        <v>-0.41666666666666669</v>
      </c>
      <c r="S236" s="191">
        <f>G236-F236+IF(F236&gt;G236,1)+J236-I236+IF(I236&gt;J236,1)+M236-L236+IF(L236&gt;M236,1)+O236-N236+IF(N236&gt;O236,1)+(E236*base!D$4)+(D236*base!D$4)+(C236*base!D$4)+H236+K236</f>
        <v>0</v>
      </c>
      <c r="T236" s="192" t="str">
        <f>IF(S236&lt;=base!D$3,"","hc")</f>
        <v/>
      </c>
      <c r="U236" s="184">
        <f>SUM(P230:P236)</f>
        <v>1.5</v>
      </c>
      <c r="V236" s="79">
        <f>IF(base!D$7&lt;U236,U236-base!D$7,0)</f>
        <v>0</v>
      </c>
      <c r="W236" s="108">
        <f t="shared" si="3"/>
        <v>0</v>
      </c>
      <c r="X236" s="120">
        <f>G236-F236+IF(F236&gt;G236,1)+J236-I236+IF(I236&gt;J236,1)+M236-L236+IF(L236&gt;M236,1)+O236-N236+IF(N236&gt;O236,1)+(D236*base!E256)+(E236*base!E256)</f>
        <v>0</v>
      </c>
      <c r="Z236"/>
    </row>
    <row r="237" spans="1:26" x14ac:dyDescent="0.25">
      <c r="A237" s="1" t="s">
        <v>14</v>
      </c>
      <c r="B237" s="2">
        <v>41142</v>
      </c>
      <c r="C237" s="25"/>
      <c r="D237" s="42">
        <v>1</v>
      </c>
      <c r="E237" s="28"/>
      <c r="F237" s="34"/>
      <c r="G237" s="127"/>
      <c r="H237" s="157"/>
      <c r="I237" s="147"/>
      <c r="J237" s="127"/>
      <c r="K237" s="163"/>
      <c r="L237" s="137"/>
      <c r="M237" s="35"/>
      <c r="N237" s="52"/>
      <c r="O237" s="61"/>
      <c r="P237" s="189">
        <f>G237-F237+IF(F237&gt;G237,1)+J237-I237+IF(I237&gt;J237,1)+M237-L237+IF(L237&gt;M237,1)+O237-N237+IF(N237&gt;O237,1)+(E237*base!D$4)+(D237*base!D$4)+(C237*base!D$4)</f>
        <v>0.3</v>
      </c>
      <c r="Q237" s="190" t="str">
        <f>IF(P237&lt;=base!D$5,"","hc")</f>
        <v/>
      </c>
      <c r="R237" s="197">
        <f>SUM(P237-base!D$5)</f>
        <v>-0.1166666666666667</v>
      </c>
      <c r="S237" s="191">
        <f>G237-F237+IF(F237&gt;G237,1)+J237-I237+IF(I237&gt;J237,1)+M237-L237+IF(L237&gt;M237,1)+O237-N237+IF(N237&gt;O237,1)+(E237*base!D$4)+(D237*base!D$4)+(C237*base!D$4)+H237+K237</f>
        <v>0.3</v>
      </c>
      <c r="T237" s="192" t="str">
        <f>IF(S237&lt;=base!D$3,"","hc")</f>
        <v/>
      </c>
      <c r="U237" s="184"/>
      <c r="V237" s="45"/>
      <c r="W237" s="108">
        <f t="shared" si="3"/>
        <v>0</v>
      </c>
      <c r="X237" s="119"/>
      <c r="Z237"/>
    </row>
    <row r="238" spans="1:26" x14ac:dyDescent="0.25">
      <c r="A238" s="1" t="s">
        <v>15</v>
      </c>
      <c r="B238" s="2">
        <v>41143</v>
      </c>
      <c r="C238" s="25"/>
      <c r="D238" s="42">
        <v>1</v>
      </c>
      <c r="E238" s="28"/>
      <c r="F238" s="34"/>
      <c r="G238" s="127"/>
      <c r="H238" s="157"/>
      <c r="I238" s="147"/>
      <c r="J238" s="127"/>
      <c r="K238" s="163"/>
      <c r="L238" s="137"/>
      <c r="M238" s="35"/>
      <c r="N238" s="52"/>
      <c r="O238" s="61"/>
      <c r="P238" s="189">
        <f>G238-F238+IF(F238&gt;G238,1)+J238-I238+IF(I238&gt;J238,1)+M238-L238+IF(L238&gt;M238,1)+O238-N238+IF(N238&gt;O238,1)+(E238*base!D$4)+(D238*base!D$4)+(C238*base!D$4)</f>
        <v>0.3</v>
      </c>
      <c r="Q238" s="190" t="str">
        <f>IF(P238&lt;=base!D$5,"","hc")</f>
        <v/>
      </c>
      <c r="R238" s="197">
        <f>SUM(P238-base!D$5)</f>
        <v>-0.1166666666666667</v>
      </c>
      <c r="S238" s="191">
        <f>G238-F238+IF(F238&gt;G238,1)+J238-I238+IF(I238&gt;J238,1)+M238-L238+IF(L238&gt;M238,1)+O238-N238+IF(N238&gt;O238,1)+(E238*base!D$4)+(D238*base!D$4)+(C238*base!D$4)+H238+K238</f>
        <v>0.3</v>
      </c>
      <c r="T238" s="192" t="str">
        <f>IF(S238&lt;=base!D$3,"","hc")</f>
        <v/>
      </c>
      <c r="U238" s="184"/>
      <c r="V238" s="45"/>
      <c r="W238" s="108">
        <f t="shared" si="3"/>
        <v>0</v>
      </c>
      <c r="X238" s="119"/>
      <c r="Z238"/>
    </row>
    <row r="239" spans="1:26" x14ac:dyDescent="0.25">
      <c r="A239" s="1" t="s">
        <v>16</v>
      </c>
      <c r="B239" s="2">
        <v>41144</v>
      </c>
      <c r="C239" s="25"/>
      <c r="D239" s="42"/>
      <c r="E239" s="28">
        <v>1</v>
      </c>
      <c r="F239" s="68"/>
      <c r="G239" s="129"/>
      <c r="H239" s="158"/>
      <c r="I239" s="149"/>
      <c r="J239" s="129"/>
      <c r="K239" s="165"/>
      <c r="L239" s="140"/>
      <c r="M239" s="69"/>
      <c r="N239" s="70"/>
      <c r="O239" s="71"/>
      <c r="P239" s="189">
        <f>G239-F239+IF(F239&gt;G239,1)+J239-I239+IF(I239&gt;J239,1)+M239-L239+IF(L239&gt;M239,1)+O239-N239+IF(N239&gt;O239,1)+(E239*base!D$4)+(D239*base!D$4)+(C239*base!D$4)</f>
        <v>0.3</v>
      </c>
      <c r="Q239" s="190" t="str">
        <f>IF(P239&lt;=base!D$5,"","hc")</f>
        <v/>
      </c>
      <c r="R239" s="197">
        <f>SUM(P239-base!D$5)</f>
        <v>-0.1166666666666667</v>
      </c>
      <c r="S239" s="191">
        <f>G239-F239+IF(F239&gt;G239,1)+J239-I239+IF(I239&gt;J239,1)+M239-L239+IF(L239&gt;M239,1)+O239-N239+IF(N239&gt;O239,1)+(E239*base!D$4)+(D239*base!D$4)+(C239*base!D$4)+H239+K239</f>
        <v>0.3</v>
      </c>
      <c r="T239" s="192" t="str">
        <f>IF(S239&lt;=base!D$3,"","hc")</f>
        <v/>
      </c>
      <c r="U239" s="184"/>
      <c r="V239" s="45"/>
      <c r="W239" s="108">
        <f t="shared" si="3"/>
        <v>0</v>
      </c>
      <c r="X239" s="119"/>
      <c r="Z239"/>
    </row>
    <row r="240" spans="1:26" x14ac:dyDescent="0.25">
      <c r="A240" s="1" t="s">
        <v>17</v>
      </c>
      <c r="B240" s="2">
        <v>41145</v>
      </c>
      <c r="C240" s="25"/>
      <c r="D240" s="42"/>
      <c r="E240" s="28">
        <v>1</v>
      </c>
      <c r="F240" s="68"/>
      <c r="G240" s="129"/>
      <c r="H240" s="158"/>
      <c r="I240" s="149"/>
      <c r="J240" s="129"/>
      <c r="K240" s="165"/>
      <c r="L240" s="140"/>
      <c r="M240" s="69"/>
      <c r="N240" s="70"/>
      <c r="O240" s="71"/>
      <c r="P240" s="189">
        <f>G240-F240+IF(F240&gt;G240,1)+J240-I240+IF(I240&gt;J240,1)+M240-L240+IF(L240&gt;M240,1)+O240-N240+IF(N240&gt;O240,1)+(E240*base!D$4)+(D240*base!D$4)+(C240*base!D$4)</f>
        <v>0.3</v>
      </c>
      <c r="Q240" s="190" t="str">
        <f>IF(P240&lt;=base!D$5,"","hc")</f>
        <v/>
      </c>
      <c r="R240" s="197">
        <f>SUM(P240-base!D$5)</f>
        <v>-0.1166666666666667</v>
      </c>
      <c r="S240" s="191">
        <f>G240-F240+IF(F240&gt;G240,1)+J240-I240+IF(I240&gt;J240,1)+M240-L240+IF(L240&gt;M240,1)+O240-N240+IF(N240&gt;O240,1)+(E240*base!D$4)+(D240*base!D$4)+(C240*base!D$4)+H240+K240</f>
        <v>0.3</v>
      </c>
      <c r="T240" s="192" t="str">
        <f>IF(S240&lt;=base!D$3,"","hc")</f>
        <v/>
      </c>
      <c r="U240" s="184"/>
      <c r="V240" s="45"/>
      <c r="W240" s="108">
        <f t="shared" si="3"/>
        <v>0</v>
      </c>
      <c r="X240" s="119"/>
      <c r="Z240"/>
    </row>
    <row r="241" spans="1:26" x14ac:dyDescent="0.25">
      <c r="A241" s="1" t="s">
        <v>11</v>
      </c>
      <c r="B241" s="2">
        <v>41146</v>
      </c>
      <c r="C241" s="25"/>
      <c r="D241" s="42"/>
      <c r="E241" s="28">
        <v>1</v>
      </c>
      <c r="F241" s="68"/>
      <c r="G241" s="129"/>
      <c r="H241" s="158"/>
      <c r="I241" s="149"/>
      <c r="J241" s="129"/>
      <c r="K241" s="165"/>
      <c r="L241" s="140"/>
      <c r="M241" s="69"/>
      <c r="N241" s="70"/>
      <c r="O241" s="71"/>
      <c r="P241" s="189">
        <f>G241-F241+IF(F241&gt;G241,1)+J241-I241+IF(I241&gt;J241,1)+M241-L241+IF(L241&gt;M241,1)+O241-N241+IF(N241&gt;O241,1)+(E241*base!D$4)+(D241*base!D$4)+(C241*base!D$4)</f>
        <v>0.3</v>
      </c>
      <c r="Q241" s="190" t="str">
        <f>IF(P241&lt;=base!D$5,"","hc")</f>
        <v/>
      </c>
      <c r="R241" s="197">
        <f>SUM(P241-base!D$5)</f>
        <v>-0.1166666666666667</v>
      </c>
      <c r="S241" s="191">
        <f>G241-F241+IF(F241&gt;G241,1)+J241-I241+IF(I241&gt;J241,1)+M241-L241+IF(L241&gt;M241,1)+O241-N241+IF(N241&gt;O241,1)+(E241*base!D$4)+(D241*base!D$4)+(C241*base!D$4)+H241+K241</f>
        <v>0.3</v>
      </c>
      <c r="T241" s="192" t="str">
        <f>IF(S241&lt;=base!D$3,"","hc")</f>
        <v/>
      </c>
      <c r="U241" s="184"/>
      <c r="V241" s="45"/>
      <c r="W241" s="108">
        <f t="shared" si="3"/>
        <v>0</v>
      </c>
      <c r="X241" s="119"/>
      <c r="Z241"/>
    </row>
    <row r="242" spans="1:26" x14ac:dyDescent="0.25">
      <c r="A242" s="1" t="s">
        <v>12</v>
      </c>
      <c r="B242" s="2">
        <v>41147</v>
      </c>
      <c r="C242" s="25"/>
      <c r="D242" s="42"/>
      <c r="E242" s="28"/>
      <c r="F242" s="68"/>
      <c r="G242" s="129"/>
      <c r="H242" s="158"/>
      <c r="I242" s="149"/>
      <c r="J242" s="129"/>
      <c r="K242" s="165"/>
      <c r="L242" s="140"/>
      <c r="M242" s="69"/>
      <c r="N242" s="70"/>
      <c r="O242" s="71"/>
      <c r="P242" s="189">
        <f>G242-F242+IF(F242&gt;G242,1)+J242-I242+IF(I242&gt;J242,1)+M242-L242+IF(L242&gt;M242,1)+O242-N242+IF(N242&gt;O242,1)+(E242*base!D$4)+(D242*base!D$4)+(C242*base!D$4)</f>
        <v>0</v>
      </c>
      <c r="Q242" s="190" t="str">
        <f>IF(P242&lt;=base!D$5,"","hc")</f>
        <v/>
      </c>
      <c r="R242" s="197">
        <f>SUM(P242-base!D$5)</f>
        <v>-0.41666666666666669</v>
      </c>
      <c r="S242" s="191">
        <f>G242-F242+IF(F242&gt;G242,1)+J242-I242+IF(I242&gt;J242,1)+M242-L242+IF(L242&gt;M242,1)+O242-N242+IF(N242&gt;O242,1)+(E242*base!D$4)+(D242*base!D$4)+(C242*base!D$4)+H242+K242</f>
        <v>0</v>
      </c>
      <c r="T242" s="192" t="str">
        <f>IF(S242&lt;=base!D$3,"","hc")</f>
        <v/>
      </c>
      <c r="U242" s="184"/>
      <c r="V242" s="45"/>
      <c r="W242" s="108">
        <f t="shared" si="3"/>
        <v>0</v>
      </c>
      <c r="X242" s="119"/>
      <c r="Z242"/>
    </row>
    <row r="243" spans="1:26" x14ac:dyDescent="0.25">
      <c r="A243" s="1" t="s">
        <v>13</v>
      </c>
      <c r="B243" s="2">
        <v>41148</v>
      </c>
      <c r="C243" s="25"/>
      <c r="D243" s="42"/>
      <c r="E243" s="28"/>
      <c r="F243" s="68"/>
      <c r="G243" s="129"/>
      <c r="H243" s="158"/>
      <c r="I243" s="149"/>
      <c r="J243" s="129"/>
      <c r="K243" s="165"/>
      <c r="L243" s="140"/>
      <c r="M243" s="69"/>
      <c r="N243" s="70"/>
      <c r="O243" s="71"/>
      <c r="P243" s="189">
        <f>G243-F243+IF(F243&gt;G243,1)+J243-I243+IF(I243&gt;J243,1)+M243-L243+IF(L243&gt;M243,1)+O243-N243+IF(N243&gt;O243,1)+(E243*base!D$4)+(D243*base!D$4)+(C243*base!D$4)</f>
        <v>0</v>
      </c>
      <c r="Q243" s="190" t="str">
        <f>IF(P243&lt;=base!D$5,"","hc")</f>
        <v/>
      </c>
      <c r="R243" s="197">
        <f>SUM(P243-base!D$5)</f>
        <v>-0.41666666666666669</v>
      </c>
      <c r="S243" s="191">
        <f>G243-F243+IF(F243&gt;G243,1)+J243-I243+IF(I243&gt;J243,1)+M243-L243+IF(L243&gt;M243,1)+O243-N243+IF(N243&gt;O243,1)+(E243*base!D$4)+(D243*base!D$4)+(C243*base!D$4)+H243+K243</f>
        <v>0</v>
      </c>
      <c r="T243" s="192" t="str">
        <f>IF(S243&lt;=base!D$3,"","hc")</f>
        <v/>
      </c>
      <c r="U243" s="184">
        <f>SUM(P237:P243)</f>
        <v>1.5</v>
      </c>
      <c r="V243" s="79">
        <f>IF(base!D$7&lt;U243,U243-base!D$7,0)</f>
        <v>0</v>
      </c>
      <c r="W243" s="108">
        <f t="shared" si="3"/>
        <v>0</v>
      </c>
      <c r="X243" s="120">
        <f>G243-F243+IF(F243&gt;G243,1)+J243-I243+IF(I243&gt;J243,1)+M243-L243+IF(L243&gt;M243,1)+O243-N243+IF(N243&gt;O243,1)+(D243*base!E263)+(E243*base!E263)</f>
        <v>0</v>
      </c>
      <c r="Z243"/>
    </row>
    <row r="244" spans="1:26" x14ac:dyDescent="0.25">
      <c r="A244" s="1" t="s">
        <v>14</v>
      </c>
      <c r="B244" s="2">
        <v>41149</v>
      </c>
      <c r="C244" s="25"/>
      <c r="D244" s="42"/>
      <c r="E244" s="28">
        <v>1</v>
      </c>
      <c r="F244" s="68"/>
      <c r="G244" s="129"/>
      <c r="H244" s="158"/>
      <c r="I244" s="149"/>
      <c r="J244" s="129"/>
      <c r="K244" s="165"/>
      <c r="L244" s="140"/>
      <c r="M244" s="69"/>
      <c r="N244" s="70"/>
      <c r="O244" s="71"/>
      <c r="P244" s="189">
        <f>G244-F244+IF(F244&gt;G244,1)+J244-I244+IF(I244&gt;J244,1)+M244-L244+IF(L244&gt;M244,1)+O244-N244+IF(N244&gt;O244,1)+(E244*base!D$4)+(D244*base!D$4)+(C244*base!D$4)</f>
        <v>0.3</v>
      </c>
      <c r="Q244" s="190" t="str">
        <f>IF(P244&lt;=base!D$5,"","hc")</f>
        <v/>
      </c>
      <c r="R244" s="197">
        <f>SUM(P244-base!D$5)</f>
        <v>-0.1166666666666667</v>
      </c>
      <c r="S244" s="191">
        <f>G244-F244+IF(F244&gt;G244,1)+J244-I244+IF(I244&gt;J244,1)+M244-L244+IF(L244&gt;M244,1)+O244-N244+IF(N244&gt;O244,1)+(E244*base!D$4)+(D244*base!D$4)+(C244*base!D$4)+H244+K244</f>
        <v>0.3</v>
      </c>
      <c r="T244" s="192" t="str">
        <f>IF(S244&lt;=base!D$3,"","hc")</f>
        <v/>
      </c>
      <c r="U244" s="184"/>
      <c r="V244" s="45"/>
      <c r="W244" s="108">
        <f t="shared" si="3"/>
        <v>0</v>
      </c>
      <c r="X244" s="119"/>
      <c r="Z244"/>
    </row>
    <row r="245" spans="1:26" x14ac:dyDescent="0.25">
      <c r="A245" s="1" t="s">
        <v>15</v>
      </c>
      <c r="B245" s="2">
        <v>41150</v>
      </c>
      <c r="C245" s="25"/>
      <c r="D245" s="42"/>
      <c r="E245" s="28">
        <v>1</v>
      </c>
      <c r="F245" s="68"/>
      <c r="G245" s="129"/>
      <c r="H245" s="158"/>
      <c r="I245" s="149"/>
      <c r="J245" s="129"/>
      <c r="K245" s="165"/>
      <c r="L245" s="140"/>
      <c r="M245" s="69"/>
      <c r="N245" s="70"/>
      <c r="O245" s="71"/>
      <c r="P245" s="189">
        <f>G245-F245+IF(F245&gt;G245,1)+J245-I245+IF(I245&gt;J245,1)+M245-L245+IF(L245&gt;M245,1)+O245-N245+IF(N245&gt;O245,1)+(E245*base!D$4)+(D245*base!D$4)+(C245*base!D$4)</f>
        <v>0.3</v>
      </c>
      <c r="Q245" s="190" t="str">
        <f>IF(P245&lt;=base!D$5,"","hc")</f>
        <v/>
      </c>
      <c r="R245" s="197">
        <f>SUM(P245-base!D$5)</f>
        <v>-0.1166666666666667</v>
      </c>
      <c r="S245" s="191">
        <f>G245-F245+IF(F245&gt;G245,1)+J245-I245+IF(I245&gt;J245,1)+M245-L245+IF(L245&gt;M245,1)+O245-N245+IF(N245&gt;O245,1)+(E245*base!D$4)+(D245*base!D$4)+(C245*base!D$4)+H245+K245</f>
        <v>0.3</v>
      </c>
      <c r="T245" s="192" t="str">
        <f>IF(S245&lt;=base!D$3,"","hc")</f>
        <v/>
      </c>
      <c r="U245" s="184"/>
      <c r="V245" s="45"/>
      <c r="W245" s="108">
        <f t="shared" si="3"/>
        <v>0</v>
      </c>
      <c r="X245" s="119"/>
      <c r="Z245"/>
    </row>
    <row r="246" spans="1:26" x14ac:dyDescent="0.25">
      <c r="A246" s="1" t="s">
        <v>16</v>
      </c>
      <c r="B246" s="2">
        <v>41151</v>
      </c>
      <c r="C246" s="25"/>
      <c r="D246" s="42"/>
      <c r="E246" s="28">
        <v>1</v>
      </c>
      <c r="F246" s="68"/>
      <c r="G246" s="129"/>
      <c r="H246" s="158"/>
      <c r="I246" s="149"/>
      <c r="J246" s="129"/>
      <c r="K246" s="165"/>
      <c r="L246" s="140"/>
      <c r="M246" s="69"/>
      <c r="N246" s="70"/>
      <c r="O246" s="71"/>
      <c r="P246" s="189">
        <f>G246-F246+IF(F246&gt;G246,1)+J246-I246+IF(I246&gt;J246,1)+M246-L246+IF(L246&gt;M246,1)+O246-N246+IF(N246&gt;O246,1)+(E246*base!D$4)+(D246*base!D$4)+(C246*base!D$4)</f>
        <v>0.3</v>
      </c>
      <c r="Q246" s="190" t="str">
        <f>IF(P246&lt;=base!D$5,"","hc")</f>
        <v/>
      </c>
      <c r="R246" s="197">
        <f>SUM(P246-base!D$5)</f>
        <v>-0.1166666666666667</v>
      </c>
      <c r="S246" s="191">
        <f>G246-F246+IF(F246&gt;G246,1)+J246-I246+IF(I246&gt;J246,1)+M246-L246+IF(L246&gt;M246,1)+O246-N246+IF(N246&gt;O246,1)+(E246*base!D$4)+(D246*base!D$4)+(C246*base!D$4)+H246+K246</f>
        <v>0.3</v>
      </c>
      <c r="T246" s="192" t="str">
        <f>IF(S246&lt;=base!D$3,"","hc")</f>
        <v/>
      </c>
      <c r="U246" s="184"/>
      <c r="V246" s="45"/>
      <c r="W246" s="108">
        <f t="shared" si="3"/>
        <v>0</v>
      </c>
      <c r="X246" s="119"/>
      <c r="Z246"/>
    </row>
    <row r="247" spans="1:26" x14ac:dyDescent="0.25">
      <c r="A247" s="1" t="s">
        <v>17</v>
      </c>
      <c r="B247" s="2">
        <v>41152</v>
      </c>
      <c r="C247" s="25"/>
      <c r="D247" s="42"/>
      <c r="E247" s="28"/>
      <c r="F247" s="23">
        <v>0.375</v>
      </c>
      <c r="G247" s="131">
        <v>0.54166666666666663</v>
      </c>
      <c r="H247" s="160">
        <v>4.1666666666666664E-2</v>
      </c>
      <c r="I247" s="151">
        <v>0.58333333333333337</v>
      </c>
      <c r="J247" s="131">
        <v>0.70833333333333337</v>
      </c>
      <c r="K247" s="167"/>
      <c r="L247" s="142"/>
      <c r="M247" s="22"/>
      <c r="N247" s="56"/>
      <c r="O247" s="66"/>
      <c r="P247" s="189">
        <f>G247-F247+IF(F247&gt;G247,1)+J247-I247+IF(I247&gt;J247,1)+M247-L247+IF(L247&gt;M247,1)+O247-N247+IF(N247&gt;O247,1)+(E247*base!D$4)+(D247*base!D$4)+(C247*base!D$4)</f>
        <v>0.29166666666666663</v>
      </c>
      <c r="Q247" s="190" t="str">
        <f>IF(P247&lt;=base!D$5,"","hc")</f>
        <v/>
      </c>
      <c r="R247" s="197">
        <f>SUM(P247-base!D$5)</f>
        <v>-0.12500000000000006</v>
      </c>
      <c r="S247" s="191">
        <f>G247-F247+IF(F247&gt;G247,1)+J247-I247+IF(I247&gt;J247,1)+M247-L247+IF(L247&gt;M247,1)+O247-N247+IF(N247&gt;O247,1)+(E247*base!D$4)+(D247*base!D$4)+(C247*base!D$4)+H247+K247</f>
        <v>0.33333333333333331</v>
      </c>
      <c r="T247" s="192" t="str">
        <f>IF(S247&lt;=base!D$3,"","hc")</f>
        <v/>
      </c>
      <c r="U247" s="184"/>
      <c r="V247" s="45"/>
      <c r="W247" s="108">
        <f t="shared" si="3"/>
        <v>0</v>
      </c>
      <c r="X247" s="119"/>
      <c r="Z247"/>
    </row>
    <row r="248" spans="1:26" x14ac:dyDescent="0.25">
      <c r="A248" s="1" t="s">
        <v>11</v>
      </c>
      <c r="B248" s="2">
        <v>41153</v>
      </c>
      <c r="C248" s="25"/>
      <c r="D248" s="42"/>
      <c r="E248" s="28"/>
      <c r="F248" s="23">
        <v>0.375</v>
      </c>
      <c r="G248" s="131">
        <v>0.54166666666666663</v>
      </c>
      <c r="H248" s="160">
        <v>4.1666666666666664E-2</v>
      </c>
      <c r="I248" s="151">
        <v>0.58333333333333337</v>
      </c>
      <c r="J248" s="131">
        <v>0.70833333333333337</v>
      </c>
      <c r="K248" s="167"/>
      <c r="L248" s="142"/>
      <c r="M248" s="22"/>
      <c r="N248" s="56"/>
      <c r="O248" s="66"/>
      <c r="P248" s="189">
        <f>G248-F248+IF(F248&gt;G248,1)+J248-I248+IF(I248&gt;J248,1)+M248-L248+IF(L248&gt;M248,1)+O248-N248+IF(N248&gt;O248,1)+(E248*base!D$4)+(D248*base!D$4)+(C248*base!D$4)</f>
        <v>0.29166666666666663</v>
      </c>
      <c r="Q248" s="190" t="str">
        <f>IF(P248&lt;=base!D$5,"","hc")</f>
        <v/>
      </c>
      <c r="R248" s="197">
        <f>SUM(P248-base!D$5)</f>
        <v>-0.12500000000000006</v>
      </c>
      <c r="S248" s="191">
        <f>G248-F248+IF(F248&gt;G248,1)+J248-I248+IF(I248&gt;J248,1)+M248-L248+IF(L248&gt;M248,1)+O248-N248+IF(N248&gt;O248,1)+(E248*base!D$4)+(D248*base!D$4)+(C248*base!D$4)+H248+K248</f>
        <v>0.33333333333333331</v>
      </c>
      <c r="T248" s="192" t="str">
        <f>IF(S248&lt;=base!D$3,"","hc")</f>
        <v/>
      </c>
      <c r="U248" s="184"/>
      <c r="V248" s="45"/>
      <c r="W248" s="108">
        <f t="shared" si="3"/>
        <v>0</v>
      </c>
      <c r="X248" s="119"/>
      <c r="Z248"/>
    </row>
    <row r="249" spans="1:26" x14ac:dyDescent="0.25">
      <c r="A249" s="1" t="s">
        <v>12</v>
      </c>
      <c r="B249" s="2">
        <v>41154</v>
      </c>
      <c r="C249" s="25"/>
      <c r="D249" s="42"/>
      <c r="E249" s="28"/>
      <c r="F249" s="9"/>
      <c r="G249" s="125"/>
      <c r="H249" s="155"/>
      <c r="I249" s="144"/>
      <c r="J249" s="125"/>
      <c r="K249" s="153"/>
      <c r="L249" s="132"/>
      <c r="M249" s="11"/>
      <c r="N249" s="47"/>
      <c r="O249" s="57"/>
      <c r="P249" s="189">
        <f>G249-F249+IF(F249&gt;G249,1)+J249-I249+IF(I249&gt;J249,1)+M249-L249+IF(L249&gt;M249,1)+O249-N249+IF(N249&gt;O249,1)+(E249*base!D$4)+(D249*base!D$4)+(C249*base!D$4)</f>
        <v>0</v>
      </c>
      <c r="Q249" s="190" t="str">
        <f>IF(P249&lt;=base!D$5,"","hc")</f>
        <v/>
      </c>
      <c r="R249" s="197">
        <f>SUM(P249-base!D$5)</f>
        <v>-0.41666666666666669</v>
      </c>
      <c r="S249" s="191">
        <f>G249-F249+IF(F249&gt;G249,1)+J249-I249+IF(I249&gt;J249,1)+M249-L249+IF(L249&gt;M249,1)+O249-N249+IF(N249&gt;O249,1)+(E249*base!D$4)+(D249*base!D$4)+(C249*base!D$4)+H249+K249</f>
        <v>0</v>
      </c>
      <c r="T249" s="192" t="str">
        <f>IF(S249&lt;=base!D$3,"","hc")</f>
        <v/>
      </c>
      <c r="U249" s="184"/>
      <c r="V249" s="45"/>
      <c r="W249" s="108">
        <f t="shared" si="3"/>
        <v>0</v>
      </c>
      <c r="X249" s="119"/>
      <c r="Z249"/>
    </row>
    <row r="250" spans="1:26" x14ac:dyDescent="0.25">
      <c r="A250" s="1" t="s">
        <v>13</v>
      </c>
      <c r="B250" s="2">
        <v>41155</v>
      </c>
      <c r="C250" s="25"/>
      <c r="D250" s="42"/>
      <c r="E250" s="28"/>
      <c r="F250" s="9"/>
      <c r="G250" s="125"/>
      <c r="H250" s="155"/>
      <c r="I250" s="144"/>
      <c r="J250" s="125"/>
      <c r="K250" s="153"/>
      <c r="L250" s="132"/>
      <c r="M250" s="11"/>
      <c r="N250" s="47"/>
      <c r="O250" s="57"/>
      <c r="P250" s="189">
        <f>G250-F250+IF(F250&gt;G250,1)+J250-I250+IF(I250&gt;J250,1)+M250-L250+IF(L250&gt;M250,1)+O250-N250+IF(N250&gt;O250,1)+(E250*base!D$4)+(D250*base!D$4)+(C250*base!D$4)</f>
        <v>0</v>
      </c>
      <c r="Q250" s="190" t="str">
        <f>IF(P250&lt;=base!D$5,"","hc")</f>
        <v/>
      </c>
      <c r="R250" s="197">
        <f>SUM(P250-base!D$5)</f>
        <v>-0.41666666666666669</v>
      </c>
      <c r="S250" s="191">
        <f>G250-F250+IF(F250&gt;G250,1)+J250-I250+IF(I250&gt;J250,1)+M250-L250+IF(L250&gt;M250,1)+O250-N250+IF(N250&gt;O250,1)+(E250*base!D$4)+(D250*base!D$4)+(C250*base!D$4)+H250+K250</f>
        <v>0</v>
      </c>
      <c r="T250" s="192" t="str">
        <f>IF(S250&lt;=base!D$3,"","hc")</f>
        <v/>
      </c>
      <c r="U250" s="184">
        <f>SUM(P244:P250)</f>
        <v>1.4833333333333329</v>
      </c>
      <c r="V250" s="79">
        <f>IF(base!D$7&lt;U250,U250-base!D$7,0)</f>
        <v>0</v>
      </c>
      <c r="W250" s="108">
        <f t="shared" si="3"/>
        <v>0</v>
      </c>
      <c r="X250" s="120">
        <f>G250-F250+IF(F250&gt;G250,1)+J250-I250+IF(I250&gt;J250,1)+M250-L250+IF(L250&gt;M250,1)+O250-N250+IF(N250&gt;O250,1)+(D250*base!E270)+(E250*base!E270)</f>
        <v>0</v>
      </c>
      <c r="Z250"/>
    </row>
    <row r="251" spans="1:26" x14ac:dyDescent="0.25">
      <c r="A251" s="1" t="s">
        <v>14</v>
      </c>
      <c r="B251" s="2">
        <v>41156</v>
      </c>
      <c r="C251" s="25"/>
      <c r="D251" s="42"/>
      <c r="E251" s="28">
        <v>1</v>
      </c>
      <c r="F251" s="68"/>
      <c r="G251" s="129"/>
      <c r="H251" s="158"/>
      <c r="I251" s="149"/>
      <c r="J251" s="129"/>
      <c r="K251" s="165"/>
      <c r="L251" s="140"/>
      <c r="M251" s="69"/>
      <c r="N251" s="70"/>
      <c r="O251" s="71"/>
      <c r="P251" s="189">
        <f>G251-F251+IF(F251&gt;G251,1)+J251-I251+IF(I251&gt;J251,1)+M251-L251+IF(L251&gt;M251,1)+O251-N251+IF(N251&gt;O251,1)+(E251*base!D$4)+(D251*base!D$4)+(C251*base!D$4)</f>
        <v>0.3</v>
      </c>
      <c r="Q251" s="190" t="str">
        <f>IF(P251&lt;=base!D$5,"","hc")</f>
        <v/>
      </c>
      <c r="R251" s="197">
        <f>SUM(P251-base!D$5)</f>
        <v>-0.1166666666666667</v>
      </c>
      <c r="S251" s="191">
        <f>G251-F251+IF(F251&gt;G251,1)+J251-I251+IF(I251&gt;J251,1)+M251-L251+IF(L251&gt;M251,1)+O251-N251+IF(N251&gt;O251,1)+(E251*base!D$4)+(D251*base!D$4)+(C251*base!D$4)+H251+K251</f>
        <v>0.3</v>
      </c>
      <c r="T251" s="192" t="str">
        <f>IF(S251&lt;=base!D$3,"","hc")</f>
        <v/>
      </c>
      <c r="U251" s="184"/>
      <c r="V251" s="45"/>
      <c r="W251" s="108">
        <f t="shared" si="3"/>
        <v>0</v>
      </c>
      <c r="X251" s="119"/>
      <c r="Z251"/>
    </row>
    <row r="252" spans="1:26" x14ac:dyDescent="0.25">
      <c r="A252" s="1" t="s">
        <v>15</v>
      </c>
      <c r="B252" s="2">
        <v>41157</v>
      </c>
      <c r="C252" s="25"/>
      <c r="D252" s="42"/>
      <c r="E252" s="28">
        <v>1</v>
      </c>
      <c r="F252" s="68"/>
      <c r="G252" s="129"/>
      <c r="H252" s="158"/>
      <c r="I252" s="149"/>
      <c r="J252" s="129"/>
      <c r="K252" s="165"/>
      <c r="L252" s="140"/>
      <c r="M252" s="69"/>
      <c r="N252" s="70"/>
      <c r="O252" s="71"/>
      <c r="P252" s="189">
        <f>G252-F252+IF(F252&gt;G252,1)+J252-I252+IF(I252&gt;J252,1)+M252-L252+IF(L252&gt;M252,1)+O252-N252+IF(N252&gt;O252,1)+(E252*base!D$4)+(D252*base!D$4)+(C252*base!D$4)</f>
        <v>0.3</v>
      </c>
      <c r="Q252" s="190" t="str">
        <f>IF(P252&lt;=base!D$5,"","hc")</f>
        <v/>
      </c>
      <c r="R252" s="197">
        <f>SUM(P252-base!D$5)</f>
        <v>-0.1166666666666667</v>
      </c>
      <c r="S252" s="191">
        <f>G252-F252+IF(F252&gt;G252,1)+J252-I252+IF(I252&gt;J252,1)+M252-L252+IF(L252&gt;M252,1)+O252-N252+IF(N252&gt;O252,1)+(E252*base!D$4)+(D252*base!D$4)+(C252*base!D$4)+H252+K252</f>
        <v>0.3</v>
      </c>
      <c r="T252" s="192" t="str">
        <f>IF(S252&lt;=base!D$3,"","hc")</f>
        <v/>
      </c>
      <c r="U252" s="184"/>
      <c r="V252" s="45"/>
      <c r="W252" s="108">
        <f t="shared" si="3"/>
        <v>0</v>
      </c>
      <c r="X252" s="119"/>
      <c r="Z252"/>
    </row>
    <row r="253" spans="1:26" x14ac:dyDescent="0.25">
      <c r="A253" s="1" t="s">
        <v>16</v>
      </c>
      <c r="B253" s="2">
        <v>41158</v>
      </c>
      <c r="C253" s="25"/>
      <c r="D253" s="42"/>
      <c r="E253" s="28"/>
      <c r="F253" s="10">
        <v>0.375</v>
      </c>
      <c r="G253" s="46">
        <v>0.5</v>
      </c>
      <c r="H253" s="155">
        <v>4.1666666666666664E-2</v>
      </c>
      <c r="I253" s="146">
        <v>0.54166666666666663</v>
      </c>
      <c r="J253" s="46">
        <v>0.70833333333333337</v>
      </c>
      <c r="K253" s="153"/>
      <c r="L253" s="132"/>
      <c r="M253" s="11"/>
      <c r="N253" s="47"/>
      <c r="O253" s="57"/>
      <c r="P253" s="189">
        <f>G253-F253+IF(F253&gt;G253,1)+J253-I253+IF(I253&gt;J253,1)+M253-L253+IF(L253&gt;M253,1)+O253-N253+IF(N253&gt;O253,1)+(E253*base!D$4)+(D253*base!D$4)+(C253*base!D$4)</f>
        <v>0.29166666666666674</v>
      </c>
      <c r="Q253" s="190" t="str">
        <f>IF(P253&lt;=base!D$5,"","hc")</f>
        <v/>
      </c>
      <c r="R253" s="197">
        <f>SUM(P253-base!D$5)</f>
        <v>-0.12499999999999994</v>
      </c>
      <c r="S253" s="191">
        <f>G253-F253+IF(F253&gt;G253,1)+J253-I253+IF(I253&gt;J253,1)+M253-L253+IF(L253&gt;M253,1)+O253-N253+IF(N253&gt;O253,1)+(E253*base!D$4)+(D253*base!D$4)+(C253*base!D$4)+H253+K253</f>
        <v>0.33333333333333343</v>
      </c>
      <c r="T253" s="192" t="str">
        <f>IF(S253&lt;=base!D$3,"","hc")</f>
        <v/>
      </c>
      <c r="U253" s="184"/>
      <c r="V253" s="45"/>
      <c r="W253" s="108">
        <f t="shared" si="3"/>
        <v>0</v>
      </c>
      <c r="X253" s="119"/>
      <c r="Z253"/>
    </row>
    <row r="254" spans="1:26" x14ac:dyDescent="0.25">
      <c r="A254" s="1" t="s">
        <v>17</v>
      </c>
      <c r="B254" s="2">
        <v>41159</v>
      </c>
      <c r="C254" s="25"/>
      <c r="D254" s="42"/>
      <c r="E254" s="28"/>
      <c r="F254" s="10">
        <v>0.375</v>
      </c>
      <c r="G254" s="46">
        <v>0.5</v>
      </c>
      <c r="H254" s="155">
        <v>4.1666666666666664E-2</v>
      </c>
      <c r="I254" s="146">
        <v>0.54166666666666663</v>
      </c>
      <c r="J254" s="46">
        <v>0.72916666666666663</v>
      </c>
      <c r="K254" s="153"/>
      <c r="L254" s="132"/>
      <c r="M254" s="11"/>
      <c r="N254" s="47"/>
      <c r="O254" s="57"/>
      <c r="P254" s="189">
        <f>G254-F254+IF(F254&gt;G254,1)+J254-I254+IF(I254&gt;J254,1)+M254-L254+IF(L254&gt;M254,1)+O254-N254+IF(N254&gt;O254,1)+(E254*base!D$4)+(D254*base!D$4)+(C254*base!D$4)</f>
        <v>0.3125</v>
      </c>
      <c r="Q254" s="190" t="str">
        <f>IF(P254&lt;=base!D$5,"","hc")</f>
        <v/>
      </c>
      <c r="R254" s="197">
        <f>SUM(P254-base!D$5)</f>
        <v>-0.10416666666666669</v>
      </c>
      <c r="S254" s="191">
        <f>G254-F254+IF(F254&gt;G254,1)+J254-I254+IF(I254&gt;J254,1)+M254-L254+IF(L254&gt;M254,1)+O254-N254+IF(N254&gt;O254,1)+(E254*base!D$4)+(D254*base!D$4)+(C254*base!D$4)+H254+K254</f>
        <v>0.35416666666666669</v>
      </c>
      <c r="T254" s="192" t="str">
        <f>IF(S254&lt;=base!D$3,"","hc")</f>
        <v/>
      </c>
      <c r="U254" s="184"/>
      <c r="V254" s="45"/>
      <c r="W254" s="108">
        <f t="shared" si="3"/>
        <v>0</v>
      </c>
      <c r="X254" s="119"/>
      <c r="Z254"/>
    </row>
    <row r="255" spans="1:26" x14ac:dyDescent="0.25">
      <c r="A255" s="1" t="s">
        <v>11</v>
      </c>
      <c r="B255" s="2">
        <v>41160</v>
      </c>
      <c r="C255" s="25"/>
      <c r="D255" s="42"/>
      <c r="E255" s="28"/>
      <c r="F255" s="10">
        <v>0.375</v>
      </c>
      <c r="G255" s="46">
        <v>0.5</v>
      </c>
      <c r="H255" s="155">
        <v>4.1666666666666664E-2</v>
      </c>
      <c r="I255" s="146">
        <v>0.54166666666666663</v>
      </c>
      <c r="J255" s="46">
        <v>0.72916666666666663</v>
      </c>
      <c r="K255" s="153"/>
      <c r="L255" s="132"/>
      <c r="M255" s="11"/>
      <c r="N255" s="47"/>
      <c r="O255" s="57"/>
      <c r="P255" s="189">
        <f>G255-F255+IF(F255&gt;G255,1)+J255-I255+IF(I255&gt;J255,1)+M255-L255+IF(L255&gt;M255,1)+O255-N255+IF(N255&gt;O255,1)+(E255*base!D$4)+(D255*base!D$4)+(C255*base!D$4)</f>
        <v>0.3125</v>
      </c>
      <c r="Q255" s="190" t="str">
        <f>IF(P255&lt;=base!D$5,"","hc")</f>
        <v/>
      </c>
      <c r="R255" s="197">
        <f>SUM(P255-base!D$5)</f>
        <v>-0.10416666666666669</v>
      </c>
      <c r="S255" s="191">
        <f>G255-F255+IF(F255&gt;G255,1)+J255-I255+IF(I255&gt;J255,1)+M255-L255+IF(L255&gt;M255,1)+O255-N255+IF(N255&gt;O255,1)+(E255*base!D$4)+(D255*base!D$4)+(C255*base!D$4)+H255+K255</f>
        <v>0.35416666666666669</v>
      </c>
      <c r="T255" s="192" t="str">
        <f>IF(S255&lt;=base!D$3,"","hc")</f>
        <v/>
      </c>
      <c r="U255" s="184"/>
      <c r="V255" s="45"/>
      <c r="W255" s="108">
        <f t="shared" si="3"/>
        <v>0</v>
      </c>
      <c r="X255" s="119"/>
      <c r="Z255"/>
    </row>
    <row r="256" spans="1:26" x14ac:dyDescent="0.25">
      <c r="A256" s="1" t="s">
        <v>12</v>
      </c>
      <c r="B256" s="2">
        <v>41161</v>
      </c>
      <c r="C256" s="25"/>
      <c r="D256" s="42"/>
      <c r="E256" s="28"/>
      <c r="F256" s="9"/>
      <c r="G256" s="125"/>
      <c r="H256" s="155"/>
      <c r="I256" s="144"/>
      <c r="J256" s="125"/>
      <c r="K256" s="153"/>
      <c r="L256" s="132"/>
      <c r="M256" s="11"/>
      <c r="N256" s="47"/>
      <c r="O256" s="57"/>
      <c r="P256" s="189">
        <f>G256-F256+IF(F256&gt;G256,1)+J256-I256+IF(I256&gt;J256,1)+M256-L256+IF(L256&gt;M256,1)+O256-N256+IF(N256&gt;O256,1)+(E256*base!D$4)+(D256*base!D$4)+(C256*base!D$4)</f>
        <v>0</v>
      </c>
      <c r="Q256" s="190" t="str">
        <f>IF(P256&lt;=base!D$5,"","hc")</f>
        <v/>
      </c>
      <c r="R256" s="197">
        <f>SUM(P256-base!D$5)</f>
        <v>-0.41666666666666669</v>
      </c>
      <c r="S256" s="191">
        <f>G256-F256+IF(F256&gt;G256,1)+J256-I256+IF(I256&gt;J256,1)+M256-L256+IF(L256&gt;M256,1)+O256-N256+IF(N256&gt;O256,1)+(E256*base!D$4)+(D256*base!D$4)+(C256*base!D$4)+H256+K256</f>
        <v>0</v>
      </c>
      <c r="T256" s="192" t="str">
        <f>IF(S256&lt;=base!D$3,"","hc")</f>
        <v/>
      </c>
      <c r="U256" s="184"/>
      <c r="V256" s="45"/>
      <c r="W256" s="108">
        <f t="shared" si="3"/>
        <v>0</v>
      </c>
      <c r="X256" s="119"/>
      <c r="Z256"/>
    </row>
    <row r="257" spans="1:26" x14ac:dyDescent="0.25">
      <c r="A257" s="1" t="s">
        <v>13</v>
      </c>
      <c r="B257" s="2">
        <v>41162</v>
      </c>
      <c r="C257" s="25"/>
      <c r="D257" s="42"/>
      <c r="E257" s="28"/>
      <c r="F257" s="9"/>
      <c r="G257" s="125"/>
      <c r="H257" s="155"/>
      <c r="I257" s="144"/>
      <c r="J257" s="125"/>
      <c r="K257" s="153"/>
      <c r="L257" s="132"/>
      <c r="M257" s="11"/>
      <c r="N257" s="47"/>
      <c r="O257" s="57"/>
      <c r="P257" s="189">
        <f>G257-F257+IF(F257&gt;G257,1)+J257-I257+IF(I257&gt;J257,1)+M257-L257+IF(L257&gt;M257,1)+O257-N257+IF(N257&gt;O257,1)+(E257*base!D$4)+(D257*base!D$4)+(C257*base!D$4)</f>
        <v>0</v>
      </c>
      <c r="Q257" s="190" t="str">
        <f>IF(P257&lt;=base!D$5,"","hc")</f>
        <v/>
      </c>
      <c r="R257" s="197">
        <f>SUM(P257-base!D$5)</f>
        <v>-0.41666666666666669</v>
      </c>
      <c r="S257" s="191">
        <f>G257-F257+IF(F257&gt;G257,1)+J257-I257+IF(I257&gt;J257,1)+M257-L257+IF(L257&gt;M257,1)+O257-N257+IF(N257&gt;O257,1)+(E257*base!D$4)+(D257*base!D$4)+(C257*base!D$4)+H257+K257</f>
        <v>0</v>
      </c>
      <c r="T257" s="192" t="str">
        <f>IF(S257&lt;=base!D$3,"","hc")</f>
        <v/>
      </c>
      <c r="U257" s="184">
        <f>SUM(P251:P257)</f>
        <v>1.5166666666666666</v>
      </c>
      <c r="V257" s="79">
        <f>IF(base!D$7&lt;U257,U257-base!D$7,0)</f>
        <v>1.6666666666666607E-2</v>
      </c>
      <c r="W257" s="108">
        <f t="shared" si="3"/>
        <v>0</v>
      </c>
      <c r="X257" s="120">
        <f>G257-F257+IF(F257&gt;G257,1)+J257-I257+IF(I257&gt;J257,1)+M257-L257+IF(L257&gt;M257,1)+O257-N257+IF(N257&gt;O257,1)+(D257*base!E277)+(E257*base!E277)</f>
        <v>0</v>
      </c>
      <c r="Z257"/>
    </row>
    <row r="258" spans="1:26" x14ac:dyDescent="0.25">
      <c r="A258" s="1" t="s">
        <v>14</v>
      </c>
      <c r="B258" s="2">
        <v>41163</v>
      </c>
      <c r="C258" s="25"/>
      <c r="D258" s="42"/>
      <c r="E258" s="28"/>
      <c r="F258" s="10">
        <v>0.375</v>
      </c>
      <c r="G258" s="46">
        <v>0.5</v>
      </c>
      <c r="H258" s="155">
        <v>4.1666666666666664E-2</v>
      </c>
      <c r="I258" s="146">
        <v>0.54166666666666663</v>
      </c>
      <c r="J258" s="46">
        <v>0.75</v>
      </c>
      <c r="K258" s="153"/>
      <c r="L258" s="132"/>
      <c r="M258" s="11"/>
      <c r="N258" s="47"/>
      <c r="O258" s="57"/>
      <c r="P258" s="189">
        <f>G258-F258+IF(F258&gt;G258,1)+J258-I258+IF(I258&gt;J258,1)+M258-L258+IF(L258&gt;M258,1)+O258-N258+IF(N258&gt;O258,1)+(E258*base!D$4)+(D258*base!D$4)+(C258*base!D$4)</f>
        <v>0.33333333333333337</v>
      </c>
      <c r="Q258" s="190" t="str">
        <f>IF(P258&lt;=base!D$5,"","hc")</f>
        <v/>
      </c>
      <c r="R258" s="197">
        <f>SUM(P258-base!D$5)</f>
        <v>-8.3333333333333315E-2</v>
      </c>
      <c r="S258" s="191">
        <f>G258-F258+IF(F258&gt;G258,1)+J258-I258+IF(I258&gt;J258,1)+M258-L258+IF(L258&gt;M258,1)+O258-N258+IF(N258&gt;O258,1)+(E258*base!D$4)+(D258*base!D$4)+(C258*base!D$4)+H258+K258</f>
        <v>0.37500000000000006</v>
      </c>
      <c r="T258" s="192" t="str">
        <f>IF(S258&lt;=base!D$3,"","hc")</f>
        <v/>
      </c>
      <c r="U258" s="184"/>
      <c r="V258" s="45"/>
      <c r="W258" s="108">
        <f t="shared" si="3"/>
        <v>0</v>
      </c>
      <c r="X258" s="119"/>
      <c r="Z258"/>
    </row>
    <row r="259" spans="1:26" x14ac:dyDescent="0.25">
      <c r="A259" s="1" t="s">
        <v>15</v>
      </c>
      <c r="B259" s="2">
        <v>41164</v>
      </c>
      <c r="C259" s="25"/>
      <c r="D259" s="42"/>
      <c r="E259" s="28"/>
      <c r="F259" s="10">
        <v>0.375</v>
      </c>
      <c r="G259" s="46">
        <v>0.5</v>
      </c>
      <c r="H259" s="155">
        <v>4.1666666666666664E-2</v>
      </c>
      <c r="I259" s="146">
        <v>0.54166666666666663</v>
      </c>
      <c r="J259" s="46">
        <v>0.75</v>
      </c>
      <c r="K259" s="153"/>
      <c r="L259" s="132"/>
      <c r="M259" s="11"/>
      <c r="N259" s="47"/>
      <c r="O259" s="57"/>
      <c r="P259" s="189">
        <f>G259-F259+IF(F259&gt;G259,1)+J259-I259+IF(I259&gt;J259,1)+M259-L259+IF(L259&gt;M259,1)+O259-N259+IF(N259&gt;O259,1)+(E259*base!D$4)+(D259*base!D$4)+(C259*base!D$4)</f>
        <v>0.33333333333333337</v>
      </c>
      <c r="Q259" s="190" t="str">
        <f>IF(P259&lt;=base!D$5,"","hc")</f>
        <v/>
      </c>
      <c r="R259" s="197">
        <f>SUM(P259-base!D$5)</f>
        <v>-8.3333333333333315E-2</v>
      </c>
      <c r="S259" s="191">
        <f>G259-F259+IF(F259&gt;G259,1)+J259-I259+IF(I259&gt;J259,1)+M259-L259+IF(L259&gt;M259,1)+O259-N259+IF(N259&gt;O259,1)+(E259*base!D$4)+(D259*base!D$4)+(C259*base!D$4)+H259+K259</f>
        <v>0.37500000000000006</v>
      </c>
      <c r="T259" s="192" t="str">
        <f>IF(S259&lt;=base!D$3,"","hc")</f>
        <v/>
      </c>
      <c r="U259" s="184"/>
      <c r="V259" s="45"/>
      <c r="W259" s="108">
        <f t="shared" ref="W259:W322" si="4">O259-N259+IF(N259&gt;O259,1)</f>
        <v>0</v>
      </c>
      <c r="X259" s="119"/>
      <c r="Z259"/>
    </row>
    <row r="260" spans="1:26" x14ac:dyDescent="0.25">
      <c r="A260" s="1" t="s">
        <v>16</v>
      </c>
      <c r="B260" s="2">
        <v>41165</v>
      </c>
      <c r="C260" s="25"/>
      <c r="D260" s="42"/>
      <c r="E260" s="28"/>
      <c r="F260" s="10">
        <v>0.375</v>
      </c>
      <c r="G260" s="46">
        <v>0.5</v>
      </c>
      <c r="H260" s="155">
        <v>4.1666666666666664E-2</v>
      </c>
      <c r="I260" s="146">
        <v>0.54166666666666663</v>
      </c>
      <c r="J260" s="46">
        <v>0.75</v>
      </c>
      <c r="K260" s="153"/>
      <c r="L260" s="132"/>
      <c r="M260" s="11"/>
      <c r="N260" s="47"/>
      <c r="O260" s="57"/>
      <c r="P260" s="189">
        <f>G260-F260+IF(F260&gt;G260,1)+J260-I260+IF(I260&gt;J260,1)+M260-L260+IF(L260&gt;M260,1)+O260-N260+IF(N260&gt;O260,1)+(E260*base!D$4)+(D260*base!D$4)+(C260*base!D$4)</f>
        <v>0.33333333333333337</v>
      </c>
      <c r="Q260" s="190" t="str">
        <f>IF(P260&lt;=base!D$5,"","hc")</f>
        <v/>
      </c>
      <c r="R260" s="197">
        <f>SUM(P260-base!D$5)</f>
        <v>-8.3333333333333315E-2</v>
      </c>
      <c r="S260" s="191">
        <f>G260-F260+IF(F260&gt;G260,1)+J260-I260+IF(I260&gt;J260,1)+M260-L260+IF(L260&gt;M260,1)+O260-N260+IF(N260&gt;O260,1)+(E260*base!D$4)+(D260*base!D$4)+(C260*base!D$4)+H260+K260</f>
        <v>0.37500000000000006</v>
      </c>
      <c r="T260" s="192" t="str">
        <f>IF(S260&lt;=base!D$3,"","hc")</f>
        <v/>
      </c>
      <c r="U260" s="184"/>
      <c r="V260" s="45"/>
      <c r="W260" s="108">
        <f t="shared" si="4"/>
        <v>0</v>
      </c>
      <c r="X260" s="119"/>
      <c r="Z260"/>
    </row>
    <row r="261" spans="1:26" x14ac:dyDescent="0.25">
      <c r="A261" s="1" t="s">
        <v>17</v>
      </c>
      <c r="B261" s="2">
        <v>41166</v>
      </c>
      <c r="C261" s="25"/>
      <c r="D261" s="42"/>
      <c r="E261" s="28"/>
      <c r="F261" s="10">
        <v>0.375</v>
      </c>
      <c r="G261" s="46">
        <v>0.5</v>
      </c>
      <c r="H261" s="155">
        <v>4.1666666666666664E-2</v>
      </c>
      <c r="I261" s="146">
        <v>0.54166666666666663</v>
      </c>
      <c r="J261" s="46">
        <v>0.75</v>
      </c>
      <c r="K261" s="153"/>
      <c r="L261" s="132"/>
      <c r="M261" s="11"/>
      <c r="N261" s="47"/>
      <c r="O261" s="57"/>
      <c r="P261" s="189">
        <f>G261-F261+IF(F261&gt;G261,1)+J261-I261+IF(I261&gt;J261,1)+M261-L261+IF(L261&gt;M261,1)+O261-N261+IF(N261&gt;O261,1)+(E261*base!D$4)+(D261*base!D$4)+(C261*base!D$4)</f>
        <v>0.33333333333333337</v>
      </c>
      <c r="Q261" s="190" t="str">
        <f>IF(P261&lt;=base!D$5,"","hc")</f>
        <v/>
      </c>
      <c r="R261" s="197">
        <f>SUM(P261-base!D$5)</f>
        <v>-8.3333333333333315E-2</v>
      </c>
      <c r="S261" s="191">
        <f>G261-F261+IF(F261&gt;G261,1)+J261-I261+IF(I261&gt;J261,1)+M261-L261+IF(L261&gt;M261,1)+O261-N261+IF(N261&gt;O261,1)+(E261*base!D$4)+(D261*base!D$4)+(C261*base!D$4)+H261+K261</f>
        <v>0.37500000000000006</v>
      </c>
      <c r="T261" s="192" t="str">
        <f>IF(S261&lt;=base!D$3,"","hc")</f>
        <v/>
      </c>
      <c r="U261" s="184"/>
      <c r="V261" s="45"/>
      <c r="W261" s="108">
        <f t="shared" si="4"/>
        <v>0</v>
      </c>
      <c r="X261" s="119"/>
      <c r="Z261"/>
    </row>
    <row r="262" spans="1:26" x14ac:dyDescent="0.25">
      <c r="A262" s="1" t="s">
        <v>11</v>
      </c>
      <c r="B262" s="2">
        <v>41167</v>
      </c>
      <c r="C262" s="25"/>
      <c r="D262" s="42"/>
      <c r="E262" s="28"/>
      <c r="F262" s="10">
        <v>0.375</v>
      </c>
      <c r="G262" s="46">
        <v>0.54166666666666663</v>
      </c>
      <c r="H262" s="155"/>
      <c r="I262" s="144"/>
      <c r="J262" s="125"/>
      <c r="K262" s="153"/>
      <c r="L262" s="132"/>
      <c r="M262" s="11"/>
      <c r="N262" s="47"/>
      <c r="O262" s="57"/>
      <c r="P262" s="189">
        <f>G262-F262+IF(F262&gt;G262,1)+J262-I262+IF(I262&gt;J262,1)+M262-L262+IF(L262&gt;M262,1)+O262-N262+IF(N262&gt;O262,1)+(E262*base!D$4)+(D262*base!D$4)+(C262*base!D$4)</f>
        <v>0.16666666666666663</v>
      </c>
      <c r="Q262" s="190" t="str">
        <f>IF(P262&lt;=base!D$5,"","hc")</f>
        <v/>
      </c>
      <c r="R262" s="197">
        <f>SUM(P262-base!D$5)</f>
        <v>-0.25000000000000006</v>
      </c>
      <c r="S262" s="191">
        <f>G262-F262+IF(F262&gt;G262,1)+J262-I262+IF(I262&gt;J262,1)+M262-L262+IF(L262&gt;M262,1)+O262-N262+IF(N262&gt;O262,1)+(E262*base!D$4)+(D262*base!D$4)+(C262*base!D$4)+H262+K262</f>
        <v>0.16666666666666663</v>
      </c>
      <c r="T262" s="192" t="str">
        <f>IF(S262&lt;=base!D$3,"","hc")</f>
        <v/>
      </c>
      <c r="U262" s="184"/>
      <c r="V262" s="45"/>
      <c r="W262" s="108">
        <f t="shared" si="4"/>
        <v>0</v>
      </c>
      <c r="X262" s="119"/>
      <c r="Z262"/>
    </row>
    <row r="263" spans="1:26" x14ac:dyDescent="0.25">
      <c r="A263" s="1" t="s">
        <v>12</v>
      </c>
      <c r="B263" s="2">
        <v>41168</v>
      </c>
      <c r="C263" s="25"/>
      <c r="D263" s="42"/>
      <c r="E263" s="28"/>
      <c r="F263" s="9"/>
      <c r="G263" s="125"/>
      <c r="H263" s="155"/>
      <c r="I263" s="144"/>
      <c r="J263" s="125"/>
      <c r="K263" s="153"/>
      <c r="L263" s="132"/>
      <c r="M263" s="11"/>
      <c r="N263" s="47"/>
      <c r="O263" s="57"/>
      <c r="P263" s="189">
        <f>G263-F263+IF(F263&gt;G263,1)+J263-I263+IF(I263&gt;J263,1)+M263-L263+IF(L263&gt;M263,1)+O263-N263+IF(N263&gt;O263,1)+(E263*base!D$4)+(D263*base!D$4)+(C263*base!D$4)</f>
        <v>0</v>
      </c>
      <c r="Q263" s="190" t="str">
        <f>IF(P263&lt;=base!D$5,"","hc")</f>
        <v/>
      </c>
      <c r="R263" s="197">
        <f>SUM(P263-base!D$5)</f>
        <v>-0.41666666666666669</v>
      </c>
      <c r="S263" s="191">
        <f>G263-F263+IF(F263&gt;G263,1)+J263-I263+IF(I263&gt;J263,1)+M263-L263+IF(L263&gt;M263,1)+O263-N263+IF(N263&gt;O263,1)+(E263*base!D$4)+(D263*base!D$4)+(C263*base!D$4)+H263+K263</f>
        <v>0</v>
      </c>
      <c r="T263" s="192" t="str">
        <f>IF(S263&lt;=base!D$3,"","hc")</f>
        <v/>
      </c>
      <c r="U263" s="184"/>
      <c r="V263" s="45"/>
      <c r="W263" s="108">
        <f t="shared" si="4"/>
        <v>0</v>
      </c>
      <c r="X263" s="119"/>
      <c r="Z263"/>
    </row>
    <row r="264" spans="1:26" x14ac:dyDescent="0.25">
      <c r="A264" s="1" t="s">
        <v>13</v>
      </c>
      <c r="B264" s="2">
        <v>41169</v>
      </c>
      <c r="C264" s="25"/>
      <c r="D264" s="42"/>
      <c r="E264" s="28"/>
      <c r="F264" s="9"/>
      <c r="G264" s="125"/>
      <c r="H264" s="155"/>
      <c r="I264" s="144"/>
      <c r="J264" s="125"/>
      <c r="K264" s="153"/>
      <c r="L264" s="132"/>
      <c r="M264" s="11"/>
      <c r="N264" s="47"/>
      <c r="O264" s="57"/>
      <c r="P264" s="189">
        <f>G264-F264+IF(F264&gt;G264,1)+J264-I264+IF(I264&gt;J264,1)+M264-L264+IF(L264&gt;M264,1)+O264-N264+IF(N264&gt;O264,1)+(E264*base!D$4)+(D264*base!D$4)+(C264*base!D$4)</f>
        <v>0</v>
      </c>
      <c r="Q264" s="190" t="str">
        <f>IF(P264&lt;=base!D$5,"","hc")</f>
        <v/>
      </c>
      <c r="R264" s="197">
        <f>SUM(P264-base!D$5)</f>
        <v>-0.41666666666666669</v>
      </c>
      <c r="S264" s="191">
        <f>G264-F264+IF(F264&gt;G264,1)+J264-I264+IF(I264&gt;J264,1)+M264-L264+IF(L264&gt;M264,1)+O264-N264+IF(N264&gt;O264,1)+(E264*base!D$4)+(D264*base!D$4)+(C264*base!D$4)+H264+K264</f>
        <v>0</v>
      </c>
      <c r="T264" s="192" t="str">
        <f>IF(S264&lt;=base!D$3,"","hc")</f>
        <v/>
      </c>
      <c r="U264" s="184">
        <f>SUM(P258:P264)</f>
        <v>1.5</v>
      </c>
      <c r="V264" s="79">
        <f>IF(base!D$7&lt;U264,U264-base!D$7,0)</f>
        <v>0</v>
      </c>
      <c r="W264" s="108">
        <f t="shared" si="4"/>
        <v>0</v>
      </c>
      <c r="X264" s="120">
        <f>G264-F264+IF(F264&gt;G264,1)+J264-I264+IF(I264&gt;J264,1)+M264-L264+IF(L264&gt;M264,1)+O264-N264+IF(N264&gt;O264,1)+(D264*base!E284)+(E264*base!E284)</f>
        <v>0</v>
      </c>
      <c r="Z264"/>
    </row>
    <row r="265" spans="1:26" x14ac:dyDescent="0.25">
      <c r="A265" s="1" t="s">
        <v>14</v>
      </c>
      <c r="B265" s="2">
        <v>41170</v>
      </c>
      <c r="C265" s="25"/>
      <c r="D265" s="42">
        <v>1</v>
      </c>
      <c r="E265" s="28"/>
      <c r="F265" s="34"/>
      <c r="G265" s="127"/>
      <c r="H265" s="157"/>
      <c r="I265" s="147"/>
      <c r="J265" s="127"/>
      <c r="K265" s="163"/>
      <c r="L265" s="137"/>
      <c r="M265" s="35"/>
      <c r="N265" s="52"/>
      <c r="O265" s="61"/>
      <c r="P265" s="189">
        <f>G265-F265+IF(F265&gt;G265,1)+J265-I265+IF(I265&gt;J265,1)+M265-L265+IF(L265&gt;M265,1)+O265-N265+IF(N265&gt;O265,1)+(E265*base!D$4)+(D265*base!D$4)+(C265*base!D$4)</f>
        <v>0.3</v>
      </c>
      <c r="Q265" s="190" t="str">
        <f>IF(P265&lt;=base!D$5,"","hc")</f>
        <v/>
      </c>
      <c r="R265" s="197">
        <f>SUM(P265-base!D$5)</f>
        <v>-0.1166666666666667</v>
      </c>
      <c r="S265" s="191">
        <f>G265-F265+IF(F265&gt;G265,1)+J265-I265+IF(I265&gt;J265,1)+M265-L265+IF(L265&gt;M265,1)+O265-N265+IF(N265&gt;O265,1)+(E265*base!D$4)+(D265*base!D$4)+(C265*base!D$4)+H265+K265</f>
        <v>0.3</v>
      </c>
      <c r="T265" s="192" t="str">
        <f>IF(S265&lt;=base!D$3,"","hc")</f>
        <v/>
      </c>
      <c r="U265" s="184"/>
      <c r="V265" s="45"/>
      <c r="W265" s="108">
        <f t="shared" si="4"/>
        <v>0</v>
      </c>
      <c r="X265" s="119"/>
      <c r="Z265"/>
    </row>
    <row r="266" spans="1:26" x14ac:dyDescent="0.25">
      <c r="A266" s="1" t="s">
        <v>15</v>
      </c>
      <c r="B266" s="2">
        <v>41171</v>
      </c>
      <c r="C266" s="25"/>
      <c r="D266" s="42">
        <v>1</v>
      </c>
      <c r="E266" s="28"/>
      <c r="F266" s="34"/>
      <c r="G266" s="127"/>
      <c r="H266" s="157"/>
      <c r="I266" s="147"/>
      <c r="J266" s="127"/>
      <c r="K266" s="163"/>
      <c r="L266" s="137"/>
      <c r="M266" s="35"/>
      <c r="N266" s="52"/>
      <c r="O266" s="61"/>
      <c r="P266" s="189">
        <f>G266-F266+IF(F266&gt;G266,1)+J266-I266+IF(I266&gt;J266,1)+M266-L266+IF(L266&gt;M266,1)+O266-N266+IF(N266&gt;O266,1)+(E266*base!D$4)+(D266*base!D$4)+(C266*base!D$4)</f>
        <v>0.3</v>
      </c>
      <c r="Q266" s="190" t="str">
        <f>IF(P266&lt;=base!D$5,"","hc")</f>
        <v/>
      </c>
      <c r="R266" s="197">
        <f>SUM(P266-base!D$5)</f>
        <v>-0.1166666666666667</v>
      </c>
      <c r="S266" s="191">
        <f>G266-F266+IF(F266&gt;G266,1)+J266-I266+IF(I266&gt;J266,1)+M266-L266+IF(L266&gt;M266,1)+O266-N266+IF(N266&gt;O266,1)+(E266*base!D$4)+(D266*base!D$4)+(C266*base!D$4)+H266+K266</f>
        <v>0.3</v>
      </c>
      <c r="T266" s="192" t="str">
        <f>IF(S266&lt;=base!D$3,"","hc")</f>
        <v/>
      </c>
      <c r="U266" s="184"/>
      <c r="V266" s="45"/>
      <c r="W266" s="108">
        <f t="shared" si="4"/>
        <v>0</v>
      </c>
      <c r="X266" s="119"/>
      <c r="Z266"/>
    </row>
    <row r="267" spans="1:26" x14ac:dyDescent="0.25">
      <c r="A267" s="1" t="s">
        <v>16</v>
      </c>
      <c r="B267" s="2">
        <v>41172</v>
      </c>
      <c r="C267" s="25"/>
      <c r="D267" s="42"/>
      <c r="E267" s="28"/>
      <c r="F267" s="10">
        <v>0.375</v>
      </c>
      <c r="G267" s="46">
        <v>0.5</v>
      </c>
      <c r="H267" s="155">
        <v>4.1666666666666664E-2</v>
      </c>
      <c r="I267" s="146">
        <v>0.54166666666666663</v>
      </c>
      <c r="J267" s="46">
        <v>0.70833333333333337</v>
      </c>
      <c r="K267" s="153"/>
      <c r="L267" s="132"/>
      <c r="M267" s="11"/>
      <c r="N267" s="47"/>
      <c r="O267" s="57"/>
      <c r="P267" s="189">
        <f>G267-F267+IF(F267&gt;G267,1)+J267-I267+IF(I267&gt;J267,1)+M267-L267+IF(L267&gt;M267,1)+O267-N267+IF(N267&gt;O267,1)+(E267*base!D$4)+(D267*base!D$4)+(C267*base!D$4)</f>
        <v>0.29166666666666674</v>
      </c>
      <c r="Q267" s="190" t="str">
        <f>IF(P267&lt;=base!D$5,"","hc")</f>
        <v/>
      </c>
      <c r="R267" s="197">
        <f>SUM(P267-base!D$5)</f>
        <v>-0.12499999999999994</v>
      </c>
      <c r="S267" s="191">
        <f>G267-F267+IF(F267&gt;G267,1)+J267-I267+IF(I267&gt;J267,1)+M267-L267+IF(L267&gt;M267,1)+O267-N267+IF(N267&gt;O267,1)+(E267*base!D$4)+(D267*base!D$4)+(C267*base!D$4)+H267+K267</f>
        <v>0.33333333333333343</v>
      </c>
      <c r="T267" s="192" t="str">
        <f>IF(S267&lt;=base!D$3,"","hc")</f>
        <v/>
      </c>
      <c r="U267" s="184"/>
      <c r="V267" s="45"/>
      <c r="W267" s="108">
        <f t="shared" si="4"/>
        <v>0</v>
      </c>
      <c r="X267" s="119"/>
      <c r="Z267"/>
    </row>
    <row r="268" spans="1:26" x14ac:dyDescent="0.25">
      <c r="A268" s="1" t="s">
        <v>17</v>
      </c>
      <c r="B268" s="2">
        <v>41173</v>
      </c>
      <c r="C268" s="25"/>
      <c r="D268" s="42"/>
      <c r="E268" s="28"/>
      <c r="F268" s="10">
        <v>0.375</v>
      </c>
      <c r="G268" s="46">
        <v>0.5</v>
      </c>
      <c r="H268" s="155">
        <v>4.1666666666666664E-2</v>
      </c>
      <c r="I268" s="146">
        <v>0.54166666666666663</v>
      </c>
      <c r="J268" s="46">
        <v>0.70833333333333337</v>
      </c>
      <c r="K268" s="153"/>
      <c r="L268" s="132"/>
      <c r="M268" s="11"/>
      <c r="N268" s="47"/>
      <c r="O268" s="57"/>
      <c r="P268" s="189">
        <f>G268-F268+IF(F268&gt;G268,1)+J268-I268+IF(I268&gt;J268,1)+M268-L268+IF(L268&gt;M268,1)+O268-N268+IF(N268&gt;O268,1)+(E268*base!D$4)+(D268*base!D$4)+(C268*base!D$4)</f>
        <v>0.29166666666666674</v>
      </c>
      <c r="Q268" s="190" t="str">
        <f>IF(P268&lt;=base!D$5,"","hc")</f>
        <v/>
      </c>
      <c r="R268" s="197">
        <f>SUM(P268-base!D$5)</f>
        <v>-0.12499999999999994</v>
      </c>
      <c r="S268" s="191">
        <f>G268-F268+IF(F268&gt;G268,1)+J268-I268+IF(I268&gt;J268,1)+M268-L268+IF(L268&gt;M268,1)+O268-N268+IF(N268&gt;O268,1)+(E268*base!D$4)+(D268*base!D$4)+(C268*base!D$4)+H268+K268</f>
        <v>0.33333333333333343</v>
      </c>
      <c r="T268" s="192" t="str">
        <f>IF(S268&lt;=base!D$3,"","hc")</f>
        <v/>
      </c>
      <c r="U268" s="184"/>
      <c r="V268" s="45"/>
      <c r="W268" s="108">
        <f t="shared" si="4"/>
        <v>0</v>
      </c>
      <c r="X268" s="119"/>
      <c r="Z268"/>
    </row>
    <row r="269" spans="1:26" x14ac:dyDescent="0.25">
      <c r="A269" s="1" t="s">
        <v>11</v>
      </c>
      <c r="B269" s="2">
        <v>41174</v>
      </c>
      <c r="C269" s="25"/>
      <c r="D269" s="42"/>
      <c r="E269" s="28"/>
      <c r="F269" s="10">
        <v>0.375</v>
      </c>
      <c r="G269" s="46">
        <v>0.5</v>
      </c>
      <c r="H269" s="155">
        <v>4.1666666666666664E-2</v>
      </c>
      <c r="I269" s="146">
        <v>0.54166666666666663</v>
      </c>
      <c r="J269" s="46">
        <v>0.72222222222222221</v>
      </c>
      <c r="K269" s="153"/>
      <c r="L269" s="132"/>
      <c r="M269" s="11"/>
      <c r="N269" s="47"/>
      <c r="O269" s="57"/>
      <c r="P269" s="189">
        <f>G269-F269+IF(F269&gt;G269,1)+J269-I269+IF(I269&gt;J269,1)+M269-L269+IF(L269&gt;M269,1)+O269-N269+IF(N269&gt;O269,1)+(E269*base!D$4)+(D269*base!D$4)+(C269*base!D$4)</f>
        <v>0.30555555555555558</v>
      </c>
      <c r="Q269" s="190" t="str">
        <f>IF(P269&lt;=base!D$5,"","hc")</f>
        <v/>
      </c>
      <c r="R269" s="197">
        <f>SUM(P269-base!D$5)</f>
        <v>-0.1111111111111111</v>
      </c>
      <c r="S269" s="191">
        <f>G269-F269+IF(F269&gt;G269,1)+J269-I269+IF(I269&gt;J269,1)+M269-L269+IF(L269&gt;M269,1)+O269-N269+IF(N269&gt;O269,1)+(E269*base!D$4)+(D269*base!D$4)+(C269*base!D$4)+H269+K269</f>
        <v>0.34722222222222227</v>
      </c>
      <c r="T269" s="192" t="str">
        <f>IF(S269&lt;=base!D$3,"","hc")</f>
        <v/>
      </c>
      <c r="U269" s="184"/>
      <c r="V269" s="45"/>
      <c r="W269" s="108">
        <f t="shared" si="4"/>
        <v>0</v>
      </c>
      <c r="X269" s="119"/>
      <c r="Z269"/>
    </row>
    <row r="270" spans="1:26" x14ac:dyDescent="0.25">
      <c r="A270" s="1" t="s">
        <v>12</v>
      </c>
      <c r="B270" s="2">
        <v>41175</v>
      </c>
      <c r="C270" s="25"/>
      <c r="D270" s="42"/>
      <c r="E270" s="28"/>
      <c r="F270" s="10"/>
      <c r="G270" s="46"/>
      <c r="H270" s="155"/>
      <c r="I270" s="146"/>
      <c r="J270" s="46"/>
      <c r="K270" s="153"/>
      <c r="L270" s="132"/>
      <c r="M270" s="11"/>
      <c r="N270" s="47"/>
      <c r="O270" s="57"/>
      <c r="P270" s="189">
        <f>G270-F270+IF(F270&gt;G270,1)+J270-I270+IF(I270&gt;J270,1)+M270-L270+IF(L270&gt;M270,1)+O270-N270+IF(N270&gt;O270,1)+(E270*base!D$4)+(D270*base!D$4)+(C270*base!D$4)</f>
        <v>0</v>
      </c>
      <c r="Q270" s="190" t="str">
        <f>IF(P270&lt;=base!D$5,"","hc")</f>
        <v/>
      </c>
      <c r="R270" s="197">
        <f>SUM(P270-base!D$5)</f>
        <v>-0.41666666666666669</v>
      </c>
      <c r="S270" s="191">
        <f>G270-F270+IF(F270&gt;G270,1)+J270-I270+IF(I270&gt;J270,1)+M270-L270+IF(L270&gt;M270,1)+O270-N270+IF(N270&gt;O270,1)+(E270*base!D$4)+(D270*base!D$4)+(C270*base!D$4)+H270+K270</f>
        <v>0</v>
      </c>
      <c r="T270" s="192" t="str">
        <f>IF(S270&lt;=base!D$3,"","hc")</f>
        <v/>
      </c>
      <c r="U270" s="184"/>
      <c r="V270" s="45"/>
      <c r="W270" s="108">
        <f t="shared" si="4"/>
        <v>0</v>
      </c>
      <c r="X270" s="119"/>
      <c r="Z270"/>
    </row>
    <row r="271" spans="1:26" x14ac:dyDescent="0.25">
      <c r="A271" s="1" t="s">
        <v>13</v>
      </c>
      <c r="B271" s="2">
        <v>41176</v>
      </c>
      <c r="C271" s="25"/>
      <c r="D271" s="42"/>
      <c r="E271" s="28"/>
      <c r="F271" s="9"/>
      <c r="G271" s="125"/>
      <c r="H271" s="155"/>
      <c r="I271" s="144"/>
      <c r="J271" s="125"/>
      <c r="K271" s="153"/>
      <c r="L271" s="132"/>
      <c r="M271" s="11"/>
      <c r="N271" s="47"/>
      <c r="O271" s="57"/>
      <c r="P271" s="189">
        <f>G271-F271+IF(F271&gt;G271,1)+J271-I271+IF(I271&gt;J271,1)+M271-L271+IF(L271&gt;M271,1)+O271-N271+IF(N271&gt;O271,1)+(E271*base!D$4)+(D271*base!D$4)+(C271*base!D$4)</f>
        <v>0</v>
      </c>
      <c r="Q271" s="190" t="str">
        <f>IF(P271&lt;=base!D$5,"","hc")</f>
        <v/>
      </c>
      <c r="R271" s="197">
        <f>SUM(P271-base!D$5)</f>
        <v>-0.41666666666666669</v>
      </c>
      <c r="S271" s="191">
        <f>G271-F271+IF(F271&gt;G271,1)+J271-I271+IF(I271&gt;J271,1)+M271-L271+IF(L271&gt;M271,1)+O271-N271+IF(N271&gt;O271,1)+(E271*base!D$4)+(D271*base!D$4)+(C271*base!D$4)+H271+K271</f>
        <v>0</v>
      </c>
      <c r="T271" s="192" t="str">
        <f>IF(S271&lt;=base!D$3,"","hc")</f>
        <v/>
      </c>
      <c r="U271" s="184">
        <f>SUM(P265:P271)</f>
        <v>1.4888888888888892</v>
      </c>
      <c r="V271" s="79">
        <f>IF(base!D$7&lt;U271,U271-base!D$7,0)</f>
        <v>0</v>
      </c>
      <c r="W271" s="108">
        <f t="shared" si="4"/>
        <v>0</v>
      </c>
      <c r="X271" s="120">
        <f>G271-F271+IF(F271&gt;G271,1)+J271-I271+IF(I271&gt;J271,1)+M271-L271+IF(L271&gt;M271,1)+O271-N271+IF(N271&gt;O271,1)+(D271*base!E291)+(E271*base!E291)</f>
        <v>0</v>
      </c>
      <c r="Z271"/>
    </row>
    <row r="272" spans="1:26" x14ac:dyDescent="0.25">
      <c r="A272" s="1" t="s">
        <v>14</v>
      </c>
      <c r="B272" s="2">
        <v>41177</v>
      </c>
      <c r="C272" s="25"/>
      <c r="D272" s="42"/>
      <c r="E272" s="28"/>
      <c r="F272" s="10">
        <v>0.375</v>
      </c>
      <c r="G272" s="46">
        <v>0.52083333333333337</v>
      </c>
      <c r="H272" s="155">
        <v>4.1666666666666664E-2</v>
      </c>
      <c r="I272" s="146">
        <v>0.5625</v>
      </c>
      <c r="J272" s="46">
        <v>0.75</v>
      </c>
      <c r="K272" s="153"/>
      <c r="L272" s="132"/>
      <c r="M272" s="11"/>
      <c r="N272" s="47"/>
      <c r="O272" s="57"/>
      <c r="P272" s="189">
        <f>G272-F272+IF(F272&gt;G272,1)+J272-I272+IF(I272&gt;J272,1)+M272-L272+IF(L272&gt;M272,1)+O272-N272+IF(N272&gt;O272,1)+(E272*base!D$4)+(D272*base!D$4)+(C272*base!D$4)</f>
        <v>0.33333333333333337</v>
      </c>
      <c r="Q272" s="190" t="str">
        <f>IF(P272&lt;=base!D$5,"","hc")</f>
        <v/>
      </c>
      <c r="R272" s="197">
        <f>SUM(P272-base!D$5)</f>
        <v>-8.3333333333333315E-2</v>
      </c>
      <c r="S272" s="191">
        <f>G272-F272+IF(F272&gt;G272,1)+J272-I272+IF(I272&gt;J272,1)+M272-L272+IF(L272&gt;M272,1)+O272-N272+IF(N272&gt;O272,1)+(E272*base!D$4)+(D272*base!D$4)+(C272*base!D$4)+H272+K272</f>
        <v>0.37500000000000006</v>
      </c>
      <c r="T272" s="192" t="str">
        <f>IF(S272&lt;=base!D$3,"","hc")</f>
        <v/>
      </c>
      <c r="U272" s="184"/>
      <c r="V272" s="45"/>
      <c r="W272" s="108">
        <f t="shared" si="4"/>
        <v>0</v>
      </c>
      <c r="X272" s="119"/>
      <c r="Z272"/>
    </row>
    <row r="273" spans="1:26" x14ac:dyDescent="0.25">
      <c r="A273" s="1" t="s">
        <v>15</v>
      </c>
      <c r="B273" s="2">
        <v>41178</v>
      </c>
      <c r="C273" s="25"/>
      <c r="D273" s="42"/>
      <c r="E273" s="28"/>
      <c r="F273" s="10">
        <v>0.375</v>
      </c>
      <c r="G273" s="46">
        <v>0.52083333333333337</v>
      </c>
      <c r="H273" s="155">
        <v>4.1666666666666664E-2</v>
      </c>
      <c r="I273" s="146">
        <v>0.5625</v>
      </c>
      <c r="J273" s="46">
        <v>0.70833333333333337</v>
      </c>
      <c r="K273" s="153"/>
      <c r="L273" s="132"/>
      <c r="M273" s="11"/>
      <c r="N273" s="47"/>
      <c r="O273" s="57"/>
      <c r="P273" s="189">
        <f>G273-F273+IF(F273&gt;G273,1)+J273-I273+IF(I273&gt;J273,1)+M273-L273+IF(L273&gt;M273,1)+O273-N273+IF(N273&gt;O273,1)+(E273*base!D$4)+(D273*base!D$4)+(C273*base!D$4)</f>
        <v>0.29166666666666674</v>
      </c>
      <c r="Q273" s="190" t="str">
        <f>IF(P273&lt;=base!D$5,"","hc")</f>
        <v/>
      </c>
      <c r="R273" s="197">
        <f>SUM(P273-base!D$5)</f>
        <v>-0.12499999999999994</v>
      </c>
      <c r="S273" s="191">
        <f>G273-F273+IF(F273&gt;G273,1)+J273-I273+IF(I273&gt;J273,1)+M273-L273+IF(L273&gt;M273,1)+O273-N273+IF(N273&gt;O273,1)+(E273*base!D$4)+(D273*base!D$4)+(C273*base!D$4)+H273+K273</f>
        <v>0.33333333333333343</v>
      </c>
      <c r="T273" s="192" t="str">
        <f>IF(S273&lt;=base!D$3,"","hc")</f>
        <v/>
      </c>
      <c r="U273" s="184"/>
      <c r="V273" s="45"/>
      <c r="W273" s="108">
        <f t="shared" si="4"/>
        <v>0</v>
      </c>
      <c r="X273" s="119"/>
      <c r="Z273"/>
    </row>
    <row r="274" spans="1:26" x14ac:dyDescent="0.25">
      <c r="A274" s="1" t="s">
        <v>16</v>
      </c>
      <c r="B274" s="2">
        <v>41179</v>
      </c>
      <c r="C274" s="25"/>
      <c r="D274" s="42"/>
      <c r="E274" s="28"/>
      <c r="F274" s="10">
        <v>0.375</v>
      </c>
      <c r="G274" s="46">
        <v>0.52083333333333337</v>
      </c>
      <c r="H274" s="155">
        <v>4.1666666666666664E-2</v>
      </c>
      <c r="I274" s="146">
        <v>0.5625</v>
      </c>
      <c r="J274" s="46">
        <v>0.70833333333333337</v>
      </c>
      <c r="K274" s="153"/>
      <c r="L274" s="132"/>
      <c r="M274" s="11"/>
      <c r="N274" s="47"/>
      <c r="O274" s="57"/>
      <c r="P274" s="189">
        <f>G274-F274+IF(F274&gt;G274,1)+J274-I274+IF(I274&gt;J274,1)+M274-L274+IF(L274&gt;M274,1)+O274-N274+IF(N274&gt;O274,1)+(E274*base!D$4)+(D274*base!D$4)+(C274*base!D$4)</f>
        <v>0.29166666666666674</v>
      </c>
      <c r="Q274" s="190" t="str">
        <f>IF(P274&lt;=base!D$5,"","hc")</f>
        <v/>
      </c>
      <c r="R274" s="197">
        <f>SUM(P274-base!D$5)</f>
        <v>-0.12499999999999994</v>
      </c>
      <c r="S274" s="191">
        <f>G274-F274+IF(F274&gt;G274,1)+J274-I274+IF(I274&gt;J274,1)+M274-L274+IF(L274&gt;M274,1)+O274-N274+IF(N274&gt;O274,1)+(E274*base!D$4)+(D274*base!D$4)+(C274*base!D$4)+H274+K274</f>
        <v>0.33333333333333343</v>
      </c>
      <c r="T274" s="192" t="str">
        <f>IF(S274&lt;=base!D$3,"","hc")</f>
        <v/>
      </c>
      <c r="U274" s="184"/>
      <c r="V274" s="45"/>
      <c r="W274" s="108">
        <f t="shared" si="4"/>
        <v>0</v>
      </c>
      <c r="X274" s="119"/>
      <c r="Z274"/>
    </row>
    <row r="275" spans="1:26" x14ac:dyDescent="0.25">
      <c r="A275" s="1" t="s">
        <v>17</v>
      </c>
      <c r="B275" s="2">
        <v>41180</v>
      </c>
      <c r="C275" s="25"/>
      <c r="D275" s="42"/>
      <c r="E275" s="28"/>
      <c r="F275" s="10">
        <v>0.375</v>
      </c>
      <c r="G275" s="46">
        <v>0.52083333333333337</v>
      </c>
      <c r="H275" s="155">
        <v>4.1666666666666664E-2</v>
      </c>
      <c r="I275" s="146">
        <v>0.5625</v>
      </c>
      <c r="J275" s="46">
        <v>0.70833333333333337</v>
      </c>
      <c r="K275" s="153"/>
      <c r="L275" s="132"/>
      <c r="M275" s="11"/>
      <c r="N275" s="47"/>
      <c r="O275" s="57"/>
      <c r="P275" s="189">
        <f>G275-F275+IF(F275&gt;G275,1)+J275-I275+IF(I275&gt;J275,1)+M275-L275+IF(L275&gt;M275,1)+O275-N275+IF(N275&gt;O275,1)+(E275*base!D$4)+(D275*base!D$4)+(C275*base!D$4)</f>
        <v>0.29166666666666674</v>
      </c>
      <c r="Q275" s="190" t="str">
        <f>IF(P275&lt;=base!D$5,"","hc")</f>
        <v/>
      </c>
      <c r="R275" s="197">
        <f>SUM(P275-base!D$5)</f>
        <v>-0.12499999999999994</v>
      </c>
      <c r="S275" s="191">
        <f>G275-F275+IF(F275&gt;G275,1)+J275-I275+IF(I275&gt;J275,1)+M275-L275+IF(L275&gt;M275,1)+O275-N275+IF(N275&gt;O275,1)+(E275*base!D$4)+(D275*base!D$4)+(C275*base!D$4)+H275+K275</f>
        <v>0.33333333333333343</v>
      </c>
      <c r="T275" s="192" t="str">
        <f>IF(S275&lt;=base!D$3,"","hc")</f>
        <v/>
      </c>
      <c r="U275" s="184"/>
      <c r="V275" s="45"/>
      <c r="W275" s="108">
        <f t="shared" si="4"/>
        <v>0</v>
      </c>
      <c r="X275" s="119"/>
      <c r="Z275"/>
    </row>
    <row r="276" spans="1:26" x14ac:dyDescent="0.25">
      <c r="A276" s="1" t="s">
        <v>11</v>
      </c>
      <c r="B276" s="2">
        <v>41181</v>
      </c>
      <c r="C276" s="25"/>
      <c r="D276" s="42"/>
      <c r="E276" s="28"/>
      <c r="F276" s="10">
        <v>0.375</v>
      </c>
      <c r="G276" s="46">
        <v>0.52083333333333337</v>
      </c>
      <c r="H276" s="155">
        <v>4.1666666666666664E-2</v>
      </c>
      <c r="I276" s="146">
        <v>0.5625</v>
      </c>
      <c r="J276" s="46">
        <v>0.70833333333333337</v>
      </c>
      <c r="K276" s="153"/>
      <c r="L276" s="132"/>
      <c r="M276" s="11"/>
      <c r="N276" s="47"/>
      <c r="O276" s="57"/>
      <c r="P276" s="189">
        <f>G276-F276+IF(F276&gt;G276,1)+J276-I276+IF(I276&gt;J276,1)+M276-L276+IF(L276&gt;M276,1)+O276-N276+IF(N276&gt;O276,1)+(E276*base!D$4)+(D276*base!D$4)+(C276*base!D$4)</f>
        <v>0.29166666666666674</v>
      </c>
      <c r="Q276" s="190" t="str">
        <f>IF(P276&lt;=base!D$5,"","hc")</f>
        <v/>
      </c>
      <c r="R276" s="197">
        <f>SUM(P276-base!D$5)</f>
        <v>-0.12499999999999994</v>
      </c>
      <c r="S276" s="191">
        <f>G276-F276+IF(F276&gt;G276,1)+J276-I276+IF(I276&gt;J276,1)+M276-L276+IF(L276&gt;M276,1)+O276-N276+IF(N276&gt;O276,1)+(E276*base!D$4)+(D276*base!D$4)+(C276*base!D$4)+H276+K276</f>
        <v>0.33333333333333343</v>
      </c>
      <c r="T276" s="192" t="str">
        <f>IF(S276&lt;=base!D$3,"","hc")</f>
        <v/>
      </c>
      <c r="U276" s="184"/>
      <c r="V276" s="45"/>
      <c r="W276" s="108">
        <f t="shared" si="4"/>
        <v>0</v>
      </c>
      <c r="X276" s="119"/>
      <c r="Z276"/>
    </row>
    <row r="277" spans="1:26" x14ac:dyDescent="0.25">
      <c r="A277" s="1" t="s">
        <v>12</v>
      </c>
      <c r="B277" s="2">
        <v>41182</v>
      </c>
      <c r="C277" s="25"/>
      <c r="D277" s="42"/>
      <c r="E277" s="28"/>
      <c r="F277" s="9"/>
      <c r="G277" s="125"/>
      <c r="H277" s="155"/>
      <c r="I277" s="144"/>
      <c r="J277" s="125"/>
      <c r="K277" s="153"/>
      <c r="L277" s="132"/>
      <c r="M277" s="11"/>
      <c r="N277" s="47"/>
      <c r="O277" s="57"/>
      <c r="P277" s="189">
        <f>G277-F277+IF(F277&gt;G277,1)+J277-I277+IF(I277&gt;J277,1)+M277-L277+IF(L277&gt;M277,1)+O277-N277+IF(N277&gt;O277,1)+(E277*base!D$4)+(D277*base!D$4)+(C277*base!D$4)</f>
        <v>0</v>
      </c>
      <c r="Q277" s="190" t="str">
        <f>IF(P277&lt;=base!D$5,"","hc")</f>
        <v/>
      </c>
      <c r="R277" s="197">
        <f>SUM(P277-base!D$5)</f>
        <v>-0.41666666666666669</v>
      </c>
      <c r="S277" s="191">
        <f>G277-F277+IF(F277&gt;G277,1)+J277-I277+IF(I277&gt;J277,1)+M277-L277+IF(L277&gt;M277,1)+O277-N277+IF(N277&gt;O277,1)+(E277*base!D$4)+(D277*base!D$4)+(C277*base!D$4)+H277+K277</f>
        <v>0</v>
      </c>
      <c r="T277" s="192" t="str">
        <f>IF(S277&lt;=base!D$3,"","hc")</f>
        <v/>
      </c>
      <c r="U277" s="184"/>
      <c r="V277" s="10"/>
      <c r="W277" s="108">
        <f t="shared" si="4"/>
        <v>0</v>
      </c>
      <c r="X277" s="119"/>
      <c r="Z277"/>
    </row>
    <row r="278" spans="1:26" x14ac:dyDescent="0.25">
      <c r="A278" s="1" t="s">
        <v>13</v>
      </c>
      <c r="B278" s="2">
        <v>41183</v>
      </c>
      <c r="C278" s="25"/>
      <c r="D278" s="42"/>
      <c r="E278" s="28"/>
      <c r="F278" s="9"/>
      <c r="G278" s="125"/>
      <c r="H278" s="155"/>
      <c r="I278" s="144"/>
      <c r="J278" s="125"/>
      <c r="K278" s="153"/>
      <c r="L278" s="132"/>
      <c r="M278" s="11"/>
      <c r="N278" s="47"/>
      <c r="O278" s="57"/>
      <c r="P278" s="189">
        <f>G278-F278+IF(F278&gt;G278,1)+J278-I278+IF(I278&gt;J278,1)+M278-L278+IF(L278&gt;M278,1)+O278-N278+IF(N278&gt;O278,1)+(E278*base!D$4)+(D278*base!D$4)+(C278*base!D$4)</f>
        <v>0</v>
      </c>
      <c r="Q278" s="190" t="str">
        <f>IF(P278&lt;=base!D$5,"","hc")</f>
        <v/>
      </c>
      <c r="R278" s="197">
        <f>SUM(P278-base!D$5)</f>
        <v>-0.41666666666666669</v>
      </c>
      <c r="S278" s="191">
        <f>G278-F278+IF(F278&gt;G278,1)+J278-I278+IF(I278&gt;J278,1)+M278-L278+IF(L278&gt;M278,1)+O278-N278+IF(N278&gt;O278,1)+(E278*base!D$4)+(D278*base!D$4)+(C278*base!D$4)+H278+K278</f>
        <v>0</v>
      </c>
      <c r="T278" s="192" t="str">
        <f>IF(S278&lt;=base!D$3,"","hc")</f>
        <v/>
      </c>
      <c r="U278" s="184">
        <f>SUM(P272:P278)</f>
        <v>1.5000000000000002</v>
      </c>
      <c r="V278" s="79">
        <f>IF(base!D$7&lt;U278,U278-base!D$7,0)</f>
        <v>0</v>
      </c>
      <c r="W278" s="108">
        <f t="shared" si="4"/>
        <v>0</v>
      </c>
      <c r="X278" s="120">
        <f>G278-F278+IF(F278&gt;G278,1)+J278-I278+IF(I278&gt;J278,1)+M278-L278+IF(L278&gt;M278,1)+O278-N278+IF(N278&gt;O278,1)+(D278*base!E298)+(E278*base!E298)</f>
        <v>0</v>
      </c>
      <c r="Z278"/>
    </row>
    <row r="279" spans="1:26" x14ac:dyDescent="0.25">
      <c r="A279" s="1" t="s">
        <v>14</v>
      </c>
      <c r="B279" s="2">
        <v>41184</v>
      </c>
      <c r="C279" s="25"/>
      <c r="D279" s="42"/>
      <c r="E279" s="28"/>
      <c r="F279" s="10">
        <v>0.375</v>
      </c>
      <c r="G279" s="46">
        <v>0.52083333333333337</v>
      </c>
      <c r="H279" s="155">
        <v>4.1666666666666664E-2</v>
      </c>
      <c r="I279" s="146">
        <v>0.5625</v>
      </c>
      <c r="J279" s="46">
        <v>0.75</v>
      </c>
      <c r="K279" s="153"/>
      <c r="L279" s="132"/>
      <c r="M279" s="11"/>
      <c r="N279" s="47"/>
      <c r="O279" s="57"/>
      <c r="P279" s="189">
        <f>G279-F279+IF(F279&gt;G279,1)+J279-I279+IF(I279&gt;J279,1)+M279-L279+IF(L279&gt;M279,1)+O279-N279+IF(N279&gt;O279,1)+(E279*base!D$4)+(D279*base!D$4)+(C279*base!D$4)</f>
        <v>0.33333333333333337</v>
      </c>
      <c r="Q279" s="190" t="str">
        <f>IF(P279&lt;=base!D$5,"","hc")</f>
        <v/>
      </c>
      <c r="R279" s="197">
        <f>SUM(P279-base!D$5)</f>
        <v>-8.3333333333333315E-2</v>
      </c>
      <c r="S279" s="191">
        <f>G279-F279+IF(F279&gt;G279,1)+J279-I279+IF(I279&gt;J279,1)+M279-L279+IF(L279&gt;M279,1)+O279-N279+IF(N279&gt;O279,1)+(E279*base!D$4)+(D279*base!D$4)+(C279*base!D$4)+H279+K279</f>
        <v>0.37500000000000006</v>
      </c>
      <c r="T279" s="192" t="str">
        <f>IF(S279&lt;=base!D$3,"","hc")</f>
        <v/>
      </c>
      <c r="U279" s="184"/>
      <c r="V279" s="45"/>
      <c r="W279" s="108">
        <f t="shared" si="4"/>
        <v>0</v>
      </c>
      <c r="X279" s="119"/>
      <c r="Z279"/>
    </row>
    <row r="280" spans="1:26" x14ac:dyDescent="0.25">
      <c r="A280" s="1" t="s">
        <v>15</v>
      </c>
      <c r="B280" s="2">
        <v>41185</v>
      </c>
      <c r="C280" s="25"/>
      <c r="D280" s="42"/>
      <c r="E280" s="28"/>
      <c r="F280" s="10">
        <v>0.375</v>
      </c>
      <c r="G280" s="46">
        <v>0.52083333333333337</v>
      </c>
      <c r="H280" s="155">
        <v>4.1666666666666664E-2</v>
      </c>
      <c r="I280" s="146">
        <v>0.5625</v>
      </c>
      <c r="J280" s="46">
        <v>0.70833333333333337</v>
      </c>
      <c r="K280" s="153"/>
      <c r="L280" s="132"/>
      <c r="M280" s="11"/>
      <c r="N280" s="47"/>
      <c r="O280" s="57"/>
      <c r="P280" s="189">
        <f>G280-F280+IF(F280&gt;G280,1)+J280-I280+IF(I280&gt;J280,1)+M280-L280+IF(L280&gt;M280,1)+O280-N280+IF(N280&gt;O280,1)+(E280*base!D$4)+(D280*base!D$4)+(C280*base!D$4)</f>
        <v>0.29166666666666674</v>
      </c>
      <c r="Q280" s="190" t="str">
        <f>IF(P280&lt;=base!D$5,"","hc")</f>
        <v/>
      </c>
      <c r="R280" s="197">
        <f>SUM(P280-base!D$5)</f>
        <v>-0.12499999999999994</v>
      </c>
      <c r="S280" s="191">
        <f>G280-F280+IF(F280&gt;G280,1)+J280-I280+IF(I280&gt;J280,1)+M280-L280+IF(L280&gt;M280,1)+O280-N280+IF(N280&gt;O280,1)+(E280*base!D$4)+(D280*base!D$4)+(C280*base!D$4)+H280+K280</f>
        <v>0.33333333333333343</v>
      </c>
      <c r="T280" s="192" t="str">
        <f>IF(S280&lt;=base!D$3,"","hc")</f>
        <v/>
      </c>
      <c r="U280" s="184"/>
      <c r="V280" s="45"/>
      <c r="W280" s="108">
        <f t="shared" si="4"/>
        <v>0</v>
      </c>
      <c r="X280" s="119"/>
      <c r="Z280"/>
    </row>
    <row r="281" spans="1:26" x14ac:dyDescent="0.25">
      <c r="A281" s="1" t="s">
        <v>16</v>
      </c>
      <c r="B281" s="2">
        <v>41186</v>
      </c>
      <c r="C281" s="25"/>
      <c r="D281" s="42"/>
      <c r="E281" s="28"/>
      <c r="F281" s="10">
        <v>0.375</v>
      </c>
      <c r="G281" s="46">
        <v>0.52083333333333337</v>
      </c>
      <c r="H281" s="155">
        <v>4.1666666666666664E-2</v>
      </c>
      <c r="I281" s="146">
        <v>0.5625</v>
      </c>
      <c r="J281" s="46">
        <v>0.70833333333333337</v>
      </c>
      <c r="K281" s="153"/>
      <c r="L281" s="132"/>
      <c r="M281" s="11"/>
      <c r="N281" s="47"/>
      <c r="O281" s="57"/>
      <c r="P281" s="189">
        <f>G281-F281+IF(F281&gt;G281,1)+J281-I281+IF(I281&gt;J281,1)+M281-L281+IF(L281&gt;M281,1)+O281-N281+IF(N281&gt;O281,1)+(E281*base!D$4)+(D281*base!D$4)+(C281*base!D$4)</f>
        <v>0.29166666666666674</v>
      </c>
      <c r="Q281" s="190" t="str">
        <f>IF(P281&lt;=base!D$5,"","hc")</f>
        <v/>
      </c>
      <c r="R281" s="197">
        <f>SUM(P281-base!D$5)</f>
        <v>-0.12499999999999994</v>
      </c>
      <c r="S281" s="191">
        <f>G281-F281+IF(F281&gt;G281,1)+J281-I281+IF(I281&gt;J281,1)+M281-L281+IF(L281&gt;M281,1)+O281-N281+IF(N281&gt;O281,1)+(E281*base!D$4)+(D281*base!D$4)+(C281*base!D$4)+H281+K281</f>
        <v>0.33333333333333343</v>
      </c>
      <c r="T281" s="192" t="str">
        <f>IF(S281&lt;=base!D$3,"","hc")</f>
        <v/>
      </c>
      <c r="U281" s="184"/>
      <c r="V281" s="45"/>
      <c r="W281" s="108">
        <f t="shared" si="4"/>
        <v>0</v>
      </c>
      <c r="X281" s="119"/>
      <c r="Z281"/>
    </row>
    <row r="282" spans="1:26" x14ac:dyDescent="0.25">
      <c r="A282" s="1" t="s">
        <v>17</v>
      </c>
      <c r="B282" s="2">
        <v>41187</v>
      </c>
      <c r="C282" s="25"/>
      <c r="D282" s="42"/>
      <c r="E282" s="28"/>
      <c r="F282" s="10">
        <v>0.375</v>
      </c>
      <c r="G282" s="46">
        <v>0.52083333333333337</v>
      </c>
      <c r="H282" s="155">
        <v>4.1666666666666664E-2</v>
      </c>
      <c r="I282" s="146">
        <v>0.5625</v>
      </c>
      <c r="J282" s="46">
        <v>0.70833333333333337</v>
      </c>
      <c r="K282" s="153"/>
      <c r="L282" s="132"/>
      <c r="M282" s="11"/>
      <c r="N282" s="47"/>
      <c r="O282" s="57"/>
      <c r="P282" s="189">
        <f>G282-F282+IF(F282&gt;G282,1)+J282-I282+IF(I282&gt;J282,1)+M282-L282+IF(L282&gt;M282,1)+O282-N282+IF(N282&gt;O282,1)+(E282*base!D$4)+(D282*base!D$4)+(C282*base!D$4)</f>
        <v>0.29166666666666674</v>
      </c>
      <c r="Q282" s="190" t="str">
        <f>IF(P282&lt;=base!D$5,"","hc")</f>
        <v/>
      </c>
      <c r="R282" s="197">
        <f>SUM(P282-base!D$5)</f>
        <v>-0.12499999999999994</v>
      </c>
      <c r="S282" s="191">
        <f>G282-F282+IF(F282&gt;G282,1)+J282-I282+IF(I282&gt;J282,1)+M282-L282+IF(L282&gt;M282,1)+O282-N282+IF(N282&gt;O282,1)+(E282*base!D$4)+(D282*base!D$4)+(C282*base!D$4)+H282+K282</f>
        <v>0.33333333333333343</v>
      </c>
      <c r="T282" s="192" t="str">
        <f>IF(S282&lt;=base!D$3,"","hc")</f>
        <v/>
      </c>
      <c r="U282" s="184"/>
      <c r="V282" s="45"/>
      <c r="W282" s="108">
        <f t="shared" si="4"/>
        <v>0</v>
      </c>
      <c r="X282" s="119"/>
      <c r="Z282"/>
    </row>
    <row r="283" spans="1:26" x14ac:dyDescent="0.25">
      <c r="A283" s="1" t="s">
        <v>11</v>
      </c>
      <c r="B283" s="2">
        <v>41188</v>
      </c>
      <c r="C283" s="25"/>
      <c r="D283" s="42"/>
      <c r="E283" s="28"/>
      <c r="F283" s="10">
        <v>0.375</v>
      </c>
      <c r="G283" s="46">
        <v>0.52083333333333337</v>
      </c>
      <c r="H283" s="155">
        <v>4.1666666666666664E-2</v>
      </c>
      <c r="I283" s="146">
        <v>0.5625</v>
      </c>
      <c r="J283" s="46">
        <v>0.70833333333333337</v>
      </c>
      <c r="K283" s="153"/>
      <c r="L283" s="132"/>
      <c r="M283" s="11"/>
      <c r="N283" s="47"/>
      <c r="O283" s="57"/>
      <c r="P283" s="189">
        <f>G283-F283+IF(F283&gt;G283,1)+J283-I283+IF(I283&gt;J283,1)+M283-L283+IF(L283&gt;M283,1)+O283-N283+IF(N283&gt;O283,1)+(E283*base!D$4)+(D283*base!D$4)+(C283*base!D$4)</f>
        <v>0.29166666666666674</v>
      </c>
      <c r="Q283" s="190" t="str">
        <f>IF(P283&lt;=base!D$5,"","hc")</f>
        <v/>
      </c>
      <c r="R283" s="197">
        <f>SUM(P283-base!D$5)</f>
        <v>-0.12499999999999994</v>
      </c>
      <c r="S283" s="191">
        <f>G283-F283+IF(F283&gt;G283,1)+J283-I283+IF(I283&gt;J283,1)+M283-L283+IF(L283&gt;M283,1)+O283-N283+IF(N283&gt;O283,1)+(E283*base!D$4)+(D283*base!D$4)+(C283*base!D$4)+H283+K283</f>
        <v>0.33333333333333343</v>
      </c>
      <c r="T283" s="192" t="str">
        <f>IF(S283&lt;=base!D$3,"","hc")</f>
        <v/>
      </c>
      <c r="U283" s="184"/>
      <c r="V283" s="45"/>
      <c r="W283" s="108">
        <f t="shared" si="4"/>
        <v>0</v>
      </c>
      <c r="X283" s="119"/>
      <c r="Z283"/>
    </row>
    <row r="284" spans="1:26" x14ac:dyDescent="0.25">
      <c r="A284" s="1" t="s">
        <v>12</v>
      </c>
      <c r="B284" s="2">
        <v>41189</v>
      </c>
      <c r="C284" s="25"/>
      <c r="D284" s="42"/>
      <c r="E284" s="28"/>
      <c r="F284" s="9"/>
      <c r="G284" s="125"/>
      <c r="H284" s="155"/>
      <c r="I284" s="144"/>
      <c r="J284" s="125"/>
      <c r="K284" s="153"/>
      <c r="L284" s="132"/>
      <c r="M284" s="11"/>
      <c r="N284" s="47"/>
      <c r="O284" s="57"/>
      <c r="P284" s="189">
        <f>G284-F284+IF(F284&gt;G284,1)+J284-I284+IF(I284&gt;J284,1)+M284-L284+IF(L284&gt;M284,1)+O284-N284+IF(N284&gt;O284,1)+(E284*base!D$4)+(D284*base!D$4)+(C284*base!D$4)</f>
        <v>0</v>
      </c>
      <c r="Q284" s="190" t="str">
        <f>IF(P284&lt;=base!D$5,"","hc")</f>
        <v/>
      </c>
      <c r="R284" s="197">
        <f>SUM(P284-base!D$5)</f>
        <v>-0.41666666666666669</v>
      </c>
      <c r="S284" s="191">
        <f>G284-F284+IF(F284&gt;G284,1)+J284-I284+IF(I284&gt;J284,1)+M284-L284+IF(L284&gt;M284,1)+O284-N284+IF(N284&gt;O284,1)+(E284*base!D$4)+(D284*base!D$4)+(C284*base!D$4)+H284+K284</f>
        <v>0</v>
      </c>
      <c r="T284" s="192" t="str">
        <f>IF(S284&lt;=base!D$3,"","hc")</f>
        <v/>
      </c>
      <c r="U284" s="184"/>
      <c r="V284" s="45"/>
      <c r="W284" s="108">
        <f t="shared" si="4"/>
        <v>0</v>
      </c>
      <c r="X284" s="119"/>
      <c r="Z284"/>
    </row>
    <row r="285" spans="1:26" x14ac:dyDescent="0.25">
      <c r="A285" s="1" t="s">
        <v>13</v>
      </c>
      <c r="B285" s="2">
        <v>41190</v>
      </c>
      <c r="C285" s="25"/>
      <c r="D285" s="42"/>
      <c r="E285" s="28"/>
      <c r="F285" s="9"/>
      <c r="G285" s="125"/>
      <c r="H285" s="155"/>
      <c r="I285" s="144"/>
      <c r="J285" s="125"/>
      <c r="K285" s="153"/>
      <c r="L285" s="132"/>
      <c r="M285" s="11"/>
      <c r="N285" s="47"/>
      <c r="O285" s="57"/>
      <c r="P285" s="189">
        <f>G285-F285+IF(F285&gt;G285,1)+J285-I285+IF(I285&gt;J285,1)+M285-L285+IF(L285&gt;M285,1)+O285-N285+IF(N285&gt;O285,1)+(E285*base!D$4)+(D285*base!D$4)+(C285*base!D$4)</f>
        <v>0</v>
      </c>
      <c r="Q285" s="190" t="str">
        <f>IF(P285&lt;=base!D$5,"","hc")</f>
        <v/>
      </c>
      <c r="R285" s="197">
        <f>SUM(P285-base!D$5)</f>
        <v>-0.41666666666666669</v>
      </c>
      <c r="S285" s="191">
        <f>G285-F285+IF(F285&gt;G285,1)+J285-I285+IF(I285&gt;J285,1)+M285-L285+IF(L285&gt;M285,1)+O285-N285+IF(N285&gt;O285,1)+(E285*base!D$4)+(D285*base!D$4)+(C285*base!D$4)+H285+K285</f>
        <v>0</v>
      </c>
      <c r="T285" s="192" t="str">
        <f>IF(S285&lt;=base!D$3,"","hc")</f>
        <v/>
      </c>
      <c r="U285" s="184">
        <f>SUM(P279:P285)</f>
        <v>1.5000000000000002</v>
      </c>
      <c r="V285" s="79">
        <f>IF(base!D$7&lt;U285,U285-base!D$7,0)</f>
        <v>0</v>
      </c>
      <c r="W285" s="108">
        <f t="shared" si="4"/>
        <v>0</v>
      </c>
      <c r="X285" s="120">
        <f>G285-F285+IF(F285&gt;G285,1)+J285-I285+IF(I285&gt;J285,1)+M285-L285+IF(L285&gt;M285,1)+O285-N285+IF(N285&gt;O285,1)+(D285*base!E305)+(E285*base!E305)</f>
        <v>0</v>
      </c>
      <c r="Z285"/>
    </row>
    <row r="286" spans="1:26" x14ac:dyDescent="0.25">
      <c r="A286" s="1" t="s">
        <v>14</v>
      </c>
      <c r="B286" s="2">
        <v>41191</v>
      </c>
      <c r="C286" s="25"/>
      <c r="D286" s="42"/>
      <c r="E286" s="28"/>
      <c r="F286" s="10">
        <v>0.39583333333333331</v>
      </c>
      <c r="G286" s="46">
        <v>0.55208333333333337</v>
      </c>
      <c r="H286" s="155">
        <v>3.125E-2</v>
      </c>
      <c r="I286" s="146">
        <v>0.58333333333333337</v>
      </c>
      <c r="J286" s="46">
        <v>0.75</v>
      </c>
      <c r="K286" s="153"/>
      <c r="L286" s="132"/>
      <c r="M286" s="11"/>
      <c r="N286" s="47"/>
      <c r="O286" s="57"/>
      <c r="P286" s="189">
        <f>G286-F286+IF(F286&gt;G286,1)+J286-I286+IF(I286&gt;J286,1)+M286-L286+IF(L286&gt;M286,1)+O286-N286+IF(N286&gt;O286,1)+(E286*base!D$4)+(D286*base!D$4)+(C286*base!D$4)</f>
        <v>0.32291666666666663</v>
      </c>
      <c r="Q286" s="190" t="str">
        <f>IF(P286&lt;=base!D$5,"","hc")</f>
        <v/>
      </c>
      <c r="R286" s="197">
        <f>SUM(P286-base!D$5)</f>
        <v>-9.3750000000000056E-2</v>
      </c>
      <c r="S286" s="191">
        <f>G286-F286+IF(F286&gt;G286,1)+J286-I286+IF(I286&gt;J286,1)+M286-L286+IF(L286&gt;M286,1)+O286-N286+IF(N286&gt;O286,1)+(E286*base!D$4)+(D286*base!D$4)+(C286*base!D$4)+H286+K286</f>
        <v>0.35416666666666663</v>
      </c>
      <c r="T286" s="192" t="str">
        <f>IF(S286&lt;=base!D$3,"","hc")</f>
        <v/>
      </c>
      <c r="U286" s="184"/>
      <c r="V286" s="45"/>
      <c r="W286" s="108">
        <f t="shared" si="4"/>
        <v>0</v>
      </c>
      <c r="X286" s="119"/>
      <c r="Z286"/>
    </row>
    <row r="287" spans="1:26" x14ac:dyDescent="0.25">
      <c r="A287" s="1" t="s">
        <v>15</v>
      </c>
      <c r="B287" s="2">
        <v>41192</v>
      </c>
      <c r="C287" s="25"/>
      <c r="D287" s="42"/>
      <c r="E287" s="28"/>
      <c r="F287" s="10">
        <v>0.35416666666666669</v>
      </c>
      <c r="G287" s="46">
        <v>0.52083333333333337</v>
      </c>
      <c r="H287" s="155">
        <v>4.1666666666666664E-2</v>
      </c>
      <c r="I287" s="146">
        <v>0.5625</v>
      </c>
      <c r="J287" s="46">
        <v>0.75</v>
      </c>
      <c r="K287" s="153"/>
      <c r="L287" s="132"/>
      <c r="M287" s="11"/>
      <c r="N287" s="47"/>
      <c r="O287" s="57"/>
      <c r="P287" s="189">
        <f>G287-F287+IF(F287&gt;G287,1)+J287-I287+IF(I287&gt;J287,1)+M287-L287+IF(L287&gt;M287,1)+O287-N287+IF(N287&gt;O287,1)+(E287*base!D$4)+(D287*base!D$4)+(C287*base!D$4)</f>
        <v>0.35416666666666674</v>
      </c>
      <c r="Q287" s="190" t="str">
        <f>IF(P287&lt;=base!D$5,"","hc")</f>
        <v/>
      </c>
      <c r="R287" s="197">
        <f>SUM(P287-base!D$5)</f>
        <v>-6.2499999999999944E-2</v>
      </c>
      <c r="S287" s="191">
        <f>G287-F287+IF(F287&gt;G287,1)+J287-I287+IF(I287&gt;J287,1)+M287-L287+IF(L287&gt;M287,1)+O287-N287+IF(N287&gt;O287,1)+(E287*base!D$4)+(D287*base!D$4)+(C287*base!D$4)+H287+K287</f>
        <v>0.39583333333333343</v>
      </c>
      <c r="T287" s="192" t="str">
        <f>IF(S287&lt;=base!D$3,"","hc")</f>
        <v/>
      </c>
      <c r="U287" s="184"/>
      <c r="V287" s="45"/>
      <c r="W287" s="108">
        <f t="shared" si="4"/>
        <v>0</v>
      </c>
      <c r="X287" s="119"/>
      <c r="Z287"/>
    </row>
    <row r="288" spans="1:26" x14ac:dyDescent="0.25">
      <c r="A288" s="1" t="s">
        <v>16</v>
      </c>
      <c r="B288" s="2">
        <v>41193</v>
      </c>
      <c r="C288" s="25"/>
      <c r="D288" s="42"/>
      <c r="E288" s="28"/>
      <c r="F288" s="10">
        <v>0.375</v>
      </c>
      <c r="G288" s="46">
        <v>0.52083333333333337</v>
      </c>
      <c r="H288" s="155">
        <v>4.1666666666666664E-2</v>
      </c>
      <c r="I288" s="146">
        <v>0.5625</v>
      </c>
      <c r="J288" s="46">
        <v>0.72916666666666663</v>
      </c>
      <c r="K288" s="153"/>
      <c r="L288" s="132"/>
      <c r="M288" s="11"/>
      <c r="N288" s="47"/>
      <c r="O288" s="57"/>
      <c r="P288" s="189">
        <f>G288-F288+IF(F288&gt;G288,1)+J288-I288+IF(I288&gt;J288,1)+M288-L288+IF(L288&gt;M288,1)+O288-N288+IF(N288&gt;O288,1)+(E288*base!D$4)+(D288*base!D$4)+(C288*base!D$4)</f>
        <v>0.3125</v>
      </c>
      <c r="Q288" s="190" t="str">
        <f>IF(P288&lt;=base!D$5,"","hc")</f>
        <v/>
      </c>
      <c r="R288" s="197">
        <f>SUM(P288-base!D$5)</f>
        <v>-0.10416666666666669</v>
      </c>
      <c r="S288" s="191">
        <f>G288-F288+IF(F288&gt;G288,1)+J288-I288+IF(I288&gt;J288,1)+M288-L288+IF(L288&gt;M288,1)+O288-N288+IF(N288&gt;O288,1)+(E288*base!D$4)+(D288*base!D$4)+(C288*base!D$4)+H288+K288</f>
        <v>0.35416666666666669</v>
      </c>
      <c r="T288" s="192" t="str">
        <f>IF(S288&lt;=base!D$3,"","hc")</f>
        <v/>
      </c>
      <c r="U288" s="184"/>
      <c r="V288" s="45"/>
      <c r="W288" s="108">
        <f t="shared" si="4"/>
        <v>0</v>
      </c>
      <c r="X288" s="119"/>
      <c r="Z288"/>
    </row>
    <row r="289" spans="1:26" x14ac:dyDescent="0.25">
      <c r="A289" s="1" t="s">
        <v>17</v>
      </c>
      <c r="B289" s="2">
        <v>41194</v>
      </c>
      <c r="C289" s="25"/>
      <c r="D289" s="42"/>
      <c r="E289" s="28"/>
      <c r="F289" s="9"/>
      <c r="G289" s="46"/>
      <c r="H289" s="155"/>
      <c r="I289" s="146">
        <v>0.52083333333333337</v>
      </c>
      <c r="J289" s="46">
        <v>0.79166666666666663</v>
      </c>
      <c r="K289" s="155">
        <v>0</v>
      </c>
      <c r="L289" s="134">
        <v>0.79166666666666663</v>
      </c>
      <c r="M289" s="12">
        <v>0.875</v>
      </c>
      <c r="N289" s="49">
        <v>0.875</v>
      </c>
      <c r="O289" s="59">
        <v>0.125</v>
      </c>
      <c r="P289" s="189">
        <f>G289-F289+IF(F289&gt;G289,1)+J289-I289+IF(I289&gt;J289,1)+M289-L289+IF(L289&gt;M289,1)+O289-N289+IF(N289&gt;O289,1)+(E289*base!D$4)+(D289*base!D$4)+(C289*base!D$4)</f>
        <v>0.60416666666666663</v>
      </c>
      <c r="Q289" s="190" t="str">
        <f>IF(P289&lt;=base!D$5,"","hc")</f>
        <v>hc</v>
      </c>
      <c r="R289" s="197">
        <f>SUM(P289-base!D$5)</f>
        <v>0.18749999999999994</v>
      </c>
      <c r="S289" s="191">
        <f>G289-F289+IF(F289&gt;G289,1)+J289-I289+IF(I289&gt;J289,1)+M289-L289+IF(L289&gt;M289,1)+O289-N289+IF(N289&gt;O289,1)+(E289*base!D$4)+(D289*base!D$4)+(C289*base!D$4)+H289+K289</f>
        <v>0.60416666666666663</v>
      </c>
      <c r="T289" s="192" t="str">
        <f>IF(S289&lt;=base!D$3,"","hc")</f>
        <v>hc</v>
      </c>
      <c r="U289" s="184"/>
      <c r="V289" s="45"/>
      <c r="W289" s="108">
        <f t="shared" si="4"/>
        <v>0.25</v>
      </c>
      <c r="X289" s="119"/>
      <c r="Z289"/>
    </row>
    <row r="290" spans="1:26" x14ac:dyDescent="0.25">
      <c r="A290" s="1" t="s">
        <v>11</v>
      </c>
      <c r="B290" s="2">
        <v>41195</v>
      </c>
      <c r="C290" s="25"/>
      <c r="D290" s="42"/>
      <c r="E290" s="28"/>
      <c r="F290" s="9"/>
      <c r="G290" s="125"/>
      <c r="H290" s="155"/>
      <c r="I290" s="144"/>
      <c r="J290" s="125"/>
      <c r="K290" s="153"/>
      <c r="L290" s="132"/>
      <c r="M290" s="11"/>
      <c r="N290" s="47"/>
      <c r="O290" s="57"/>
      <c r="P290" s="189">
        <f>G290-F290+IF(F290&gt;G290,1)+J290-I290+IF(I290&gt;J290,1)+M290-L290+IF(L290&gt;M290,1)+O290-N290+IF(N290&gt;O290,1)+(E290*base!D$4)+(D290*base!D$4)+(C290*base!D$4)</f>
        <v>0</v>
      </c>
      <c r="Q290" s="190" t="str">
        <f>IF(P290&lt;=base!D$5,"","hc")</f>
        <v/>
      </c>
      <c r="R290" s="190"/>
      <c r="S290" s="191">
        <f>G290-F290+IF(F290&gt;G290,1)+J290-I290+IF(I290&gt;J290,1)+M290-L290+IF(L290&gt;M290,1)+O290-N290+IF(N290&gt;O290,1)+(E290*base!D$4)+(D290*base!D$4)+(C290*base!D$4)+H290+K290</f>
        <v>0</v>
      </c>
      <c r="T290" s="192" t="str">
        <f>IF(S290&lt;=base!D$3,"","hc")</f>
        <v/>
      </c>
      <c r="U290" s="184"/>
      <c r="V290" s="45"/>
      <c r="W290" s="108">
        <f t="shared" si="4"/>
        <v>0</v>
      </c>
      <c r="X290" s="119"/>
      <c r="Z290"/>
    </row>
    <row r="291" spans="1:26" x14ac:dyDescent="0.25">
      <c r="A291" s="1" t="s">
        <v>12</v>
      </c>
      <c r="B291" s="2">
        <v>41196</v>
      </c>
      <c r="C291" s="25"/>
      <c r="D291" s="42"/>
      <c r="E291" s="28"/>
      <c r="F291" s="9"/>
      <c r="G291" s="125"/>
      <c r="H291" s="155"/>
      <c r="I291" s="144"/>
      <c r="J291" s="125"/>
      <c r="K291" s="153"/>
      <c r="L291" s="132"/>
      <c r="M291" s="11"/>
      <c r="N291" s="47"/>
      <c r="O291" s="57"/>
      <c r="P291" s="189">
        <f>G291-F291+IF(F291&gt;G291,1)+J291-I291+IF(I291&gt;J291,1)+M291-L291+IF(L291&gt;M291,1)+O291-N291+IF(N291&gt;O291,1)+(E291*base!D$4)+(D291*base!D$4)+(C291*base!D$4)</f>
        <v>0</v>
      </c>
      <c r="Q291" s="190" t="str">
        <f>IF(P291&lt;=base!D$5,"","hc")</f>
        <v/>
      </c>
      <c r="R291" s="190"/>
      <c r="S291" s="191">
        <f>G291-F291+IF(F291&gt;G291,1)+J291-I291+IF(I291&gt;J291,1)+M291-L291+IF(L291&gt;M291,1)+O291-N291+IF(N291&gt;O291,1)+(E291*base!D$4)+(D291*base!D$4)+(C291*base!D$4)+H291+K291</f>
        <v>0</v>
      </c>
      <c r="T291" s="192" t="str">
        <f>IF(S291&lt;=base!D$3,"","hc")</f>
        <v/>
      </c>
      <c r="U291" s="184"/>
      <c r="V291" s="45"/>
      <c r="W291" s="108">
        <f t="shared" si="4"/>
        <v>0</v>
      </c>
      <c r="X291" s="119"/>
      <c r="Z291"/>
    </row>
    <row r="292" spans="1:26" x14ac:dyDescent="0.25">
      <c r="A292" s="1" t="s">
        <v>13</v>
      </c>
      <c r="B292" s="2">
        <v>41197</v>
      </c>
      <c r="C292" s="25"/>
      <c r="D292" s="42"/>
      <c r="E292" s="28"/>
      <c r="F292" s="9"/>
      <c r="G292" s="125"/>
      <c r="H292" s="155"/>
      <c r="I292" s="144"/>
      <c r="J292" s="125"/>
      <c r="K292" s="153"/>
      <c r="L292" s="132"/>
      <c r="M292" s="11"/>
      <c r="N292" s="47"/>
      <c r="O292" s="57"/>
      <c r="P292" s="189">
        <f>G292-F292+IF(F292&gt;G292,1)+J292-I292+IF(I292&gt;J292,1)+M292-L292+IF(L292&gt;M292,1)+O292-N292+IF(N292&gt;O292,1)+(E292*base!D$4)+(D292*base!D$4)+(C292*base!D$4)</f>
        <v>0</v>
      </c>
      <c r="Q292" s="190" t="str">
        <f>IF(P292&lt;=base!D$5,"","hc")</f>
        <v/>
      </c>
      <c r="R292" s="190"/>
      <c r="S292" s="191">
        <f>G292-F292+IF(F292&gt;G292,1)+J292-I292+IF(I292&gt;J292,1)+M292-L292+IF(L292&gt;M292,1)+O292-N292+IF(N292&gt;O292,1)+(E292*base!D$4)+(D292*base!D$4)+(C292*base!D$4)+H292+K292</f>
        <v>0</v>
      </c>
      <c r="T292" s="192" t="str">
        <f>IF(S292&lt;=base!D$3,"","hc")</f>
        <v/>
      </c>
      <c r="U292" s="184">
        <f>SUM(P286:P292)</f>
        <v>1.59375</v>
      </c>
      <c r="V292" s="79">
        <f>IF(base!D$7&lt;U292,U292-base!D$7,0)</f>
        <v>9.375E-2</v>
      </c>
      <c r="W292" s="108">
        <f t="shared" si="4"/>
        <v>0</v>
      </c>
      <c r="X292" s="120">
        <f>G292-F292+IF(F292&gt;G292,1)+J292-I292+IF(I292&gt;J292,1)+M292-L292+IF(L292&gt;M292,1)+O292-N292+IF(N292&gt;O292,1)+(D292*base!E312)+(E292*base!E312)</f>
        <v>0</v>
      </c>
      <c r="Z292"/>
    </row>
    <row r="293" spans="1:26" x14ac:dyDescent="0.25">
      <c r="A293" s="1" t="s">
        <v>14</v>
      </c>
      <c r="B293" s="2">
        <v>41198</v>
      </c>
      <c r="C293" s="25"/>
      <c r="D293" s="42"/>
      <c r="E293" s="28"/>
      <c r="F293" s="10">
        <v>0.375</v>
      </c>
      <c r="G293" s="46">
        <v>0.52083333333333337</v>
      </c>
      <c r="H293" s="155">
        <v>4.1666666666666664E-2</v>
      </c>
      <c r="I293" s="146">
        <v>0.5625</v>
      </c>
      <c r="J293" s="46">
        <v>0.73958333333333337</v>
      </c>
      <c r="K293" s="153"/>
      <c r="L293" s="132"/>
      <c r="M293" s="11"/>
      <c r="N293" s="47"/>
      <c r="O293" s="57"/>
      <c r="P293" s="189">
        <f>G293-F293+IF(F293&gt;G293,1)+J293-I293+IF(I293&gt;J293,1)+M293-L293+IF(L293&gt;M293,1)+O293-N293+IF(N293&gt;O293,1)+(E293*base!D$4)+(D293*base!D$4)+(C293*base!D$4)</f>
        <v>0.32291666666666674</v>
      </c>
      <c r="Q293" s="190" t="str">
        <f>IF(P293&lt;=base!D$5,"","hc")</f>
        <v/>
      </c>
      <c r="R293" s="190"/>
      <c r="S293" s="191">
        <f>G293-F293+IF(F293&gt;G293,1)+J293-I293+IF(I293&gt;J293,1)+M293-L293+IF(L293&gt;M293,1)+O293-N293+IF(N293&gt;O293,1)+(E293*base!D$4)+(D293*base!D$4)+(C293*base!D$4)+H293+K293</f>
        <v>0.36458333333333343</v>
      </c>
      <c r="T293" s="192" t="str">
        <f>IF(S293&lt;=base!D$3,"","hc")</f>
        <v/>
      </c>
      <c r="U293" s="184"/>
      <c r="V293" s="45"/>
      <c r="W293" s="108">
        <f t="shared" si="4"/>
        <v>0</v>
      </c>
      <c r="X293" s="119"/>
      <c r="Z293"/>
    </row>
    <row r="294" spans="1:26" x14ac:dyDescent="0.25">
      <c r="A294" s="1" t="s">
        <v>15</v>
      </c>
      <c r="B294" s="2">
        <v>41199</v>
      </c>
      <c r="C294" s="25"/>
      <c r="D294" s="42"/>
      <c r="E294" s="28"/>
      <c r="F294" s="9"/>
      <c r="G294" s="125"/>
      <c r="H294" s="155"/>
      <c r="I294" s="144"/>
      <c r="J294" s="125"/>
      <c r="K294" s="153"/>
      <c r="L294" s="132"/>
      <c r="M294" s="11"/>
      <c r="N294" s="47"/>
      <c r="O294" s="57"/>
      <c r="P294" s="189">
        <f>G294-F294+IF(F294&gt;G294,1)+J294-I294+IF(I294&gt;J294,1)+M294-L294+IF(L294&gt;M294,1)+O294-N294+IF(N294&gt;O294,1)+(E294*base!D$4)+(D294*base!D$4)+(C294*base!D$4)</f>
        <v>0</v>
      </c>
      <c r="Q294" s="190" t="str">
        <f>IF(P294&lt;=base!D$5,"","hc")</f>
        <v/>
      </c>
      <c r="R294" s="190"/>
      <c r="S294" s="191">
        <f>G294-F294+IF(F294&gt;G294,1)+J294-I294+IF(I294&gt;J294,1)+M294-L294+IF(L294&gt;M294,1)+O294-N294+IF(N294&gt;O294,1)+(E294*base!D$4)+(D294*base!D$4)+(C294*base!D$4)+H294+K294</f>
        <v>0</v>
      </c>
      <c r="T294" s="192" t="str">
        <f>IF(S294&lt;=base!D$3,"","hc")</f>
        <v/>
      </c>
      <c r="U294" s="184"/>
      <c r="V294" s="45"/>
      <c r="W294" s="108">
        <f t="shared" si="4"/>
        <v>0</v>
      </c>
      <c r="X294" s="119"/>
      <c r="Z294"/>
    </row>
    <row r="295" spans="1:26" x14ac:dyDescent="0.25">
      <c r="A295" s="1" t="s">
        <v>16</v>
      </c>
      <c r="B295" s="2">
        <v>41200</v>
      </c>
      <c r="C295" s="25"/>
      <c r="D295" s="42"/>
      <c r="E295" s="28"/>
      <c r="F295" s="9"/>
      <c r="G295" s="125"/>
      <c r="H295" s="155"/>
      <c r="I295" s="146">
        <v>0.58333333333333337</v>
      </c>
      <c r="J295" s="46">
        <v>0.79166666666666663</v>
      </c>
      <c r="K295" s="155">
        <v>4.1666666666666664E-2</v>
      </c>
      <c r="L295" s="134">
        <v>0.79166666666666663</v>
      </c>
      <c r="M295" s="12">
        <v>0.875</v>
      </c>
      <c r="N295" s="49">
        <v>0.875</v>
      </c>
      <c r="O295" s="59">
        <v>6.25E-2</v>
      </c>
      <c r="P295" s="189">
        <f>G295-F295+IF(F295&gt;G295,1)+J295-I295+IF(I295&gt;J295,1)+M295-L295+IF(L295&gt;M295,1)+O295-N295+IF(N295&gt;O295,1)+(E295*base!D$4)+(D295*base!D$4)+(C295*base!D$4)</f>
        <v>0.47916666666666663</v>
      </c>
      <c r="Q295" s="190" t="str">
        <f>IF(P295&lt;=base!D$5,"","hc")</f>
        <v>hc</v>
      </c>
      <c r="R295" s="190"/>
      <c r="S295" s="191">
        <f>G295-F295+IF(F295&gt;G295,1)+J295-I295+IF(I295&gt;J295,1)+M295-L295+IF(L295&gt;M295,1)+O295-N295+IF(N295&gt;O295,1)+(E295*base!D$4)+(D295*base!D$4)+(C295*base!D$4)+H295+K295</f>
        <v>0.52083333333333326</v>
      </c>
      <c r="T295" s="192" t="str">
        <f>IF(S295&lt;=base!D$3,"","hc")</f>
        <v>hc</v>
      </c>
      <c r="U295" s="184"/>
      <c r="V295" s="45"/>
      <c r="W295" s="108">
        <f t="shared" si="4"/>
        <v>0.1875</v>
      </c>
      <c r="X295" s="119"/>
      <c r="Z295"/>
    </row>
    <row r="296" spans="1:26" x14ac:dyDescent="0.25">
      <c r="A296" s="1" t="s">
        <v>17</v>
      </c>
      <c r="B296" s="2">
        <v>41201</v>
      </c>
      <c r="C296" s="25"/>
      <c r="D296" s="42"/>
      <c r="E296" s="28"/>
      <c r="F296" s="9"/>
      <c r="G296" s="125"/>
      <c r="H296" s="155"/>
      <c r="I296" s="146">
        <v>0.625</v>
      </c>
      <c r="J296" s="46">
        <v>0.79166666666666663</v>
      </c>
      <c r="K296" s="155">
        <v>4.1666666666666664E-2</v>
      </c>
      <c r="L296" s="134">
        <v>0.83333333333333337</v>
      </c>
      <c r="M296" s="12">
        <v>0.875</v>
      </c>
      <c r="N296" s="49">
        <v>0.875</v>
      </c>
      <c r="O296" s="59">
        <v>0.95833333333333337</v>
      </c>
      <c r="P296" s="189">
        <f>G296-F296+IF(F296&gt;G296,1)+J296-I296+IF(I296&gt;J296,1)+M296-L296+IF(L296&gt;M296,1)+O296-N296+IF(N296&gt;O296,1)+(E296*base!D$4)+(D296*base!D$4)+(C296*base!D$4)</f>
        <v>0.29166666666666652</v>
      </c>
      <c r="Q296" s="190" t="str">
        <f>IF(P296&lt;=base!D$5,"","hc")</f>
        <v/>
      </c>
      <c r="R296" s="190"/>
      <c r="S296" s="191">
        <f>G296-F296+IF(F296&gt;G296,1)+J296-I296+IF(I296&gt;J296,1)+M296-L296+IF(L296&gt;M296,1)+O296-N296+IF(N296&gt;O296,1)+(E296*base!D$4)+(D296*base!D$4)+(C296*base!D$4)+H296+K296</f>
        <v>0.3333333333333332</v>
      </c>
      <c r="T296" s="192" t="str">
        <f>IF(S296&lt;=base!D$3,"","hc")</f>
        <v/>
      </c>
      <c r="U296" s="184"/>
      <c r="V296" s="45"/>
      <c r="W296" s="108">
        <f t="shared" si="4"/>
        <v>8.333333333333337E-2</v>
      </c>
      <c r="X296" s="119"/>
      <c r="Z296"/>
    </row>
    <row r="297" spans="1:26" x14ac:dyDescent="0.25">
      <c r="A297" s="1" t="s">
        <v>11</v>
      </c>
      <c r="B297" s="2">
        <v>41202</v>
      </c>
      <c r="C297" s="25"/>
      <c r="D297" s="42"/>
      <c r="E297" s="28"/>
      <c r="F297" s="10">
        <v>0.35416666666666669</v>
      </c>
      <c r="G297" s="46">
        <v>0.52083333333333337</v>
      </c>
      <c r="H297" s="155">
        <v>4.1666666666666664E-2</v>
      </c>
      <c r="I297" s="146">
        <v>0.5625</v>
      </c>
      <c r="J297" s="46">
        <v>0.79166666666666663</v>
      </c>
      <c r="K297" s="155">
        <v>4.1666666666666664E-2</v>
      </c>
      <c r="L297" s="134">
        <v>0.83333333333333337</v>
      </c>
      <c r="M297" s="12">
        <v>0.875</v>
      </c>
      <c r="N297" s="49">
        <v>0.875</v>
      </c>
      <c r="O297" s="59">
        <v>0.95833333333333337</v>
      </c>
      <c r="P297" s="189">
        <f>G297-F297+IF(F297&gt;G297,1)+J297-I297+IF(I297&gt;J297,1)+M297-L297+IF(L297&gt;M297,1)+O297-N297+IF(N297&gt;O297,1)+(E297*base!D$4)+(D297*base!D$4)+(C297*base!D$4)</f>
        <v>0.52083333333333326</v>
      </c>
      <c r="Q297" s="190" t="str">
        <f>IF(P297&lt;=base!D$5,"","hc")</f>
        <v>hc</v>
      </c>
      <c r="R297" s="190"/>
      <c r="S297" s="191">
        <f>G297-F297+IF(F297&gt;G297,1)+J297-I297+IF(I297&gt;J297,1)+M297-L297+IF(L297&gt;M297,1)+O297-N297+IF(N297&gt;O297,1)+(E297*base!D$4)+(D297*base!D$4)+(C297*base!D$4)+H297+K297</f>
        <v>0.60416666666666652</v>
      </c>
      <c r="T297" s="192" t="str">
        <f>IF(S297&lt;=base!D$3,"","hc")</f>
        <v>hc</v>
      </c>
      <c r="U297" s="184"/>
      <c r="V297" s="45"/>
      <c r="W297" s="108">
        <f t="shared" si="4"/>
        <v>8.333333333333337E-2</v>
      </c>
      <c r="X297" s="119"/>
      <c r="Z297"/>
    </row>
    <row r="298" spans="1:26" x14ac:dyDescent="0.25">
      <c r="A298" s="1" t="s">
        <v>12</v>
      </c>
      <c r="B298" s="2">
        <v>41203</v>
      </c>
      <c r="C298" s="25"/>
      <c r="D298" s="42"/>
      <c r="E298" s="28"/>
      <c r="F298" s="9"/>
      <c r="G298" s="125"/>
      <c r="H298" s="155"/>
      <c r="I298" s="144"/>
      <c r="J298" s="125"/>
      <c r="K298" s="153"/>
      <c r="L298" s="132"/>
      <c r="M298" s="11"/>
      <c r="N298" s="47"/>
      <c r="O298" s="57"/>
      <c r="P298" s="189">
        <f>G298-F298+IF(F298&gt;G298,1)+J298-I298+IF(I298&gt;J298,1)+M298-L298+IF(L298&gt;M298,1)+O298-N298+IF(N298&gt;O298,1)+(E298*base!D$4)+(D298*base!D$4)+(C298*base!D$4)</f>
        <v>0</v>
      </c>
      <c r="Q298" s="190" t="str">
        <f>IF(P298&lt;=base!D$5,"","hc")</f>
        <v/>
      </c>
      <c r="R298" s="190"/>
      <c r="S298" s="191">
        <f>G298-F298+IF(F298&gt;G298,1)+J298-I298+IF(I298&gt;J298,1)+M298-L298+IF(L298&gt;M298,1)+O298-N298+IF(N298&gt;O298,1)+(E298*base!D$4)+(D298*base!D$4)+(C298*base!D$4)+H298+K298</f>
        <v>0</v>
      </c>
      <c r="T298" s="192" t="str">
        <f>IF(S298&lt;=base!D$3,"","hc")</f>
        <v/>
      </c>
      <c r="U298" s="184"/>
      <c r="V298" s="45"/>
      <c r="W298" s="108">
        <f t="shared" si="4"/>
        <v>0</v>
      </c>
      <c r="X298" s="119"/>
      <c r="Z298"/>
    </row>
    <row r="299" spans="1:26" x14ac:dyDescent="0.25">
      <c r="A299" s="1" t="s">
        <v>13</v>
      </c>
      <c r="B299" s="2">
        <v>41204</v>
      </c>
      <c r="C299" s="25"/>
      <c r="D299" s="42"/>
      <c r="E299" s="28"/>
      <c r="F299" s="9"/>
      <c r="G299" s="125"/>
      <c r="H299" s="155"/>
      <c r="I299" s="144"/>
      <c r="J299" s="125"/>
      <c r="K299" s="153"/>
      <c r="L299" s="132"/>
      <c r="M299" s="11"/>
      <c r="N299" s="47"/>
      <c r="O299" s="57"/>
      <c r="P299" s="189">
        <f>G299-F299+IF(F299&gt;G299,1)+J299-I299+IF(I299&gt;J299,1)+M299-L299+IF(L299&gt;M299,1)+O299-N299+IF(N299&gt;O299,1)+(E299*base!D$4)+(D299*base!D$4)+(C299*base!D$4)</f>
        <v>0</v>
      </c>
      <c r="Q299" s="190" t="str">
        <f>IF(P299&lt;=base!D$5,"","hc")</f>
        <v/>
      </c>
      <c r="R299" s="190"/>
      <c r="S299" s="191">
        <f>G299-F299+IF(F299&gt;G299,1)+J299-I299+IF(I299&gt;J299,1)+M299-L299+IF(L299&gt;M299,1)+O299-N299+IF(N299&gt;O299,1)+(E299*base!D$4)+(D299*base!D$4)+(C299*base!D$4)+H299+K299</f>
        <v>0</v>
      </c>
      <c r="T299" s="192" t="str">
        <f>IF(S299&lt;=base!D$3,"","hc")</f>
        <v/>
      </c>
      <c r="U299" s="184">
        <f>SUM(P293:P299)</f>
        <v>1.6145833333333333</v>
      </c>
      <c r="V299" s="79">
        <f>IF(base!D$7&lt;U299,U299-base!D$7,0)</f>
        <v>0.11458333333333326</v>
      </c>
      <c r="W299" s="108">
        <f t="shared" si="4"/>
        <v>0</v>
      </c>
      <c r="X299" s="120">
        <f>G299-F299+IF(F299&gt;G299,1)+J299-I299+IF(I299&gt;J299,1)+M299-L299+IF(L299&gt;M299,1)+O299-N299+IF(N299&gt;O299,1)+(D299*base!E319)+(E299*base!E319)</f>
        <v>0</v>
      </c>
      <c r="Z299"/>
    </row>
    <row r="300" spans="1:26" x14ac:dyDescent="0.25">
      <c r="A300" s="1" t="s">
        <v>14</v>
      </c>
      <c r="B300" s="2">
        <v>41205</v>
      </c>
      <c r="C300" s="25"/>
      <c r="D300" s="42"/>
      <c r="E300" s="28"/>
      <c r="F300" s="10">
        <v>0.39583333333333331</v>
      </c>
      <c r="G300" s="46">
        <v>0.52083333333333337</v>
      </c>
      <c r="H300" s="155">
        <v>4.1666666666666664E-2</v>
      </c>
      <c r="I300" s="146">
        <v>0.5625</v>
      </c>
      <c r="J300" s="46">
        <v>0.72916666666666663</v>
      </c>
      <c r="K300" s="153"/>
      <c r="L300" s="132"/>
      <c r="M300" s="11"/>
      <c r="N300" s="47"/>
      <c r="O300" s="57"/>
      <c r="P300" s="189">
        <f>G300-F300+IF(F300&gt;G300,1)+J300-I300+IF(I300&gt;J300,1)+M300-L300+IF(L300&gt;M300,1)+O300-N300+IF(N300&gt;O300,1)+(E300*base!D$4)+(D300*base!D$4)+(C300*base!D$4)</f>
        <v>0.29166666666666674</v>
      </c>
      <c r="Q300" s="190" t="str">
        <f>IF(P300&lt;=base!D$5,"","hc")</f>
        <v/>
      </c>
      <c r="R300" s="190"/>
      <c r="S300" s="191">
        <f>G300-F300+IF(F300&gt;G300,1)+J300-I300+IF(I300&gt;J300,1)+M300-L300+IF(L300&gt;M300,1)+O300-N300+IF(N300&gt;O300,1)+(E300*base!D$4)+(D300*base!D$4)+(C300*base!D$4)+H300+K300</f>
        <v>0.33333333333333343</v>
      </c>
      <c r="T300" s="192" t="str">
        <f>IF(S300&lt;=base!D$3,"","hc")</f>
        <v/>
      </c>
      <c r="U300" s="184"/>
      <c r="V300" s="45"/>
      <c r="W300" s="108">
        <f t="shared" si="4"/>
        <v>0</v>
      </c>
      <c r="X300" s="119"/>
      <c r="Z300"/>
    </row>
    <row r="301" spans="1:26" x14ac:dyDescent="0.25">
      <c r="A301" s="1" t="s">
        <v>15</v>
      </c>
      <c r="B301" s="2">
        <v>41206</v>
      </c>
      <c r="C301" s="25"/>
      <c r="D301" s="42"/>
      <c r="E301" s="28"/>
      <c r="F301" s="10">
        <v>0.375</v>
      </c>
      <c r="G301" s="46">
        <v>0.52083333333333337</v>
      </c>
      <c r="H301" s="155">
        <v>4.1666666666666664E-2</v>
      </c>
      <c r="I301" s="146">
        <v>0.5625</v>
      </c>
      <c r="J301" s="46">
        <v>0.6875</v>
      </c>
      <c r="K301" s="153"/>
      <c r="L301" s="132"/>
      <c r="M301" s="11"/>
      <c r="N301" s="47"/>
      <c r="O301" s="57"/>
      <c r="P301" s="189">
        <f>G301-F301+IF(F301&gt;G301,1)+J301-I301+IF(I301&gt;J301,1)+M301-L301+IF(L301&gt;M301,1)+O301-N301+IF(N301&gt;O301,1)+(E301*base!D$4)+(D301*base!D$4)+(C301*base!D$4)</f>
        <v>0.27083333333333337</v>
      </c>
      <c r="Q301" s="190" t="str">
        <f>IF(P301&lt;=base!D$5,"","hc")</f>
        <v/>
      </c>
      <c r="R301" s="190"/>
      <c r="S301" s="191">
        <f>G301-F301+IF(F301&gt;G301,1)+J301-I301+IF(I301&gt;J301,1)+M301-L301+IF(L301&gt;M301,1)+O301-N301+IF(N301&gt;O301,1)+(E301*base!D$4)+(D301*base!D$4)+(C301*base!D$4)+H301+K301</f>
        <v>0.31250000000000006</v>
      </c>
      <c r="T301" s="192" t="str">
        <f>IF(S301&lt;=base!D$3,"","hc")</f>
        <v/>
      </c>
      <c r="U301" s="184"/>
      <c r="V301" s="45"/>
      <c r="W301" s="108">
        <f t="shared" si="4"/>
        <v>0</v>
      </c>
      <c r="X301" s="119"/>
      <c r="Z301"/>
    </row>
    <row r="302" spans="1:26" x14ac:dyDescent="0.25">
      <c r="A302" s="1" t="s">
        <v>16</v>
      </c>
      <c r="B302" s="2">
        <v>41207</v>
      </c>
      <c r="C302" s="25"/>
      <c r="D302" s="42"/>
      <c r="E302" s="28"/>
      <c r="F302" s="10">
        <v>0.375</v>
      </c>
      <c r="G302" s="46">
        <v>0.52083333333333337</v>
      </c>
      <c r="H302" s="155">
        <v>4.1666666666666664E-2</v>
      </c>
      <c r="I302" s="146">
        <v>0.5625</v>
      </c>
      <c r="J302" s="46">
        <v>0.75</v>
      </c>
      <c r="K302" s="153"/>
      <c r="L302" s="132"/>
      <c r="M302" s="11"/>
      <c r="N302" s="47"/>
      <c r="O302" s="57"/>
      <c r="P302" s="189">
        <f>G302-F302+IF(F302&gt;G302,1)+J302-I302+IF(I302&gt;J302,1)+M302-L302+IF(L302&gt;M302,1)+O302-N302+IF(N302&gt;O302,1)+(E302*base!D$4)+(D302*base!D$4)+(C302*base!D$4)</f>
        <v>0.33333333333333337</v>
      </c>
      <c r="Q302" s="190" t="str">
        <f>IF(P302&lt;=base!D$5,"","hc")</f>
        <v/>
      </c>
      <c r="R302" s="190"/>
      <c r="S302" s="191">
        <f>G302-F302+IF(F302&gt;G302,1)+J302-I302+IF(I302&gt;J302,1)+M302-L302+IF(L302&gt;M302,1)+O302-N302+IF(N302&gt;O302,1)+(E302*base!D$4)+(D302*base!D$4)+(C302*base!D$4)+H302+K302</f>
        <v>0.37500000000000006</v>
      </c>
      <c r="T302" s="192" t="str">
        <f>IF(S302&lt;=base!D$3,"","hc")</f>
        <v/>
      </c>
      <c r="U302" s="184"/>
      <c r="V302" s="45"/>
      <c r="W302" s="108">
        <f t="shared" si="4"/>
        <v>0</v>
      </c>
      <c r="X302" s="119"/>
      <c r="Z302"/>
    </row>
    <row r="303" spans="1:26" x14ac:dyDescent="0.25">
      <c r="A303" s="1" t="s">
        <v>17</v>
      </c>
      <c r="B303" s="2">
        <v>41208</v>
      </c>
      <c r="C303" s="25"/>
      <c r="D303" s="42"/>
      <c r="E303" s="28"/>
      <c r="F303" s="10">
        <v>0.375</v>
      </c>
      <c r="G303" s="46">
        <v>0.52083333333333337</v>
      </c>
      <c r="H303" s="155">
        <v>4.1666666666666664E-2</v>
      </c>
      <c r="I303" s="146">
        <v>0.5625</v>
      </c>
      <c r="J303" s="46">
        <v>0.70833333333333337</v>
      </c>
      <c r="K303" s="153"/>
      <c r="L303" s="132"/>
      <c r="M303" s="11"/>
      <c r="N303" s="47"/>
      <c r="O303" s="57"/>
      <c r="P303" s="189">
        <f>G303-F303+IF(F303&gt;G303,1)+J303-I303+IF(I303&gt;J303,1)+M303-L303+IF(L303&gt;M303,1)+O303-N303+IF(N303&gt;O303,1)+(E303*base!D$4)+(D303*base!D$4)+(C303*base!D$4)</f>
        <v>0.29166666666666674</v>
      </c>
      <c r="Q303" s="190" t="str">
        <f>IF(P303&lt;=base!D$5,"","hc")</f>
        <v/>
      </c>
      <c r="R303" s="190"/>
      <c r="S303" s="191">
        <f>G303-F303+IF(F303&gt;G303,1)+J303-I303+IF(I303&gt;J303,1)+M303-L303+IF(L303&gt;M303,1)+O303-N303+IF(N303&gt;O303,1)+(E303*base!D$4)+(D303*base!D$4)+(C303*base!D$4)+H303+K303</f>
        <v>0.33333333333333343</v>
      </c>
      <c r="T303" s="192" t="str">
        <f>IF(S303&lt;=base!D$3,"","hc")</f>
        <v/>
      </c>
      <c r="U303" s="184"/>
      <c r="V303" s="45"/>
      <c r="W303" s="108">
        <f t="shared" si="4"/>
        <v>0</v>
      </c>
      <c r="X303" s="119"/>
      <c r="Z303"/>
    </row>
    <row r="304" spans="1:26" x14ac:dyDescent="0.25">
      <c r="A304" s="1" t="s">
        <v>11</v>
      </c>
      <c r="B304" s="2">
        <v>41209</v>
      </c>
      <c r="C304" s="25"/>
      <c r="D304" s="42"/>
      <c r="E304" s="28"/>
      <c r="F304" s="10"/>
      <c r="G304" s="46"/>
      <c r="H304" s="155"/>
      <c r="I304" s="146"/>
      <c r="J304" s="46"/>
      <c r="K304" s="153"/>
      <c r="L304" s="132"/>
      <c r="M304" s="11"/>
      <c r="N304" s="47"/>
      <c r="O304" s="57"/>
      <c r="P304" s="189">
        <f>G304-F304+IF(F304&gt;G304,1)+J304-I304+IF(I304&gt;J304,1)+M304-L304+IF(L304&gt;M304,1)+O304-N304+IF(N304&gt;O304,1)+(E304*base!D$4)+(D304*base!D$4)+(C304*base!D$4)</f>
        <v>0</v>
      </c>
      <c r="Q304" s="190" t="str">
        <f>IF(P304&lt;=base!D$5,"","hc")</f>
        <v/>
      </c>
      <c r="R304" s="190"/>
      <c r="S304" s="191">
        <f>G304-F304+IF(F304&gt;G304,1)+J304-I304+IF(I304&gt;J304,1)+M304-L304+IF(L304&gt;M304,1)+O304-N304+IF(N304&gt;O304,1)+(E304*base!D$4)+(D304*base!D$4)+(C304*base!D$4)+H304+K304</f>
        <v>0</v>
      </c>
      <c r="T304" s="192" t="str">
        <f>IF(S304&lt;=base!D$3,"","hc")</f>
        <v/>
      </c>
      <c r="U304" s="184"/>
      <c r="V304" s="45"/>
      <c r="W304" s="108">
        <f t="shared" si="4"/>
        <v>0</v>
      </c>
      <c r="X304" s="119"/>
      <c r="Z304"/>
    </row>
    <row r="305" spans="1:27" x14ac:dyDescent="0.25">
      <c r="A305" s="1" t="s">
        <v>12</v>
      </c>
      <c r="B305" s="2">
        <v>41210</v>
      </c>
      <c r="C305" s="25"/>
      <c r="D305" s="42"/>
      <c r="E305" s="28"/>
      <c r="F305" s="9"/>
      <c r="G305" s="125"/>
      <c r="H305" s="155"/>
      <c r="I305" s="144"/>
      <c r="J305" s="125"/>
      <c r="K305" s="153"/>
      <c r="L305" s="132"/>
      <c r="M305" s="11"/>
      <c r="N305" s="47"/>
      <c r="O305" s="57"/>
      <c r="P305" s="189">
        <f>G305-F305+IF(F305&gt;G305,1)+J305-I305+IF(I305&gt;J305,1)+M305-L305+IF(L305&gt;M305,1)+O305-N305+IF(N305&gt;O305,1)+(E305*base!D$4)+(D305*base!D$4)+(C305*base!D$4)</f>
        <v>0</v>
      </c>
      <c r="Q305" s="190" t="str">
        <f>IF(P305&lt;=base!D$5,"","hc")</f>
        <v/>
      </c>
      <c r="R305" s="190"/>
      <c r="S305" s="191">
        <f>G305-F305+IF(F305&gt;G305,1)+J305-I305+IF(I305&gt;J305,1)+M305-L305+IF(L305&gt;M305,1)+O305-N305+IF(N305&gt;O305,1)+(E305*base!D$4)+(D305*base!D$4)+(C305*base!D$4)+H305+K305</f>
        <v>0</v>
      </c>
      <c r="T305" s="192" t="str">
        <f>IF(S305&lt;=base!D$3,"","hc")</f>
        <v/>
      </c>
      <c r="U305" s="184"/>
      <c r="V305" s="45"/>
      <c r="W305" s="108">
        <f t="shared" si="4"/>
        <v>0</v>
      </c>
      <c r="X305" s="119"/>
      <c r="Z305"/>
      <c r="AA305" s="44"/>
    </row>
    <row r="306" spans="1:27" x14ac:dyDescent="0.25">
      <c r="A306" s="1" t="s">
        <v>13</v>
      </c>
      <c r="B306" s="2">
        <v>41211</v>
      </c>
      <c r="C306" s="25"/>
      <c r="D306" s="42"/>
      <c r="E306" s="28"/>
      <c r="F306" s="9"/>
      <c r="G306" s="125"/>
      <c r="H306" s="155"/>
      <c r="I306" s="144"/>
      <c r="J306" s="125"/>
      <c r="K306" s="153"/>
      <c r="L306" s="132"/>
      <c r="M306" s="11"/>
      <c r="N306" s="47"/>
      <c r="O306" s="57"/>
      <c r="P306" s="189">
        <f>G306-F306+IF(F306&gt;G306,1)+J306-I306+IF(I306&gt;J306,1)+M306-L306+IF(L306&gt;M306,1)+O306-N306+IF(N306&gt;O306,1)+(E306*base!D$4)+(D306*base!D$4)+(C306*base!D$4)</f>
        <v>0</v>
      </c>
      <c r="Q306" s="190" t="str">
        <f>IF(P306&lt;=base!D$5,"","hc")</f>
        <v/>
      </c>
      <c r="R306" s="190"/>
      <c r="S306" s="191">
        <f>G306-F306+IF(F306&gt;G306,1)+J306-I306+IF(I306&gt;J306,1)+M306-L306+IF(L306&gt;M306,1)+O306-N306+IF(N306&gt;O306,1)+(E306*base!D$4)+(D306*base!D$4)+(C306*base!D$4)+H306+K306</f>
        <v>0</v>
      </c>
      <c r="T306" s="192" t="str">
        <f>IF(S306&lt;=base!D$3,"","hc")</f>
        <v/>
      </c>
      <c r="U306" s="184">
        <f>SUM(P300:P306)</f>
        <v>1.1875000000000002</v>
      </c>
      <c r="V306" s="79">
        <f>IF(base!D$7&lt;U306,U306-base!D$7,0)</f>
        <v>0</v>
      </c>
      <c r="W306" s="108">
        <f t="shared" si="4"/>
        <v>0</v>
      </c>
      <c r="X306" s="120">
        <f>G306-F306+IF(F306&gt;G306,1)+J306-I306+IF(I306&gt;J306,1)+M306-L306+IF(L306&gt;M306,1)+O306-N306+IF(N306&gt;O306,1)+(D306*base!E326)+(E306*base!E326)</f>
        <v>0</v>
      </c>
      <c r="Z306"/>
    </row>
    <row r="307" spans="1:27" x14ac:dyDescent="0.25">
      <c r="A307" s="1" t="s">
        <v>14</v>
      </c>
      <c r="B307" s="2">
        <v>41212</v>
      </c>
      <c r="C307" s="25"/>
      <c r="D307" s="42"/>
      <c r="E307" s="28"/>
      <c r="F307" s="10"/>
      <c r="G307" s="46"/>
      <c r="H307" s="155"/>
      <c r="I307" s="146"/>
      <c r="J307" s="46"/>
      <c r="K307" s="153"/>
      <c r="L307" s="132"/>
      <c r="M307" s="11"/>
      <c r="N307" s="47"/>
      <c r="O307" s="57"/>
      <c r="P307" s="189">
        <f>G307-F307+IF(F307&gt;G307,1)+J307-I307+IF(I307&gt;J307,1)+M307-L307+IF(L307&gt;M307,1)+O307-N307+IF(N307&gt;O307,1)+(E307*base!D$4)+(D307*base!D$4)+(C307*base!D$4)</f>
        <v>0</v>
      </c>
      <c r="Q307" s="190" t="str">
        <f>IF(P307&lt;=base!D$5,"","hc")</f>
        <v/>
      </c>
      <c r="R307" s="190"/>
      <c r="S307" s="191">
        <f>G307-F307+IF(F307&gt;G307,1)+J307-I307+IF(I307&gt;J307,1)+M307-L307+IF(L307&gt;M307,1)+O307-N307+IF(N307&gt;O307,1)+(E307*base!D$4)+(D307*base!D$4)+(C307*base!D$4)+H307+K307</f>
        <v>0</v>
      </c>
      <c r="T307" s="192" t="str">
        <f>IF(S307&lt;=base!D$3,"","hc")</f>
        <v/>
      </c>
      <c r="U307" s="184"/>
      <c r="V307" s="45"/>
      <c r="W307" s="108">
        <f t="shared" si="4"/>
        <v>0</v>
      </c>
      <c r="X307" s="119"/>
      <c r="Z307"/>
      <c r="AA307" s="44"/>
    </row>
    <row r="308" spans="1:27" x14ac:dyDescent="0.25">
      <c r="A308" s="1" t="s">
        <v>15</v>
      </c>
      <c r="B308" s="2">
        <v>41213</v>
      </c>
      <c r="C308" s="25"/>
      <c r="D308" s="42"/>
      <c r="E308" s="28">
        <v>1</v>
      </c>
      <c r="F308" s="38"/>
      <c r="G308" s="128"/>
      <c r="H308" s="154"/>
      <c r="I308" s="148"/>
      <c r="J308" s="128"/>
      <c r="K308" s="164"/>
      <c r="L308" s="139"/>
      <c r="M308" s="39"/>
      <c r="N308" s="54"/>
      <c r="O308" s="63"/>
      <c r="P308" s="189">
        <f>G308-F308+IF(F308&gt;G308,1)+J308-I308+IF(I308&gt;J308,1)+M308-L308+IF(L308&gt;M308,1)+O308-N308+IF(N308&gt;O308,1)+(E308*base!D$4)+(D308*base!D$4)+(C308*base!D$4)</f>
        <v>0.3</v>
      </c>
      <c r="Q308" s="190" t="str">
        <f>IF(P308&lt;=base!D$5,"","hc")</f>
        <v/>
      </c>
      <c r="R308" s="190"/>
      <c r="S308" s="191">
        <f>G308-F308+IF(F308&gt;G308,1)+J308-I308+IF(I308&gt;J308,1)+M308-L308+IF(L308&gt;M308,1)+O308-N308+IF(N308&gt;O308,1)+(E308*base!D$4)+(D308*base!D$4)+(C308*base!D$4)+H308+K308</f>
        <v>0.3</v>
      </c>
      <c r="T308" s="192" t="str">
        <f>IF(S308&lt;=base!D$3,"","hc")</f>
        <v/>
      </c>
      <c r="U308" s="184"/>
      <c r="V308" s="45"/>
      <c r="W308" s="108">
        <f t="shared" si="4"/>
        <v>0</v>
      </c>
      <c r="X308" s="119"/>
      <c r="Z308"/>
    </row>
    <row r="309" spans="1:27" x14ac:dyDescent="0.25">
      <c r="A309" s="1" t="s">
        <v>16</v>
      </c>
      <c r="B309" s="2">
        <v>41214</v>
      </c>
      <c r="C309" s="25"/>
      <c r="D309" s="42"/>
      <c r="E309" s="28"/>
      <c r="F309" s="10">
        <v>0.375</v>
      </c>
      <c r="G309" s="46">
        <v>0.54166666666666663</v>
      </c>
      <c r="H309" s="155">
        <v>4.1666666666666664E-2</v>
      </c>
      <c r="I309" s="146">
        <v>0.58333333333333337</v>
      </c>
      <c r="J309" s="46">
        <v>0.69791666666666663</v>
      </c>
      <c r="K309" s="153"/>
      <c r="L309" s="132"/>
      <c r="M309" s="11"/>
      <c r="N309" s="47"/>
      <c r="O309" s="57"/>
      <c r="P309" s="189">
        <f>G309-F309+IF(F309&gt;G309,1)+J309-I309+IF(I309&gt;J309,1)+M309-L309+IF(L309&gt;M309,1)+O309-N309+IF(N309&gt;O309,1)+(E309*base!D$4)+(D309*base!D$4)+(C309*base!D$4)</f>
        <v>0.28124999999999989</v>
      </c>
      <c r="Q309" s="190" t="str">
        <f>IF(P309&lt;=base!D$5,"","hc")</f>
        <v/>
      </c>
      <c r="R309" s="190"/>
      <c r="S309" s="191">
        <f>G309-F309+IF(F309&gt;G309,1)+J309-I309+IF(I309&gt;J309,1)+M309-L309+IF(L309&gt;M309,1)+O309-N309+IF(N309&gt;O309,1)+(E309*base!D$4)+(D309*base!D$4)+(C309*base!D$4)+H309+K309</f>
        <v>0.32291666666666657</v>
      </c>
      <c r="T309" s="192" t="str">
        <f>IF(S309&lt;=base!D$3,"","hc")</f>
        <v/>
      </c>
      <c r="U309" s="184"/>
      <c r="V309" s="45"/>
      <c r="W309" s="108">
        <f t="shared" si="4"/>
        <v>0</v>
      </c>
      <c r="X309" s="119"/>
      <c r="Z309"/>
    </row>
    <row r="310" spans="1:27" x14ac:dyDescent="0.25">
      <c r="A310" s="1" t="s">
        <v>17</v>
      </c>
      <c r="B310" s="2">
        <v>41215</v>
      </c>
      <c r="C310" s="25"/>
      <c r="D310" s="42"/>
      <c r="E310" s="28"/>
      <c r="F310" s="10">
        <v>0.33333333333333331</v>
      </c>
      <c r="G310" s="46">
        <v>0.54166666666666663</v>
      </c>
      <c r="H310" s="155">
        <v>4.1666666666666664E-2</v>
      </c>
      <c r="I310" s="146">
        <v>0.58333333333333337</v>
      </c>
      <c r="J310" s="46">
        <v>0.64583333333333337</v>
      </c>
      <c r="K310" s="153"/>
      <c r="L310" s="132"/>
      <c r="M310" s="11"/>
      <c r="N310" s="47"/>
      <c r="O310" s="57"/>
      <c r="P310" s="189">
        <f>G310-F310+IF(F310&gt;G310,1)+J310-I310+IF(I310&gt;J310,1)+M310-L310+IF(L310&gt;M310,1)+O310-N310+IF(N310&gt;O310,1)+(E310*base!D$4)+(D310*base!D$4)+(C310*base!D$4)</f>
        <v>0.27083333333333337</v>
      </c>
      <c r="Q310" s="190" t="str">
        <f>IF(P310&lt;=base!D$5,"","hc")</f>
        <v/>
      </c>
      <c r="R310" s="190"/>
      <c r="S310" s="191">
        <f>G310-F310+IF(F310&gt;G310,1)+J310-I310+IF(I310&gt;J310,1)+M310-L310+IF(L310&gt;M310,1)+O310-N310+IF(N310&gt;O310,1)+(E310*base!D$4)+(D310*base!D$4)+(C310*base!D$4)+H310+K310</f>
        <v>0.31250000000000006</v>
      </c>
      <c r="T310" s="192" t="str">
        <f>IF(S310&lt;=base!D$3,"","hc")</f>
        <v/>
      </c>
      <c r="U310" s="184"/>
      <c r="V310" s="45"/>
      <c r="W310" s="108">
        <f t="shared" si="4"/>
        <v>0</v>
      </c>
      <c r="X310" s="119"/>
      <c r="Z310"/>
    </row>
    <row r="311" spans="1:27" x14ac:dyDescent="0.25">
      <c r="A311" s="1" t="s">
        <v>11</v>
      </c>
      <c r="B311" s="2">
        <v>41216</v>
      </c>
      <c r="C311" s="25"/>
      <c r="D311" s="42"/>
      <c r="E311" s="28"/>
      <c r="F311" s="10">
        <v>0.375</v>
      </c>
      <c r="G311" s="46">
        <v>0.5</v>
      </c>
      <c r="H311" s="155">
        <v>4.1666666666666664E-2</v>
      </c>
      <c r="I311" s="146">
        <v>0.54166666666666663</v>
      </c>
      <c r="J311" s="46">
        <v>0.70833333333333337</v>
      </c>
      <c r="K311" s="153"/>
      <c r="L311" s="132"/>
      <c r="M311" s="11"/>
      <c r="N311" s="47"/>
      <c r="O311" s="57"/>
      <c r="P311" s="189">
        <f>G311-F311+IF(F311&gt;G311,1)+J311-I311+IF(I311&gt;J311,1)+M311-L311+IF(L311&gt;M311,1)+O311-N311+IF(N311&gt;O311,1)+(E311*base!D$4)+(D311*base!D$4)+(C311*base!D$4)</f>
        <v>0.29166666666666674</v>
      </c>
      <c r="Q311" s="190" t="str">
        <f>IF(P311&lt;=base!D$5,"","hc")</f>
        <v/>
      </c>
      <c r="R311" s="190"/>
      <c r="S311" s="191">
        <f>G311-F311+IF(F311&gt;G311,1)+J311-I311+IF(I311&gt;J311,1)+M311-L311+IF(L311&gt;M311,1)+O311-N311+IF(N311&gt;O311,1)+(E311*base!D$4)+(D311*base!D$4)+(C311*base!D$4)+H311+K311</f>
        <v>0.33333333333333343</v>
      </c>
      <c r="T311" s="192" t="str">
        <f>IF(S311&lt;=base!D$3,"","hc")</f>
        <v/>
      </c>
      <c r="U311" s="184"/>
      <c r="V311" s="45"/>
      <c r="W311" s="108">
        <f t="shared" si="4"/>
        <v>0</v>
      </c>
      <c r="X311" s="119"/>
      <c r="Z311"/>
    </row>
    <row r="312" spans="1:27" x14ac:dyDescent="0.25">
      <c r="A312" s="1" t="s">
        <v>12</v>
      </c>
      <c r="B312" s="2">
        <v>41217</v>
      </c>
      <c r="C312" s="25"/>
      <c r="D312" s="42"/>
      <c r="E312" s="28"/>
      <c r="F312" s="9"/>
      <c r="G312" s="125"/>
      <c r="H312" s="155"/>
      <c r="I312" s="144"/>
      <c r="J312" s="125"/>
      <c r="K312" s="153"/>
      <c r="L312" s="132"/>
      <c r="M312" s="11"/>
      <c r="N312" s="47"/>
      <c r="O312" s="57"/>
      <c r="P312" s="189">
        <f>G312-F312+IF(F312&gt;G312,1)+J312-I312+IF(I312&gt;J312,1)+M312-L312+IF(L312&gt;M312,1)+O312-N312+IF(N312&gt;O312,1)+(E312*base!D$4)+(D312*base!D$4)+(C312*base!D$4)</f>
        <v>0</v>
      </c>
      <c r="Q312" s="190" t="str">
        <f>IF(P312&lt;=base!D$5,"","hc")</f>
        <v/>
      </c>
      <c r="R312" s="190"/>
      <c r="S312" s="191">
        <f>G312-F312+IF(F312&gt;G312,1)+J312-I312+IF(I312&gt;J312,1)+M312-L312+IF(L312&gt;M312,1)+O312-N312+IF(N312&gt;O312,1)+(E312*base!D$4)+(D312*base!D$4)+(C312*base!D$4)+H312+K312</f>
        <v>0</v>
      </c>
      <c r="T312" s="192" t="str">
        <f>IF(S312&lt;=base!D$3,"","hc")</f>
        <v/>
      </c>
      <c r="U312" s="184"/>
      <c r="V312" s="45"/>
      <c r="W312" s="108">
        <f t="shared" si="4"/>
        <v>0</v>
      </c>
      <c r="X312" s="119"/>
      <c r="Z312"/>
    </row>
    <row r="313" spans="1:27" x14ac:dyDescent="0.25">
      <c r="A313" s="1" t="s">
        <v>13</v>
      </c>
      <c r="B313" s="2">
        <v>41218</v>
      </c>
      <c r="C313" s="25"/>
      <c r="D313" s="42"/>
      <c r="E313" s="28"/>
      <c r="F313" s="9"/>
      <c r="G313" s="125"/>
      <c r="H313" s="155"/>
      <c r="I313" s="144"/>
      <c r="J313" s="125"/>
      <c r="K313" s="153"/>
      <c r="L313" s="132"/>
      <c r="M313" s="11"/>
      <c r="N313" s="47"/>
      <c r="O313" s="57"/>
      <c r="P313" s="189">
        <f>G313-F313+IF(F313&gt;G313,1)+J313-I313+IF(I313&gt;J313,1)+M313-L313+IF(L313&gt;M313,1)+O313-N313+IF(N313&gt;O313,1)+(E313*base!D$4)+(D313*base!D$4)+(C313*base!D$4)</f>
        <v>0</v>
      </c>
      <c r="Q313" s="190" t="str">
        <f>IF(P313&lt;=base!D$5,"","hc")</f>
        <v/>
      </c>
      <c r="R313" s="190"/>
      <c r="S313" s="191">
        <f>G313-F313+IF(F313&gt;G313,1)+J313-I313+IF(I313&gt;J313,1)+M313-L313+IF(L313&gt;M313,1)+O313-N313+IF(N313&gt;O313,1)+(E313*base!D$4)+(D313*base!D$4)+(C313*base!D$4)+H313+K313</f>
        <v>0</v>
      </c>
      <c r="T313" s="192" t="str">
        <f>IF(S313&lt;=base!D$3,"","hc")</f>
        <v/>
      </c>
      <c r="U313" s="184">
        <f>SUM(P307:P313)</f>
        <v>1.1437499999999998</v>
      </c>
      <c r="V313" s="79">
        <f>IF(base!D$7&lt;U313,U313-base!D$7,0)</f>
        <v>0</v>
      </c>
      <c r="W313" s="108">
        <f t="shared" si="4"/>
        <v>0</v>
      </c>
      <c r="X313" s="120">
        <f>G313-F313+IF(F313&gt;G313,1)+J313-I313+IF(I313&gt;J313,1)+M313-L313+IF(L313&gt;M313,1)+O313-N313+IF(N313&gt;O313,1)+(D313*base!E333)+(E313*base!E333)</f>
        <v>0</v>
      </c>
      <c r="Z313"/>
    </row>
    <row r="314" spans="1:27" x14ac:dyDescent="0.25">
      <c r="A314" s="1" t="s">
        <v>14</v>
      </c>
      <c r="B314" s="2">
        <v>41219</v>
      </c>
      <c r="C314" s="25"/>
      <c r="D314" s="42"/>
      <c r="E314" s="28"/>
      <c r="F314" s="10">
        <v>0.375</v>
      </c>
      <c r="G314" s="46">
        <v>0.5</v>
      </c>
      <c r="H314" s="155">
        <v>4.1666666666666664E-2</v>
      </c>
      <c r="I314" s="146">
        <v>0.54166666666666663</v>
      </c>
      <c r="J314" s="46">
        <v>0.70833333333333337</v>
      </c>
      <c r="K314" s="153"/>
      <c r="L314" s="132"/>
      <c r="M314" s="11"/>
      <c r="N314" s="47"/>
      <c r="O314" s="57"/>
      <c r="P314" s="189">
        <f>G314-F314+IF(F314&gt;G314,1)+J314-I314+IF(I314&gt;J314,1)+M314-L314+IF(L314&gt;M314,1)+O314-N314+IF(N314&gt;O314,1)+(E314*base!D$4)+(D314*base!D$4)+(C314*base!D$4)</f>
        <v>0.29166666666666674</v>
      </c>
      <c r="Q314" s="190" t="str">
        <f>IF(P314&lt;=base!D$5,"","hc")</f>
        <v/>
      </c>
      <c r="R314" s="190"/>
      <c r="S314" s="191">
        <f>G314-F314+IF(F314&gt;G314,1)+J314-I314+IF(I314&gt;J314,1)+M314-L314+IF(L314&gt;M314,1)+O314-N314+IF(N314&gt;O314,1)+(E314*base!D$4)+(D314*base!D$4)+(C314*base!D$4)+H314+K314</f>
        <v>0.33333333333333343</v>
      </c>
      <c r="T314" s="192" t="str">
        <f>IF(S314&lt;=base!D$3,"","hc")</f>
        <v/>
      </c>
      <c r="U314" s="184"/>
      <c r="V314" s="45"/>
      <c r="W314" s="108">
        <f t="shared" si="4"/>
        <v>0</v>
      </c>
      <c r="X314" s="119"/>
      <c r="Z314"/>
    </row>
    <row r="315" spans="1:27" x14ac:dyDescent="0.25">
      <c r="A315" s="1" t="s">
        <v>15</v>
      </c>
      <c r="B315" s="2">
        <v>41220</v>
      </c>
      <c r="C315" s="25"/>
      <c r="D315" s="42"/>
      <c r="E315" s="28"/>
      <c r="F315" s="10">
        <v>0.375</v>
      </c>
      <c r="G315" s="46">
        <v>0.5</v>
      </c>
      <c r="H315" s="155">
        <v>4.1666666666666664E-2</v>
      </c>
      <c r="I315" s="146">
        <v>0.54166666666666663</v>
      </c>
      <c r="J315" s="46">
        <v>0.70833333333333337</v>
      </c>
      <c r="K315" s="153"/>
      <c r="L315" s="132"/>
      <c r="M315" s="11"/>
      <c r="N315" s="47"/>
      <c r="O315" s="57"/>
      <c r="P315" s="189">
        <f>G315-F315+IF(F315&gt;G315,1)+J315-I315+IF(I315&gt;J315,1)+M315-L315+IF(L315&gt;M315,1)+O315-N315+IF(N315&gt;O315,1)+(E315*base!D$4)+(D315*base!D$4)+(C315*base!D$4)</f>
        <v>0.29166666666666674</v>
      </c>
      <c r="Q315" s="190" t="str">
        <f>IF(P315&lt;=base!D$5,"","hc")</f>
        <v/>
      </c>
      <c r="R315" s="190"/>
      <c r="S315" s="191">
        <f>G315-F315+IF(F315&gt;G315,1)+J315-I315+IF(I315&gt;J315,1)+M315-L315+IF(L315&gt;M315,1)+O315-N315+IF(N315&gt;O315,1)+(E315*base!D$4)+(D315*base!D$4)+(C315*base!D$4)+H315+K315</f>
        <v>0.33333333333333343</v>
      </c>
      <c r="T315" s="192" t="str">
        <f>IF(S315&lt;=base!D$3,"","hc")</f>
        <v/>
      </c>
      <c r="U315" s="184"/>
      <c r="V315" s="45"/>
      <c r="W315" s="108">
        <f t="shared" si="4"/>
        <v>0</v>
      </c>
      <c r="X315" s="119"/>
      <c r="Z315"/>
    </row>
    <row r="316" spans="1:27" x14ac:dyDescent="0.25">
      <c r="A316" s="1" t="s">
        <v>16</v>
      </c>
      <c r="B316" s="2">
        <v>41221</v>
      </c>
      <c r="C316" s="25"/>
      <c r="D316" s="42"/>
      <c r="E316" s="28"/>
      <c r="F316" s="10">
        <v>0.375</v>
      </c>
      <c r="G316" s="46">
        <v>0.5</v>
      </c>
      <c r="H316" s="155">
        <v>4.1666666666666664E-2</v>
      </c>
      <c r="I316" s="146">
        <v>0.54166666666666663</v>
      </c>
      <c r="J316" s="46">
        <v>0.70833333333333337</v>
      </c>
      <c r="K316" s="153"/>
      <c r="L316" s="132"/>
      <c r="M316" s="11"/>
      <c r="N316" s="47"/>
      <c r="O316" s="57"/>
      <c r="P316" s="189">
        <f>G316-F316+IF(F316&gt;G316,1)+J316-I316+IF(I316&gt;J316,1)+M316-L316+IF(L316&gt;M316,1)+O316-N316+IF(N316&gt;O316,1)+(E316*base!D$4)+(D316*base!D$4)+(C316*base!D$4)</f>
        <v>0.29166666666666674</v>
      </c>
      <c r="Q316" s="190" t="str">
        <f>IF(P316&lt;=base!D$5,"","hc")</f>
        <v/>
      </c>
      <c r="R316" s="190"/>
      <c r="S316" s="191">
        <f>G316-F316+IF(F316&gt;G316,1)+J316-I316+IF(I316&gt;J316,1)+M316-L316+IF(L316&gt;M316,1)+O316-N316+IF(N316&gt;O316,1)+(E316*base!D$4)+(D316*base!D$4)+(C316*base!D$4)+H316+K316</f>
        <v>0.33333333333333343</v>
      </c>
      <c r="T316" s="192" t="str">
        <f>IF(S316&lt;=base!D$3,"","hc")</f>
        <v/>
      </c>
      <c r="U316" s="184"/>
      <c r="V316" s="45"/>
      <c r="W316" s="108">
        <f t="shared" si="4"/>
        <v>0</v>
      </c>
      <c r="X316" s="119"/>
      <c r="Z316"/>
    </row>
    <row r="317" spans="1:27" x14ac:dyDescent="0.25">
      <c r="A317" s="1" t="s">
        <v>17</v>
      </c>
      <c r="B317" s="2">
        <v>41222</v>
      </c>
      <c r="C317" s="25"/>
      <c r="D317" s="42"/>
      <c r="E317" s="28"/>
      <c r="F317" s="10">
        <v>0.375</v>
      </c>
      <c r="G317" s="46">
        <v>0.5</v>
      </c>
      <c r="H317" s="155">
        <v>4.1666666666666664E-2</v>
      </c>
      <c r="I317" s="146">
        <v>0.54166666666666663</v>
      </c>
      <c r="J317" s="46">
        <v>0.70833333333333337</v>
      </c>
      <c r="K317" s="153"/>
      <c r="L317" s="132"/>
      <c r="M317" s="11"/>
      <c r="N317" s="47"/>
      <c r="O317" s="57"/>
      <c r="P317" s="189">
        <f>G317-F317+IF(F317&gt;G317,1)+J317-I317+IF(I317&gt;J317,1)+M317-L317+IF(L317&gt;M317,1)+O317-N317+IF(N317&gt;O317,1)+(E317*base!D$4)+(D317*base!D$4)+(C317*base!D$4)</f>
        <v>0.29166666666666674</v>
      </c>
      <c r="Q317" s="190" t="str">
        <f>IF(P317&lt;=base!D$5,"","hc")</f>
        <v/>
      </c>
      <c r="R317" s="190"/>
      <c r="S317" s="191">
        <f>G317-F317+IF(F317&gt;G317,1)+J317-I317+IF(I317&gt;J317,1)+M317-L317+IF(L317&gt;M317,1)+O317-N317+IF(N317&gt;O317,1)+(E317*base!D$4)+(D317*base!D$4)+(C317*base!D$4)+H317+K317</f>
        <v>0.33333333333333343</v>
      </c>
      <c r="T317" s="192" t="str">
        <f>IF(S317&lt;=base!D$3,"","hc")</f>
        <v/>
      </c>
      <c r="U317" s="184"/>
      <c r="V317" s="45"/>
      <c r="W317" s="108">
        <f t="shared" si="4"/>
        <v>0</v>
      </c>
      <c r="X317" s="119"/>
      <c r="Z317"/>
    </row>
    <row r="318" spans="1:27" x14ac:dyDescent="0.25">
      <c r="A318" s="1" t="s">
        <v>11</v>
      </c>
      <c r="B318" s="2">
        <v>41223</v>
      </c>
      <c r="C318" s="25"/>
      <c r="D318" s="42"/>
      <c r="E318" s="28">
        <v>1</v>
      </c>
      <c r="F318" s="38"/>
      <c r="G318" s="128"/>
      <c r="H318" s="154"/>
      <c r="I318" s="148"/>
      <c r="J318" s="128"/>
      <c r="K318" s="164"/>
      <c r="L318" s="139"/>
      <c r="M318" s="39"/>
      <c r="N318" s="54"/>
      <c r="O318" s="63"/>
      <c r="P318" s="189">
        <f>G318-F318+IF(F318&gt;G318,1)+J318-I318+IF(I318&gt;J318,1)+M318-L318+IF(L318&gt;M318,1)+O318-N318+IF(N318&gt;O318,1)+(E318*base!D$4)+(D318*base!D$4)+(C318*base!D$4)</f>
        <v>0.3</v>
      </c>
      <c r="Q318" s="190" t="str">
        <f>IF(P318&lt;=base!D$5,"","hc")</f>
        <v/>
      </c>
      <c r="R318" s="190"/>
      <c r="S318" s="191">
        <f>G318-F318+IF(F318&gt;G318,1)+J318-I318+IF(I318&gt;J318,1)+M318-L318+IF(L318&gt;M318,1)+O318-N318+IF(N318&gt;O318,1)+(E318*base!D$4)+(D318*base!D$4)+(C318*base!D$4)+H318+K318</f>
        <v>0.3</v>
      </c>
      <c r="T318" s="192" t="str">
        <f>IF(S318&lt;=base!D$3,"","hc")</f>
        <v/>
      </c>
      <c r="U318" s="184"/>
      <c r="V318" s="45"/>
      <c r="W318" s="108">
        <f t="shared" si="4"/>
        <v>0</v>
      </c>
      <c r="X318" s="119"/>
      <c r="Z318"/>
    </row>
    <row r="319" spans="1:27" x14ac:dyDescent="0.25">
      <c r="A319" s="1" t="s">
        <v>12</v>
      </c>
      <c r="B319" s="2">
        <v>41224</v>
      </c>
      <c r="C319" s="25"/>
      <c r="D319" s="42"/>
      <c r="E319" s="28"/>
      <c r="F319" s="9"/>
      <c r="G319" s="125"/>
      <c r="H319" s="155"/>
      <c r="I319" s="144"/>
      <c r="J319" s="125"/>
      <c r="K319" s="153"/>
      <c r="L319" s="132"/>
      <c r="M319" s="11"/>
      <c r="N319" s="47"/>
      <c r="O319" s="57"/>
      <c r="P319" s="189">
        <f>G319-F319+IF(F319&gt;G319,1)+J319-I319+IF(I319&gt;J319,1)+M319-L319+IF(L319&gt;M319,1)+O319-N319+IF(N319&gt;O319,1)+(E319*base!D$4)+(D319*base!D$4)+(C319*base!D$4)</f>
        <v>0</v>
      </c>
      <c r="Q319" s="190" t="str">
        <f>IF(P319&lt;=base!D$5,"","hc")</f>
        <v/>
      </c>
      <c r="R319" s="190"/>
      <c r="S319" s="191">
        <f>G319-F319+IF(F319&gt;G319,1)+J319-I319+IF(I319&gt;J319,1)+M319-L319+IF(L319&gt;M319,1)+O319-N319+IF(N319&gt;O319,1)+(E319*base!D$4)+(D319*base!D$4)+(C319*base!D$4)+H319+K319</f>
        <v>0</v>
      </c>
      <c r="T319" s="192" t="str">
        <f>IF(S319&lt;=base!D$3,"","hc")</f>
        <v/>
      </c>
      <c r="U319" s="184"/>
      <c r="V319" s="45"/>
      <c r="W319" s="108">
        <f t="shared" si="4"/>
        <v>0</v>
      </c>
      <c r="X319" s="119"/>
      <c r="Z319"/>
    </row>
    <row r="320" spans="1:27" x14ac:dyDescent="0.25">
      <c r="A320" s="1" t="s">
        <v>13</v>
      </c>
      <c r="B320" s="2">
        <v>41225</v>
      </c>
      <c r="C320" s="25"/>
      <c r="D320" s="42"/>
      <c r="E320" s="28"/>
      <c r="F320" s="9"/>
      <c r="G320" s="125"/>
      <c r="H320" s="155"/>
      <c r="I320" s="144"/>
      <c r="J320" s="125"/>
      <c r="K320" s="153"/>
      <c r="L320" s="132"/>
      <c r="M320" s="11"/>
      <c r="N320" s="47"/>
      <c r="O320" s="57"/>
      <c r="P320" s="189">
        <f>G320-F320+IF(F320&gt;G320,1)+J320-I320+IF(I320&gt;J320,1)+M320-L320+IF(L320&gt;M320,1)+O320-N320+IF(N320&gt;O320,1)+(E320*base!D$4)+(D320*base!D$4)+(C320*base!D$4)</f>
        <v>0</v>
      </c>
      <c r="Q320" s="190" t="str">
        <f>IF(P320&lt;=base!D$5,"","hc")</f>
        <v/>
      </c>
      <c r="R320" s="190"/>
      <c r="S320" s="191">
        <f>G320-F320+IF(F320&gt;G320,1)+J320-I320+IF(I320&gt;J320,1)+M320-L320+IF(L320&gt;M320,1)+O320-N320+IF(N320&gt;O320,1)+(E320*base!D$4)+(D320*base!D$4)+(C320*base!D$4)+H320+K320</f>
        <v>0</v>
      </c>
      <c r="T320" s="192" t="str">
        <f>IF(S320&lt;=base!D$3,"","hc")</f>
        <v/>
      </c>
      <c r="U320" s="184">
        <f>SUM(P314:P320)</f>
        <v>1.466666666666667</v>
      </c>
      <c r="V320" s="79">
        <f>IF(base!D$7&lt;U320,U320-base!D$7,0)</f>
        <v>0</v>
      </c>
      <c r="W320" s="108">
        <f t="shared" si="4"/>
        <v>0</v>
      </c>
      <c r="X320" s="120">
        <f>G320-F320+IF(F320&gt;G320,1)+J320-I320+IF(I320&gt;J320,1)+M320-L320+IF(L320&gt;M320,1)+O320-N320+IF(N320&gt;O320,1)+(D320*base!E340)+(E320*base!E340)</f>
        <v>0</v>
      </c>
      <c r="Z320"/>
    </row>
    <row r="321" spans="1:26" x14ac:dyDescent="0.25">
      <c r="A321" s="1" t="s">
        <v>14</v>
      </c>
      <c r="B321" s="2">
        <v>41226</v>
      </c>
      <c r="C321" s="25"/>
      <c r="D321" s="42"/>
      <c r="E321" s="28"/>
      <c r="F321" s="10">
        <v>0.375</v>
      </c>
      <c r="G321" s="46">
        <v>0.5</v>
      </c>
      <c r="H321" s="155">
        <v>4.1666666666666664E-2</v>
      </c>
      <c r="I321" s="146">
        <v>0.54166666666666663</v>
      </c>
      <c r="J321" s="46">
        <v>0.70833333333333337</v>
      </c>
      <c r="K321" s="153"/>
      <c r="L321" s="132"/>
      <c r="M321" s="11"/>
      <c r="N321" s="47"/>
      <c r="O321" s="57"/>
      <c r="P321" s="189">
        <f>G321-F321+IF(F321&gt;G321,1)+J321-I321+IF(I321&gt;J321,1)+M321-L321+IF(L321&gt;M321,1)+O321-N321+IF(N321&gt;O321,1)+(E321*base!D$4)+(D321*base!D$4)+(C321*base!D$4)</f>
        <v>0.29166666666666674</v>
      </c>
      <c r="Q321" s="190" t="str">
        <f>IF(P321&lt;=base!D$5,"","hc")</f>
        <v/>
      </c>
      <c r="R321" s="190"/>
      <c r="S321" s="191">
        <f>G321-F321+IF(F321&gt;G321,1)+J321-I321+IF(I321&gt;J321,1)+M321-L321+IF(L321&gt;M321,1)+O321-N321+IF(N321&gt;O321,1)+(E321*base!D$4)+(D321*base!D$4)+(C321*base!D$4)+H321+K321</f>
        <v>0.33333333333333343</v>
      </c>
      <c r="T321" s="192" t="str">
        <f>IF(S321&lt;=base!D$3,"","hc")</f>
        <v/>
      </c>
      <c r="U321" s="184"/>
      <c r="V321" s="45"/>
      <c r="W321" s="108">
        <f t="shared" si="4"/>
        <v>0</v>
      </c>
      <c r="X321" s="119"/>
      <c r="Z321"/>
    </row>
    <row r="322" spans="1:26" x14ac:dyDescent="0.25">
      <c r="A322" s="1" t="s">
        <v>15</v>
      </c>
      <c r="B322" s="2">
        <v>41227</v>
      </c>
      <c r="C322" s="25"/>
      <c r="D322" s="42"/>
      <c r="E322" s="28"/>
      <c r="F322" s="10">
        <v>0.375</v>
      </c>
      <c r="G322" s="46">
        <v>0.5</v>
      </c>
      <c r="H322" s="155">
        <v>4.1666666666666664E-2</v>
      </c>
      <c r="I322" s="146">
        <v>0.54166666666666663</v>
      </c>
      <c r="J322" s="46">
        <v>0.70833333333333337</v>
      </c>
      <c r="K322" s="153"/>
      <c r="L322" s="132"/>
      <c r="M322" s="11"/>
      <c r="N322" s="47"/>
      <c r="O322" s="57"/>
      <c r="P322" s="189">
        <f>G322-F322+IF(F322&gt;G322,1)+J322-I322+IF(I322&gt;J322,1)+M322-L322+IF(L322&gt;M322,1)+O322-N322+IF(N322&gt;O322,1)+(E322*base!D$4)+(D322*base!D$4)+(C322*base!D$4)</f>
        <v>0.29166666666666674</v>
      </c>
      <c r="Q322" s="190" t="str">
        <f>IF(P322&lt;=base!D$5,"","hc")</f>
        <v/>
      </c>
      <c r="R322" s="190"/>
      <c r="S322" s="191">
        <f>G322-F322+IF(F322&gt;G322,1)+J322-I322+IF(I322&gt;J322,1)+M322-L322+IF(L322&gt;M322,1)+O322-N322+IF(N322&gt;O322,1)+(E322*base!D$4)+(D322*base!D$4)+(C322*base!D$4)+H322+K322</f>
        <v>0.33333333333333343</v>
      </c>
      <c r="T322" s="192" t="str">
        <f>IF(S322&lt;=base!D$3,"","hc")</f>
        <v/>
      </c>
      <c r="U322" s="184"/>
      <c r="V322" s="45"/>
      <c r="W322" s="108">
        <f t="shared" si="4"/>
        <v>0</v>
      </c>
      <c r="X322" s="119"/>
      <c r="Z322"/>
    </row>
    <row r="323" spans="1:26" x14ac:dyDescent="0.25">
      <c r="A323" s="1" t="s">
        <v>16</v>
      </c>
      <c r="B323" s="2">
        <v>41228</v>
      </c>
      <c r="C323" s="25"/>
      <c r="D323" s="42"/>
      <c r="E323" s="28"/>
      <c r="F323" s="10">
        <v>0.375</v>
      </c>
      <c r="G323" s="46">
        <v>0.5</v>
      </c>
      <c r="H323" s="155">
        <v>4.1666666666666664E-2</v>
      </c>
      <c r="I323" s="146">
        <v>0.54166666666666663</v>
      </c>
      <c r="J323" s="46">
        <v>0.70833333333333337</v>
      </c>
      <c r="K323" s="153"/>
      <c r="L323" s="132"/>
      <c r="M323" s="11"/>
      <c r="N323" s="47"/>
      <c r="O323" s="57"/>
      <c r="P323" s="189">
        <f>G323-F323+IF(F323&gt;G323,1)+J323-I323+IF(I323&gt;J323,1)+M323-L323+IF(L323&gt;M323,1)+O323-N323+IF(N323&gt;O323,1)+(E323*base!D$4)+(D323*base!D$4)+(C323*base!D$4)</f>
        <v>0.29166666666666674</v>
      </c>
      <c r="Q323" s="190" t="str">
        <f>IF(P323&lt;=base!D$5,"","hc")</f>
        <v/>
      </c>
      <c r="R323" s="190"/>
      <c r="S323" s="191">
        <f>G323-F323+IF(F323&gt;G323,1)+J323-I323+IF(I323&gt;J323,1)+M323-L323+IF(L323&gt;M323,1)+O323-N323+IF(N323&gt;O323,1)+(E323*base!D$4)+(D323*base!D$4)+(C323*base!D$4)+H323+K323</f>
        <v>0.33333333333333343</v>
      </c>
      <c r="T323" s="192" t="str">
        <f>IF(S323&lt;=base!D$3,"","hc")</f>
        <v/>
      </c>
      <c r="U323" s="184"/>
      <c r="V323" s="45"/>
      <c r="W323" s="108">
        <f t="shared" ref="W323:W368" si="5">O323-N323+IF(N323&gt;O323,1)</f>
        <v>0</v>
      </c>
      <c r="X323" s="119"/>
      <c r="Z323"/>
    </row>
    <row r="324" spans="1:26" x14ac:dyDescent="0.25">
      <c r="A324" s="1" t="s">
        <v>17</v>
      </c>
      <c r="B324" s="2">
        <v>41229</v>
      </c>
      <c r="C324" s="25"/>
      <c r="D324" s="42"/>
      <c r="E324" s="28"/>
      <c r="F324" s="10">
        <v>0.375</v>
      </c>
      <c r="G324" s="46">
        <v>0.5</v>
      </c>
      <c r="H324" s="155">
        <v>4.1666666666666664E-2</v>
      </c>
      <c r="I324" s="146">
        <v>0.54166666666666663</v>
      </c>
      <c r="J324" s="46">
        <v>0.70833333333333337</v>
      </c>
      <c r="K324" s="153"/>
      <c r="L324" s="132"/>
      <c r="M324" s="11"/>
      <c r="N324" s="47"/>
      <c r="O324" s="57"/>
      <c r="P324" s="189">
        <f>G324-F324+IF(F324&gt;G324,1)+J324-I324+IF(I324&gt;J324,1)+M324-L324+IF(L324&gt;M324,1)+O324-N324+IF(N324&gt;O324,1)+(E324*base!D$4)+(D324*base!D$4)+(C324*base!D$4)</f>
        <v>0.29166666666666674</v>
      </c>
      <c r="Q324" s="190" t="str">
        <f>IF(P324&lt;=base!D$5,"","hc")</f>
        <v/>
      </c>
      <c r="R324" s="190"/>
      <c r="S324" s="191">
        <f>G324-F324+IF(F324&gt;G324,1)+J324-I324+IF(I324&gt;J324,1)+M324-L324+IF(L324&gt;M324,1)+O324-N324+IF(N324&gt;O324,1)+(E324*base!D$4)+(D324*base!D$4)+(C324*base!D$4)+H324+K324</f>
        <v>0.33333333333333343</v>
      </c>
      <c r="T324" s="192" t="str">
        <f>IF(S324&lt;=base!D$3,"","hc")</f>
        <v/>
      </c>
      <c r="U324" s="184"/>
      <c r="V324" s="45"/>
      <c r="W324" s="108">
        <f t="shared" si="5"/>
        <v>0</v>
      </c>
      <c r="X324" s="119"/>
      <c r="Z324"/>
    </row>
    <row r="325" spans="1:26" x14ac:dyDescent="0.25">
      <c r="A325" s="1" t="s">
        <v>11</v>
      </c>
      <c r="B325" s="2">
        <v>41230</v>
      </c>
      <c r="C325" s="25"/>
      <c r="D325" s="42"/>
      <c r="E325" s="28"/>
      <c r="F325" s="10">
        <v>0.375</v>
      </c>
      <c r="G325" s="46">
        <v>0.5</v>
      </c>
      <c r="H325" s="155">
        <v>4.1666666666666664E-2</v>
      </c>
      <c r="I325" s="146">
        <v>0.54166666666666663</v>
      </c>
      <c r="J325" s="46">
        <v>0.70833333333333337</v>
      </c>
      <c r="K325" s="153"/>
      <c r="L325" s="132"/>
      <c r="M325" s="11"/>
      <c r="N325" s="47"/>
      <c r="O325" s="57"/>
      <c r="P325" s="189">
        <f>G325-F325+IF(F325&gt;G325,1)+J325-I325+IF(I325&gt;J325,1)+M325-L325+IF(L325&gt;M325,1)+O325-N325+IF(N325&gt;O325,1)+(E325*base!D$4)+(D325*base!D$4)+(C325*base!D$4)</f>
        <v>0.29166666666666674</v>
      </c>
      <c r="Q325" s="190" t="str">
        <f>IF(P325&lt;=base!D$5,"","hc")</f>
        <v/>
      </c>
      <c r="R325" s="190"/>
      <c r="S325" s="191">
        <f>G325-F325+IF(F325&gt;G325,1)+J325-I325+IF(I325&gt;J325,1)+M325-L325+IF(L325&gt;M325,1)+O325-N325+IF(N325&gt;O325,1)+(E325*base!D$4)+(D325*base!D$4)+(C325*base!D$4)+H325+K325</f>
        <v>0.33333333333333343</v>
      </c>
      <c r="T325" s="192" t="str">
        <f>IF(S325&lt;=base!D$3,"","hc")</f>
        <v/>
      </c>
      <c r="U325" s="184"/>
      <c r="V325" s="45"/>
      <c r="W325" s="108">
        <f t="shared" si="5"/>
        <v>0</v>
      </c>
      <c r="X325" s="119"/>
      <c r="Z325"/>
    </row>
    <row r="326" spans="1:26" x14ac:dyDescent="0.25">
      <c r="A326" s="1" t="s">
        <v>12</v>
      </c>
      <c r="B326" s="2">
        <v>41231</v>
      </c>
      <c r="C326" s="25"/>
      <c r="D326" s="42"/>
      <c r="E326" s="28"/>
      <c r="F326" s="9"/>
      <c r="G326" s="125"/>
      <c r="H326" s="155"/>
      <c r="I326" s="144"/>
      <c r="J326" s="125"/>
      <c r="K326" s="153"/>
      <c r="L326" s="132"/>
      <c r="M326" s="11"/>
      <c r="N326" s="47"/>
      <c r="O326" s="57"/>
      <c r="P326" s="189">
        <f>G326-F326+IF(F326&gt;G326,1)+J326-I326+IF(I326&gt;J326,1)+M326-L326+IF(L326&gt;M326,1)+O326-N326+IF(N326&gt;O326,1)+(E326*base!D$4)+(D326*base!D$4)+(C326*base!D$4)</f>
        <v>0</v>
      </c>
      <c r="Q326" s="190" t="str">
        <f>IF(P326&lt;=base!D$5,"","hc")</f>
        <v/>
      </c>
      <c r="R326" s="190"/>
      <c r="S326" s="191">
        <f>G326-F326+IF(F326&gt;G326,1)+J326-I326+IF(I326&gt;J326,1)+M326-L326+IF(L326&gt;M326,1)+O326-N326+IF(N326&gt;O326,1)+(E326*base!D$4)+(D326*base!D$4)+(C326*base!D$4)+H326+K326</f>
        <v>0</v>
      </c>
      <c r="T326" s="192" t="str">
        <f>IF(S326&lt;=base!D$3,"","hc")</f>
        <v/>
      </c>
      <c r="U326" s="184"/>
      <c r="V326" s="45"/>
      <c r="W326" s="108">
        <f t="shared" si="5"/>
        <v>0</v>
      </c>
      <c r="X326" s="119"/>
      <c r="Z326"/>
    </row>
    <row r="327" spans="1:26" x14ac:dyDescent="0.25">
      <c r="A327" s="1" t="s">
        <v>13</v>
      </c>
      <c r="B327" s="2">
        <v>41232</v>
      </c>
      <c r="C327" s="25"/>
      <c r="D327" s="42"/>
      <c r="E327" s="28"/>
      <c r="F327" s="9"/>
      <c r="G327" s="125"/>
      <c r="H327" s="155"/>
      <c r="I327" s="144"/>
      <c r="J327" s="125"/>
      <c r="K327" s="153"/>
      <c r="L327" s="132"/>
      <c r="M327" s="11"/>
      <c r="N327" s="47"/>
      <c r="O327" s="57"/>
      <c r="P327" s="189">
        <f>G327-F327+IF(F327&gt;G327,1)+J327-I327+IF(I327&gt;J327,1)+M327-L327+IF(L327&gt;M327,1)+O327-N327+IF(N327&gt;O327,1)+(E327*base!D$4)+(D327*base!D$4)+(C327*base!D$4)</f>
        <v>0</v>
      </c>
      <c r="Q327" s="190" t="str">
        <f>IF(P327&lt;=base!D$5,"","hc")</f>
        <v/>
      </c>
      <c r="R327" s="190"/>
      <c r="S327" s="191">
        <f>G327-F327+IF(F327&gt;G327,1)+J327-I327+IF(I327&gt;J327,1)+M327-L327+IF(L327&gt;M327,1)+O327-N327+IF(N327&gt;O327,1)+(E327*base!D$4)+(D327*base!D$4)+(C327*base!D$4)+H327+K327</f>
        <v>0</v>
      </c>
      <c r="T327" s="192" t="str">
        <f>IF(S327&lt;=base!D$3,"","hc")</f>
        <v/>
      </c>
      <c r="U327" s="184">
        <f>SUM(P321:P327)</f>
        <v>1.4583333333333337</v>
      </c>
      <c r="V327" s="79">
        <f>IF(base!D$7&lt;U327,U327-base!D$7,0)</f>
        <v>0</v>
      </c>
      <c r="W327" s="108">
        <f t="shared" si="5"/>
        <v>0</v>
      </c>
      <c r="X327" s="120">
        <f>G327-F327+IF(F327&gt;G327,1)+J327-I327+IF(I327&gt;J327,1)+M327-L327+IF(L327&gt;M327,1)+O327-N327+IF(N327&gt;O327,1)+(D327*base!E347)+(E327*base!E347)</f>
        <v>0</v>
      </c>
      <c r="Z327"/>
    </row>
    <row r="328" spans="1:26" x14ac:dyDescent="0.25">
      <c r="A328" s="1" t="s">
        <v>14</v>
      </c>
      <c r="B328" s="2">
        <v>41233</v>
      </c>
      <c r="C328" s="25"/>
      <c r="D328" s="42"/>
      <c r="E328" s="28"/>
      <c r="F328" s="9"/>
      <c r="G328" s="125"/>
      <c r="H328" s="155"/>
      <c r="I328" s="144"/>
      <c r="J328" s="125"/>
      <c r="K328" s="153"/>
      <c r="L328" s="132"/>
      <c r="M328" s="11"/>
      <c r="N328" s="47"/>
      <c r="O328" s="57"/>
      <c r="P328" s="189">
        <f>G328-F328+IF(F328&gt;G328,1)+J328-I328+IF(I328&gt;J328,1)+M328-L328+IF(L328&gt;M328,1)+O328-N328+IF(N328&gt;O328,1)+(E328*base!D$4)+(D328*base!D$4)+(C328*base!D$4)</f>
        <v>0</v>
      </c>
      <c r="Q328" s="190" t="str">
        <f>IF(P328&lt;=base!D$5,"","hc")</f>
        <v/>
      </c>
      <c r="R328" s="190"/>
      <c r="S328" s="191">
        <f>G328-F328+IF(F328&gt;G328,1)+J328-I328+IF(I328&gt;J328,1)+M328-L328+IF(L328&gt;M328,1)+O328-N328+IF(N328&gt;O328,1)+(E328*base!D$4)+(D328*base!D$4)+(C328*base!D$4)+H328+K328</f>
        <v>0</v>
      </c>
      <c r="T328" s="192" t="str">
        <f>IF(S328&lt;=base!D$3,"","hc")</f>
        <v/>
      </c>
      <c r="U328" s="184"/>
      <c r="V328" s="45"/>
      <c r="W328" s="108">
        <f t="shared" si="5"/>
        <v>0</v>
      </c>
      <c r="X328" s="119"/>
      <c r="Z328"/>
    </row>
    <row r="329" spans="1:26" x14ac:dyDescent="0.25">
      <c r="A329" s="1" t="s">
        <v>15</v>
      </c>
      <c r="B329" s="2">
        <v>41234</v>
      </c>
      <c r="C329" s="25"/>
      <c r="D329" s="42"/>
      <c r="E329" s="28"/>
      <c r="F329" s="10">
        <v>0.35416666666666669</v>
      </c>
      <c r="G329" s="46">
        <v>0.52083333333333337</v>
      </c>
      <c r="H329" s="155">
        <v>4.1666666666666664E-2</v>
      </c>
      <c r="I329" s="146">
        <v>0.5625</v>
      </c>
      <c r="J329" s="46">
        <v>0.70833333333333337</v>
      </c>
      <c r="K329" s="153"/>
      <c r="L329" s="132"/>
      <c r="M329" s="11"/>
      <c r="N329" s="47"/>
      <c r="O329" s="57"/>
      <c r="P329" s="189">
        <f>G329-F329+IF(F329&gt;G329,1)+J329-I329+IF(I329&gt;J329,1)+M329-L329+IF(L329&gt;M329,1)+O329-N329+IF(N329&gt;O329,1)+(E329*base!D$4)+(D329*base!D$4)+(C329*base!D$4)</f>
        <v>0.3125</v>
      </c>
      <c r="Q329" s="190" t="str">
        <f>IF(P329&lt;=base!D$5,"","hc")</f>
        <v/>
      </c>
      <c r="R329" s="190"/>
      <c r="S329" s="191">
        <f>G329-F329+IF(F329&gt;G329,1)+J329-I329+IF(I329&gt;J329,1)+M329-L329+IF(L329&gt;M329,1)+O329-N329+IF(N329&gt;O329,1)+(E329*base!D$4)+(D329*base!D$4)+(C329*base!D$4)+H329+K329</f>
        <v>0.35416666666666669</v>
      </c>
      <c r="T329" s="192" t="str">
        <f>IF(S329&lt;=base!D$3,"","hc")</f>
        <v/>
      </c>
      <c r="U329" s="184"/>
      <c r="V329" s="45"/>
      <c r="W329" s="108">
        <f t="shared" si="5"/>
        <v>0</v>
      </c>
      <c r="X329" s="119"/>
      <c r="Z329"/>
    </row>
    <row r="330" spans="1:26" x14ac:dyDescent="0.25">
      <c r="A330" s="1" t="s">
        <v>16</v>
      </c>
      <c r="B330" s="2">
        <v>41235</v>
      </c>
      <c r="C330" s="25"/>
      <c r="D330" s="42"/>
      <c r="E330" s="28"/>
      <c r="F330" s="10">
        <v>0.375</v>
      </c>
      <c r="G330" s="46">
        <v>0.52083333333333337</v>
      </c>
      <c r="H330" s="155">
        <v>4.1666666666666664E-2</v>
      </c>
      <c r="I330" s="146">
        <v>0.5625</v>
      </c>
      <c r="J330" s="46">
        <v>0.79166666666666663</v>
      </c>
      <c r="K330" s="153"/>
      <c r="L330" s="132"/>
      <c r="M330" s="11"/>
      <c r="N330" s="47"/>
      <c r="O330" s="57"/>
      <c r="P330" s="189">
        <f>G330-F330+IF(F330&gt;G330,1)+J330-I330+IF(I330&gt;J330,1)+M330-L330+IF(L330&gt;M330,1)+O330-N330+IF(N330&gt;O330,1)+(E330*base!D$4)+(D330*base!D$4)+(C330*base!D$4)</f>
        <v>0.375</v>
      </c>
      <c r="Q330" s="190" t="str">
        <f>IF(P330&lt;=base!D$5,"","hc")</f>
        <v/>
      </c>
      <c r="R330" s="190"/>
      <c r="S330" s="191">
        <f>G330-F330+IF(F330&gt;G330,1)+J330-I330+IF(I330&gt;J330,1)+M330-L330+IF(L330&gt;M330,1)+O330-N330+IF(N330&gt;O330,1)+(E330*base!D$4)+(D330*base!D$4)+(C330*base!D$4)+H330+K330</f>
        <v>0.41666666666666669</v>
      </c>
      <c r="T330" s="192" t="str">
        <f>IF(S330&lt;=base!D$3,"","hc")</f>
        <v/>
      </c>
      <c r="U330" s="184"/>
      <c r="V330" s="45"/>
      <c r="W330" s="108">
        <f t="shared" si="5"/>
        <v>0</v>
      </c>
      <c r="X330" s="119"/>
      <c r="Z330"/>
    </row>
    <row r="331" spans="1:26" x14ac:dyDescent="0.25">
      <c r="A331" s="1" t="s">
        <v>17</v>
      </c>
      <c r="B331" s="2">
        <v>41236</v>
      </c>
      <c r="C331" s="25"/>
      <c r="D331" s="42"/>
      <c r="E331" s="28"/>
      <c r="F331" s="10">
        <v>0.375</v>
      </c>
      <c r="G331" s="46">
        <v>0.52083333333333337</v>
      </c>
      <c r="H331" s="155">
        <v>4.1666666666666664E-2</v>
      </c>
      <c r="I331" s="146">
        <v>0.5625</v>
      </c>
      <c r="J331" s="46">
        <v>0.79166666666666663</v>
      </c>
      <c r="K331" s="153"/>
      <c r="L331" s="132"/>
      <c r="M331" s="11"/>
      <c r="N331" s="47"/>
      <c r="O331" s="57"/>
      <c r="P331" s="189">
        <f>G331-F331+IF(F331&gt;G331,1)+J331-I331+IF(I331&gt;J331,1)+M331-L331+IF(L331&gt;M331,1)+O331-N331+IF(N331&gt;O331,1)+(E331*base!D$4)+(D331*base!D$4)+(C331*base!D$4)</f>
        <v>0.375</v>
      </c>
      <c r="Q331" s="190" t="str">
        <f>IF(P331&lt;=base!D$5,"","hc")</f>
        <v/>
      </c>
      <c r="R331" s="190"/>
      <c r="S331" s="191">
        <f>G331-F331+IF(F331&gt;G331,1)+J331-I331+IF(I331&gt;J331,1)+M331-L331+IF(L331&gt;M331,1)+O331-N331+IF(N331&gt;O331,1)+(E331*base!D$4)+(D331*base!D$4)+(C331*base!D$4)+H331+K331</f>
        <v>0.41666666666666669</v>
      </c>
      <c r="T331" s="192" t="str">
        <f>IF(S331&lt;=base!D$3,"","hc")</f>
        <v/>
      </c>
      <c r="U331" s="184"/>
      <c r="V331" s="45"/>
      <c r="W331" s="108">
        <f t="shared" si="5"/>
        <v>0</v>
      </c>
      <c r="X331" s="119"/>
      <c r="Z331"/>
    </row>
    <row r="332" spans="1:26" x14ac:dyDescent="0.25">
      <c r="A332" s="1" t="s">
        <v>11</v>
      </c>
      <c r="B332" s="2">
        <v>41237</v>
      </c>
      <c r="C332" s="25"/>
      <c r="D332" s="42"/>
      <c r="E332" s="28"/>
      <c r="F332" s="9"/>
      <c r="G332" s="125"/>
      <c r="H332" s="155"/>
      <c r="I332" s="146">
        <v>0.5625</v>
      </c>
      <c r="J332" s="46">
        <v>0.75</v>
      </c>
      <c r="K332" s="155">
        <v>4.1666666666666664E-2</v>
      </c>
      <c r="L332" s="134">
        <v>0.79166666666666663</v>
      </c>
      <c r="M332" s="12">
        <v>0.875</v>
      </c>
      <c r="N332" s="49">
        <v>0.875</v>
      </c>
      <c r="O332" s="59">
        <v>6.25E-2</v>
      </c>
      <c r="P332" s="189">
        <f>G332-F332+IF(F332&gt;G332,1)+J332-I332+IF(I332&gt;J332,1)+M332-L332+IF(L332&gt;M332,1)+O332-N332+IF(N332&gt;O332,1)+(E332*base!D$4)+(D332*base!D$4)+(C332*base!D$4)</f>
        <v>0.45833333333333337</v>
      </c>
      <c r="Q332" s="190" t="str">
        <f>IF(P332&lt;=base!D$5,"","hc")</f>
        <v>hc</v>
      </c>
      <c r="R332" s="190"/>
      <c r="S332" s="191">
        <f>G332-F332+IF(F332&gt;G332,1)+J332-I332+IF(I332&gt;J332,1)+M332-L332+IF(L332&gt;M332,1)+O332-N332+IF(N332&gt;O332,1)+(E332*base!D$4)+(D332*base!D$4)+(C332*base!D$4)+H332+K332</f>
        <v>0.5</v>
      </c>
      <c r="T332" s="192" t="str">
        <f>IF(S332&lt;=base!D$3,"","hc")</f>
        <v/>
      </c>
      <c r="U332" s="184"/>
      <c r="V332" s="45"/>
      <c r="W332" s="108">
        <f t="shared" si="5"/>
        <v>0.1875</v>
      </c>
      <c r="X332" s="119"/>
      <c r="Z332"/>
    </row>
    <row r="333" spans="1:26" x14ac:dyDescent="0.25">
      <c r="A333" s="1" t="s">
        <v>12</v>
      </c>
      <c r="B333" s="2">
        <v>41238</v>
      </c>
      <c r="C333" s="25"/>
      <c r="D333" s="42"/>
      <c r="E333" s="28"/>
      <c r="F333" s="9"/>
      <c r="G333" s="125"/>
      <c r="H333" s="155"/>
      <c r="I333" s="146">
        <v>0.55208333333333337</v>
      </c>
      <c r="J333" s="46">
        <v>0.75</v>
      </c>
      <c r="K333" s="155">
        <v>4.1666666666666664E-2</v>
      </c>
      <c r="L333" s="134">
        <v>0.79166666666666663</v>
      </c>
      <c r="M333" s="12">
        <v>0.875</v>
      </c>
      <c r="N333" s="49">
        <v>0.875</v>
      </c>
      <c r="O333" s="59">
        <v>8.3333333333333329E-2</v>
      </c>
      <c r="P333" s="189">
        <f>G333-F333+IF(F333&gt;G333,1)+J333-I333+IF(I333&gt;J333,1)+M333-L333+IF(L333&gt;M333,1)+O333-N333+IF(N333&gt;O333,1)+(E333*base!D$4)+(D333*base!D$4)+(C333*base!D$4)</f>
        <v>0.48958333333333326</v>
      </c>
      <c r="Q333" s="190" t="str">
        <f>IF(P333&lt;=base!D$5,"","hc")</f>
        <v>hc</v>
      </c>
      <c r="R333" s="190"/>
      <c r="S333" s="191">
        <f>G333-F333+IF(F333&gt;G333,1)+J333-I333+IF(I333&gt;J333,1)+M333-L333+IF(L333&gt;M333,1)+O333-N333+IF(N333&gt;O333,1)+(E333*base!D$4)+(D333*base!D$4)+(C333*base!D$4)+H333+K333</f>
        <v>0.53124999999999989</v>
      </c>
      <c r="T333" s="192" t="str">
        <f>IF(S333&lt;=base!D$3,"","hc")</f>
        <v>hc</v>
      </c>
      <c r="U333" s="184"/>
      <c r="V333" s="80"/>
      <c r="W333" s="108">
        <f t="shared" si="5"/>
        <v>0.20833333333333337</v>
      </c>
      <c r="X333" s="119"/>
      <c r="Z333"/>
    </row>
    <row r="334" spans="1:26" x14ac:dyDescent="0.25">
      <c r="A334" s="1" t="s">
        <v>13</v>
      </c>
      <c r="B334" s="2">
        <v>41239</v>
      </c>
      <c r="C334" s="25"/>
      <c r="D334" s="42"/>
      <c r="E334" s="28"/>
      <c r="F334" s="9"/>
      <c r="G334" s="125"/>
      <c r="H334" s="155"/>
      <c r="I334" s="144"/>
      <c r="J334" s="125"/>
      <c r="K334" s="153"/>
      <c r="L334" s="132"/>
      <c r="M334" s="11"/>
      <c r="N334" s="47"/>
      <c r="O334" s="57"/>
      <c r="P334" s="189">
        <f>G334-F334+IF(F334&gt;G334,1)+J334-I334+IF(I334&gt;J334,1)+M334-L334+IF(L334&gt;M334,1)+O334-N334+IF(N334&gt;O334,1)+(E334*base!D$4)+(D334*base!D$4)+(C334*base!D$4)</f>
        <v>0</v>
      </c>
      <c r="Q334" s="190" t="str">
        <f>IF(P334&lt;=base!D$5,"","hc")</f>
        <v/>
      </c>
      <c r="R334" s="190"/>
      <c r="S334" s="191">
        <f>G334-F334+IF(F334&gt;G334,1)+J334-I334+IF(I334&gt;J334,1)+M334-L334+IF(L334&gt;M334,1)+O334-N334+IF(N334&gt;O334,1)+(E334*base!D$4)+(D334*base!D$4)+(C334*base!D$4)+H334+K334</f>
        <v>0</v>
      </c>
      <c r="T334" s="192" t="str">
        <f>IF(S334&lt;=base!D$3,"","hc")</f>
        <v/>
      </c>
      <c r="U334" s="184">
        <f>SUM(P328:P334)</f>
        <v>2.010416666666667</v>
      </c>
      <c r="V334" s="79">
        <f>IF(base!D$7&lt;U334,U334-base!D$7,0)</f>
        <v>0.51041666666666696</v>
      </c>
      <c r="W334" s="108">
        <f t="shared" si="5"/>
        <v>0</v>
      </c>
      <c r="X334" s="120">
        <f>G334-F334+IF(F334&gt;G334,1)+J334-I334+IF(I334&gt;J334,1)+M334-L334+IF(L334&gt;M334,1)+O334-N334+IF(N334&gt;O334,1)+(D334*base!E354)+(E334*base!E354)</f>
        <v>0</v>
      </c>
      <c r="Z334"/>
    </row>
    <row r="335" spans="1:26" x14ac:dyDescent="0.25">
      <c r="A335" s="1" t="s">
        <v>14</v>
      </c>
      <c r="B335" s="2">
        <v>41240</v>
      </c>
      <c r="C335" s="25"/>
      <c r="D335" s="42"/>
      <c r="E335" s="28"/>
      <c r="F335" s="9"/>
      <c r="G335" s="125"/>
      <c r="H335" s="155"/>
      <c r="I335" s="144"/>
      <c r="J335" s="125"/>
      <c r="K335" s="153"/>
      <c r="L335" s="132"/>
      <c r="M335" s="11"/>
      <c r="N335" s="47"/>
      <c r="O335" s="57"/>
      <c r="P335" s="189">
        <f>G335-F335+IF(F335&gt;G335,1)+J335-I335+IF(I335&gt;J335,1)+M335-L335+IF(L335&gt;M335,1)+O335-N335+IF(N335&gt;O335,1)+(E335*base!D$4)+(D335*base!D$4)+(C335*base!D$4)</f>
        <v>0</v>
      </c>
      <c r="Q335" s="190" t="str">
        <f>IF(P335&lt;=base!D$5,"","hc")</f>
        <v/>
      </c>
      <c r="R335" s="190"/>
      <c r="S335" s="191">
        <f>G335-F335+IF(F335&gt;G335,1)+J335-I335+IF(I335&gt;J335,1)+M335-L335+IF(L335&gt;M335,1)+O335-N335+IF(N335&gt;O335,1)+(E335*base!D$4)+(D335*base!D$4)+(C335*base!D$4)+H335+K335</f>
        <v>0</v>
      </c>
      <c r="T335" s="192" t="str">
        <f>IF(S335&lt;=base!D$3,"","hc")</f>
        <v/>
      </c>
      <c r="U335" s="184"/>
      <c r="V335" s="45"/>
      <c r="W335" s="108">
        <f t="shared" si="5"/>
        <v>0</v>
      </c>
      <c r="X335" s="119"/>
      <c r="Z335"/>
    </row>
    <row r="336" spans="1:26" x14ac:dyDescent="0.25">
      <c r="A336" s="1" t="s">
        <v>15</v>
      </c>
      <c r="B336" s="2">
        <v>41241</v>
      </c>
      <c r="C336" s="25"/>
      <c r="D336" s="42"/>
      <c r="E336" s="28"/>
      <c r="F336" s="10">
        <v>0.375</v>
      </c>
      <c r="G336" s="46">
        <v>0.52083333333333337</v>
      </c>
      <c r="H336" s="155">
        <v>4.1666666666666664E-2</v>
      </c>
      <c r="I336" s="146">
        <v>0.5625</v>
      </c>
      <c r="J336" s="46">
        <v>0.70833333333333337</v>
      </c>
      <c r="K336" s="153"/>
      <c r="L336" s="132"/>
      <c r="M336" s="11"/>
      <c r="N336" s="47"/>
      <c r="O336" s="57"/>
      <c r="P336" s="189">
        <f>G336-F336+IF(F336&gt;G336,1)+J336-I336+IF(I336&gt;J336,1)+M336-L336+IF(L336&gt;M336,1)+O336-N336+IF(N336&gt;O336,1)+(E336*base!D$4)+(D336*base!D$4)+(C336*base!D$4)</f>
        <v>0.29166666666666674</v>
      </c>
      <c r="Q336" s="190" t="str">
        <f>IF(P336&lt;=base!D$5,"","hc")</f>
        <v/>
      </c>
      <c r="R336" s="190"/>
      <c r="S336" s="191">
        <f>G336-F336+IF(F336&gt;G336,1)+J336-I336+IF(I336&gt;J336,1)+M336-L336+IF(L336&gt;M336,1)+O336-N336+IF(N336&gt;O336,1)+(E336*base!D$4)+(D336*base!D$4)+(C336*base!D$4)+H336+K336</f>
        <v>0.33333333333333343</v>
      </c>
      <c r="T336" s="192" t="str">
        <f>IF(S336&lt;=base!D$3,"","hc")</f>
        <v/>
      </c>
      <c r="U336" s="184"/>
      <c r="V336" s="45"/>
      <c r="W336" s="108">
        <f t="shared" si="5"/>
        <v>0</v>
      </c>
      <c r="X336" s="119"/>
      <c r="Z336"/>
    </row>
    <row r="337" spans="1:26" x14ac:dyDescent="0.25">
      <c r="A337" s="1" t="s">
        <v>16</v>
      </c>
      <c r="B337" s="2">
        <v>41242</v>
      </c>
      <c r="C337" s="25"/>
      <c r="D337" s="42"/>
      <c r="E337" s="28"/>
      <c r="F337" s="10">
        <v>0.375</v>
      </c>
      <c r="G337" s="46">
        <v>0.52083333333333337</v>
      </c>
      <c r="H337" s="155">
        <v>4.1666666666666664E-2</v>
      </c>
      <c r="I337" s="146">
        <v>0.5625</v>
      </c>
      <c r="J337" s="46">
        <v>0.70833333333333337</v>
      </c>
      <c r="K337" s="153"/>
      <c r="L337" s="132"/>
      <c r="M337" s="11"/>
      <c r="N337" s="47"/>
      <c r="O337" s="57"/>
      <c r="P337" s="189">
        <f>G337-F337+IF(F337&gt;G337,1)+J337-I337+IF(I337&gt;J337,1)+M337-L337+IF(L337&gt;M337,1)+O337-N337+IF(N337&gt;O337,1)+(E337*base!D$4)+(D337*base!D$4)+(C337*base!D$4)</f>
        <v>0.29166666666666674</v>
      </c>
      <c r="Q337" s="190" t="str">
        <f>IF(P337&lt;=base!D$5,"","hc")</f>
        <v/>
      </c>
      <c r="R337" s="190"/>
      <c r="S337" s="191">
        <f>G337-F337+IF(F337&gt;G337,1)+J337-I337+IF(I337&gt;J337,1)+M337-L337+IF(L337&gt;M337,1)+O337-N337+IF(N337&gt;O337,1)+(E337*base!D$4)+(D337*base!D$4)+(C337*base!D$4)+H337+K337</f>
        <v>0.33333333333333343</v>
      </c>
      <c r="T337" s="192" t="str">
        <f>IF(S337&lt;=base!D$3,"","hc")</f>
        <v/>
      </c>
      <c r="U337" s="184"/>
      <c r="V337" s="45"/>
      <c r="W337" s="108">
        <f t="shared" si="5"/>
        <v>0</v>
      </c>
      <c r="X337" s="119"/>
      <c r="Z337"/>
    </row>
    <row r="338" spans="1:26" x14ac:dyDescent="0.25">
      <c r="A338" s="1" t="s">
        <v>17</v>
      </c>
      <c r="B338" s="2">
        <v>41243</v>
      </c>
      <c r="C338" s="25"/>
      <c r="D338" s="42"/>
      <c r="E338" s="28"/>
      <c r="F338" s="10">
        <v>0.375</v>
      </c>
      <c r="G338" s="46">
        <v>0.52083333333333337</v>
      </c>
      <c r="H338" s="155">
        <v>4.1666666666666664E-2</v>
      </c>
      <c r="I338" s="146">
        <v>0.5625</v>
      </c>
      <c r="J338" s="46">
        <v>0.70833333333333337</v>
      </c>
      <c r="K338" s="153"/>
      <c r="L338" s="132"/>
      <c r="M338" s="11"/>
      <c r="N338" s="47"/>
      <c r="O338" s="57"/>
      <c r="P338" s="189">
        <f>G338-F338+IF(F338&gt;G338,1)+J338-I338+IF(I338&gt;J338,1)+M338-L338+IF(L338&gt;M338,1)+O338-N338+IF(N338&gt;O338,1)+(E338*base!D$4)+(D338*base!D$4)+(C338*base!D$4)</f>
        <v>0.29166666666666674</v>
      </c>
      <c r="Q338" s="190" t="str">
        <f>IF(P338&lt;=base!D$5,"","hc")</f>
        <v/>
      </c>
      <c r="R338" s="190"/>
      <c r="S338" s="191">
        <f>G338-F338+IF(F338&gt;G338,1)+J338-I338+IF(I338&gt;J338,1)+M338-L338+IF(L338&gt;M338,1)+O338-N338+IF(N338&gt;O338,1)+(E338*base!D$4)+(D338*base!D$4)+(C338*base!D$4)+H338+K338</f>
        <v>0.33333333333333343</v>
      </c>
      <c r="T338" s="192" t="str">
        <f>IF(S338&lt;=base!D$3,"","hc")</f>
        <v/>
      </c>
      <c r="U338" s="184"/>
      <c r="V338" s="45"/>
      <c r="W338" s="108">
        <f t="shared" si="5"/>
        <v>0</v>
      </c>
      <c r="X338" s="119"/>
      <c r="Z338"/>
    </row>
    <row r="339" spans="1:26" x14ac:dyDescent="0.25">
      <c r="A339" s="1" t="s">
        <v>11</v>
      </c>
      <c r="B339" s="2">
        <v>41244</v>
      </c>
      <c r="C339" s="25"/>
      <c r="D339" s="42"/>
      <c r="E339" s="28"/>
      <c r="F339" s="10">
        <v>0.375</v>
      </c>
      <c r="G339" s="46">
        <v>0.52083333333333337</v>
      </c>
      <c r="H339" s="155">
        <v>4.1666666666666664E-2</v>
      </c>
      <c r="I339" s="146">
        <v>0.5625</v>
      </c>
      <c r="J339" s="46">
        <v>0.70833333333333337</v>
      </c>
      <c r="K339" s="153"/>
      <c r="L339" s="132"/>
      <c r="M339" s="11"/>
      <c r="N339" s="47"/>
      <c r="O339" s="57"/>
      <c r="P339" s="189">
        <f>G339-F339+IF(F339&gt;G339,1)+J339-I339+IF(I339&gt;J339,1)+M339-L339+IF(L339&gt;M339,1)+O339-N339+IF(N339&gt;O339,1)+(E339*base!D$4)+(D339*base!D$4)+(C339*base!D$4)</f>
        <v>0.29166666666666674</v>
      </c>
      <c r="Q339" s="190" t="str">
        <f>IF(P339&lt;=base!D$5,"","hc")</f>
        <v/>
      </c>
      <c r="R339" s="190"/>
      <c r="S339" s="191">
        <f>G339-F339+IF(F339&gt;G339,1)+J339-I339+IF(I339&gt;J339,1)+M339-L339+IF(L339&gt;M339,1)+O339-N339+IF(N339&gt;O339,1)+(E339*base!D$4)+(D339*base!D$4)+(C339*base!D$4)+H339+K339</f>
        <v>0.33333333333333343</v>
      </c>
      <c r="T339" s="192" t="str">
        <f>IF(S339&lt;=base!D$3,"","hc")</f>
        <v/>
      </c>
      <c r="U339" s="184"/>
      <c r="V339" s="45"/>
      <c r="W339" s="108">
        <f t="shared" si="5"/>
        <v>0</v>
      </c>
      <c r="X339" s="119"/>
      <c r="Z339"/>
    </row>
    <row r="340" spans="1:26" x14ac:dyDescent="0.25">
      <c r="A340" s="1" t="s">
        <v>12</v>
      </c>
      <c r="B340" s="2">
        <v>41245</v>
      </c>
      <c r="C340" s="25"/>
      <c r="D340" s="42"/>
      <c r="E340" s="28"/>
      <c r="F340" s="9"/>
      <c r="G340" s="125"/>
      <c r="H340" s="155"/>
      <c r="I340" s="146">
        <v>0.5625</v>
      </c>
      <c r="J340" s="46">
        <v>0.77083333333333337</v>
      </c>
      <c r="K340" s="155">
        <v>4.1666666666666664E-2</v>
      </c>
      <c r="L340" s="134">
        <v>0.8125</v>
      </c>
      <c r="M340" s="12">
        <v>0.875</v>
      </c>
      <c r="N340" s="49">
        <v>0.875</v>
      </c>
      <c r="O340" s="64">
        <v>4.1666666666666664E-2</v>
      </c>
      <c r="P340" s="189">
        <f>G340-F340+IF(F340&gt;G340,1)+J340-I340+IF(I340&gt;J340,1)+M340-L340+IF(L340&gt;M340,1)+O340-N340+IF(N340&gt;O340,1)+(E340*base!D$4)+(D340*base!D$4)+(C340*base!D$4)</f>
        <v>0.43750000000000022</v>
      </c>
      <c r="Q340" s="190" t="str">
        <f>IF(P340&lt;=base!D$5,"","hc")</f>
        <v>hc</v>
      </c>
      <c r="R340" s="190"/>
      <c r="S340" s="191">
        <f>G340-F340+IF(F340&gt;G340,1)+J340-I340+IF(I340&gt;J340,1)+M340-L340+IF(L340&gt;M340,1)+O340-N340+IF(N340&gt;O340,1)+(E340*base!D$4)+(D340*base!D$4)+(C340*base!D$4)+H340+K340</f>
        <v>0.47916666666666691</v>
      </c>
      <c r="T340" s="192" t="str">
        <f>IF(S340&lt;=base!D$3,"","hc")</f>
        <v/>
      </c>
      <c r="U340" s="184"/>
      <c r="V340" s="45"/>
      <c r="W340" s="108">
        <f t="shared" si="5"/>
        <v>0.16666666666666663</v>
      </c>
      <c r="X340" s="119"/>
      <c r="Z340"/>
    </row>
    <row r="341" spans="1:26" x14ac:dyDescent="0.25">
      <c r="A341" s="1" t="s">
        <v>13</v>
      </c>
      <c r="B341" s="2">
        <v>41246</v>
      </c>
      <c r="C341" s="25"/>
      <c r="D341" s="42"/>
      <c r="E341" s="28"/>
      <c r="F341" s="9"/>
      <c r="G341" s="125"/>
      <c r="H341" s="155"/>
      <c r="I341" s="144"/>
      <c r="J341" s="125"/>
      <c r="K341" s="153"/>
      <c r="L341" s="132"/>
      <c r="M341" s="11"/>
      <c r="N341" s="47"/>
      <c r="O341" s="57"/>
      <c r="P341" s="189">
        <f>G341-F341+IF(F341&gt;G341,1)+J341-I341+IF(I341&gt;J341,1)+M341-L341+IF(L341&gt;M341,1)+O341-N341+IF(N341&gt;O341,1)+(E341*base!D$4)+(D341*base!D$4)+(C341*base!D$4)</f>
        <v>0</v>
      </c>
      <c r="Q341" s="190" t="str">
        <f>IF(P341&lt;=base!D$5,"","hc")</f>
        <v/>
      </c>
      <c r="R341" s="190"/>
      <c r="S341" s="191">
        <f>G341-F341+IF(F341&gt;G341,1)+J341-I341+IF(I341&gt;J341,1)+M341-L341+IF(L341&gt;M341,1)+O341-N341+IF(N341&gt;O341,1)+(E341*base!D$4)+(D341*base!D$4)+(C341*base!D$4)+H341+K341</f>
        <v>0</v>
      </c>
      <c r="T341" s="192" t="str">
        <f>IF(S341&lt;=base!D$3,"","hc")</f>
        <v/>
      </c>
      <c r="U341" s="184">
        <f>SUM(P335:P341)</f>
        <v>1.6041666666666672</v>
      </c>
      <c r="V341" s="79">
        <f>IF(base!D$7&lt;U341,U341-base!D$7,0)</f>
        <v>0.10416666666666718</v>
      </c>
      <c r="W341" s="108">
        <f t="shared" si="5"/>
        <v>0</v>
      </c>
      <c r="X341" s="120">
        <f>G341-F341+IF(F341&gt;G341,1)+J341-I341+IF(I341&gt;J341,1)+M341-L341+IF(L341&gt;M341,1)+O341-N341+IF(N341&gt;O341,1)+(D341*base!E361)+(E341*base!E361)</f>
        <v>0</v>
      </c>
      <c r="Z341"/>
    </row>
    <row r="342" spans="1:26" x14ac:dyDescent="0.25">
      <c r="A342" s="1" t="s">
        <v>14</v>
      </c>
      <c r="B342" s="2">
        <v>41247</v>
      </c>
      <c r="C342" s="25"/>
      <c r="D342" s="42"/>
      <c r="E342" s="28"/>
      <c r="F342" s="9"/>
      <c r="G342" s="125"/>
      <c r="H342" s="155"/>
      <c r="I342" s="144"/>
      <c r="J342" s="125"/>
      <c r="K342" s="153"/>
      <c r="L342" s="132"/>
      <c r="M342" s="11"/>
      <c r="N342" s="47"/>
      <c r="O342" s="57"/>
      <c r="P342" s="189">
        <f>G342-F342+IF(F342&gt;G342,1)+J342-I342+IF(I342&gt;J342,1)+M342-L342+IF(L342&gt;M342,1)+O342-N342+IF(N342&gt;O342,1)+(E342*base!D$4)+(D342*base!D$4)+(C342*base!D$4)</f>
        <v>0</v>
      </c>
      <c r="Q342" s="190" t="str">
        <f>IF(P342&lt;=base!D$5,"","hc")</f>
        <v/>
      </c>
      <c r="R342" s="190"/>
      <c r="S342" s="191">
        <f>G342-F342+IF(F342&gt;G342,1)+J342-I342+IF(I342&gt;J342,1)+M342-L342+IF(L342&gt;M342,1)+O342-N342+IF(N342&gt;O342,1)+(E342*base!D$4)+(D342*base!D$4)+(C342*base!D$4)+H342+K342</f>
        <v>0</v>
      </c>
      <c r="T342" s="192" t="str">
        <f>IF(S342&lt;=base!D$3,"","hc")</f>
        <v/>
      </c>
      <c r="U342" s="184"/>
      <c r="V342" s="45"/>
      <c r="W342" s="108">
        <f t="shared" si="5"/>
        <v>0</v>
      </c>
      <c r="X342" s="119"/>
      <c r="Z342"/>
    </row>
    <row r="343" spans="1:26" x14ac:dyDescent="0.25">
      <c r="A343" s="1" t="s">
        <v>15</v>
      </c>
      <c r="B343" s="2">
        <v>41248</v>
      </c>
      <c r="C343" s="25"/>
      <c r="D343" s="42"/>
      <c r="E343" s="28"/>
      <c r="F343" s="10">
        <v>0.41666666666666669</v>
      </c>
      <c r="G343" s="46">
        <v>0.54166666666666663</v>
      </c>
      <c r="H343" s="155">
        <v>4.1666666666666664E-2</v>
      </c>
      <c r="I343" s="146">
        <v>0.58333333333333337</v>
      </c>
      <c r="J343" s="46">
        <v>0.79166666666666663</v>
      </c>
      <c r="K343" s="153"/>
      <c r="L343" s="132"/>
      <c r="M343" s="11"/>
      <c r="N343" s="47"/>
      <c r="O343" s="57"/>
      <c r="P343" s="189">
        <f>G343-F343+IF(F343&gt;G343,1)+J343-I343+IF(I343&gt;J343,1)+M343-L343+IF(L343&gt;M343,1)+O343-N343+IF(N343&gt;O343,1)+(E343*base!D$4)+(D343*base!D$4)+(C343*base!D$4)</f>
        <v>0.33333333333333315</v>
      </c>
      <c r="Q343" s="190" t="str">
        <f>IF(P343&lt;=base!D$5,"","hc")</f>
        <v/>
      </c>
      <c r="R343" s="190"/>
      <c r="S343" s="191">
        <f>G343-F343+IF(F343&gt;G343,1)+J343-I343+IF(I343&gt;J343,1)+M343-L343+IF(L343&gt;M343,1)+O343-N343+IF(N343&gt;O343,1)+(E343*base!D$4)+(D343*base!D$4)+(C343*base!D$4)+H343+K343</f>
        <v>0.37499999999999983</v>
      </c>
      <c r="T343" s="192" t="str">
        <f>IF(S343&lt;=base!D$3,"","hc")</f>
        <v/>
      </c>
      <c r="U343" s="184"/>
      <c r="V343" s="45"/>
      <c r="W343" s="108">
        <f t="shared" si="5"/>
        <v>0</v>
      </c>
      <c r="X343" s="119"/>
      <c r="Z343"/>
    </row>
    <row r="344" spans="1:26" x14ac:dyDescent="0.25">
      <c r="A344" s="1" t="s">
        <v>16</v>
      </c>
      <c r="B344" s="2">
        <v>41249</v>
      </c>
      <c r="C344" s="25"/>
      <c r="D344" s="42"/>
      <c r="E344" s="28"/>
      <c r="F344" s="10">
        <v>0.41666666666666669</v>
      </c>
      <c r="G344" s="46">
        <v>0.54166666666666663</v>
      </c>
      <c r="H344" s="155">
        <v>0</v>
      </c>
      <c r="I344" s="146">
        <v>0.54166666666666663</v>
      </c>
      <c r="J344" s="46">
        <v>0.82291666666666663</v>
      </c>
      <c r="K344" s="153"/>
      <c r="L344" s="132"/>
      <c r="M344" s="11"/>
      <c r="N344" s="47"/>
      <c r="O344" s="57"/>
      <c r="P344" s="189">
        <f>G344-F344+IF(F344&gt;G344,1)+J344-I344+IF(I344&gt;J344,1)+M344-L344+IF(L344&gt;M344,1)+O344-N344+IF(N344&gt;O344,1)+(E344*base!D$4)+(D344*base!D$4)+(C344*base!D$4)</f>
        <v>0.40624999999999989</v>
      </c>
      <c r="Q344" s="190" t="str">
        <f>IF(P344&lt;=base!D$5,"","hc")</f>
        <v/>
      </c>
      <c r="R344" s="190"/>
      <c r="S344" s="191">
        <f>G344-F344+IF(F344&gt;G344,1)+J344-I344+IF(I344&gt;J344,1)+M344-L344+IF(L344&gt;M344,1)+O344-N344+IF(N344&gt;O344,1)+(E344*base!D$4)+(D344*base!D$4)+(C344*base!D$4)+H344+K344</f>
        <v>0.40624999999999989</v>
      </c>
      <c r="T344" s="192" t="str">
        <f>IF(S344&lt;=base!D$3,"","hc")</f>
        <v/>
      </c>
      <c r="U344" s="184"/>
      <c r="V344" s="45"/>
      <c r="W344" s="108">
        <f t="shared" si="5"/>
        <v>0</v>
      </c>
      <c r="X344" s="119"/>
      <c r="Z344"/>
    </row>
    <row r="345" spans="1:26" x14ac:dyDescent="0.25">
      <c r="A345" s="1" t="s">
        <v>17</v>
      </c>
      <c r="B345" s="2">
        <v>41250</v>
      </c>
      <c r="C345" s="25"/>
      <c r="D345" s="42"/>
      <c r="E345" s="28"/>
      <c r="F345" s="10">
        <v>0.41666666666666669</v>
      </c>
      <c r="G345" s="46">
        <v>0.54166666666666663</v>
      </c>
      <c r="H345" s="155">
        <v>0</v>
      </c>
      <c r="I345" s="146">
        <v>0.54166666666666663</v>
      </c>
      <c r="J345" s="46">
        <v>0.79166666666666663</v>
      </c>
      <c r="K345" s="153"/>
      <c r="L345" s="132"/>
      <c r="M345" s="11"/>
      <c r="N345" s="47"/>
      <c r="O345" s="57"/>
      <c r="P345" s="189">
        <f>G345-F345+IF(F345&gt;G345,1)+J345-I345+IF(I345&gt;J345,1)+M345-L345+IF(L345&gt;M345,1)+O345-N345+IF(N345&gt;O345,1)+(E345*base!D$4)+(D345*base!D$4)+(C345*base!D$4)</f>
        <v>0.37499999999999989</v>
      </c>
      <c r="Q345" s="190" t="str">
        <f>IF(P345&lt;=base!D$5,"","hc")</f>
        <v/>
      </c>
      <c r="R345" s="190"/>
      <c r="S345" s="191">
        <f>G345-F345+IF(F345&gt;G345,1)+J345-I345+IF(I345&gt;J345,1)+M345-L345+IF(L345&gt;M345,1)+O345-N345+IF(N345&gt;O345,1)+(E345*base!D$4)+(D345*base!D$4)+(C345*base!D$4)+H345+K345</f>
        <v>0.37499999999999989</v>
      </c>
      <c r="T345" s="192" t="str">
        <f>IF(S345&lt;=base!D$3,"","hc")</f>
        <v/>
      </c>
      <c r="U345" s="184"/>
      <c r="V345" s="45"/>
      <c r="W345" s="108">
        <f t="shared" si="5"/>
        <v>0</v>
      </c>
      <c r="X345" s="119"/>
      <c r="Z345"/>
    </row>
    <row r="346" spans="1:26" x14ac:dyDescent="0.25">
      <c r="A346" s="1" t="s">
        <v>11</v>
      </c>
      <c r="B346" s="2">
        <v>41251</v>
      </c>
      <c r="C346" s="25"/>
      <c r="D346" s="42"/>
      <c r="E346" s="28"/>
      <c r="F346" s="10">
        <v>0.39583333333333331</v>
      </c>
      <c r="G346" s="46">
        <v>0.54166666666666663</v>
      </c>
      <c r="H346" s="155">
        <v>0</v>
      </c>
      <c r="I346" s="146">
        <v>0.54166666666666663</v>
      </c>
      <c r="J346" s="46">
        <v>0.64583333333333337</v>
      </c>
      <c r="K346" s="153"/>
      <c r="L346" s="132"/>
      <c r="M346" s="11"/>
      <c r="N346" s="47"/>
      <c r="O346" s="57"/>
      <c r="P346" s="189">
        <f>G346-F346+IF(F346&gt;G346,1)+J346-I346+IF(I346&gt;J346,1)+M346-L346+IF(L346&gt;M346,1)+O346-N346+IF(N346&gt;O346,1)+(E346*base!D$4)+(D346*base!D$4)+(C346*base!D$4)</f>
        <v>0.25000000000000011</v>
      </c>
      <c r="Q346" s="190" t="str">
        <f>IF(P346&lt;=base!D$5,"","hc")</f>
        <v/>
      </c>
      <c r="R346" s="190"/>
      <c r="S346" s="191">
        <f>G346-F346+IF(F346&gt;G346,1)+J346-I346+IF(I346&gt;J346,1)+M346-L346+IF(L346&gt;M346,1)+O346-N346+IF(N346&gt;O346,1)+(E346*base!D$4)+(D346*base!D$4)+(C346*base!D$4)+H346+K346</f>
        <v>0.25000000000000011</v>
      </c>
      <c r="T346" s="192" t="str">
        <f>IF(S346&lt;=base!D$3,"","hc")</f>
        <v/>
      </c>
      <c r="U346" s="184"/>
      <c r="V346" s="45"/>
      <c r="W346" s="108">
        <f t="shared" si="5"/>
        <v>0</v>
      </c>
      <c r="X346" s="119"/>
      <c r="Z346"/>
    </row>
    <row r="347" spans="1:26" x14ac:dyDescent="0.25">
      <c r="A347" s="1" t="s">
        <v>12</v>
      </c>
      <c r="B347" s="2">
        <v>41252</v>
      </c>
      <c r="C347" s="25"/>
      <c r="D347" s="42"/>
      <c r="E347" s="28"/>
      <c r="F347" s="10">
        <v>0.41666666666666669</v>
      </c>
      <c r="G347" s="46">
        <v>0.54166666666666663</v>
      </c>
      <c r="H347" s="155">
        <v>0</v>
      </c>
      <c r="I347" s="146">
        <v>0.54166666666666663</v>
      </c>
      <c r="J347" s="46">
        <v>0.82291666666666663</v>
      </c>
      <c r="K347" s="153"/>
      <c r="L347" s="132"/>
      <c r="M347" s="11"/>
      <c r="N347" s="47"/>
      <c r="O347" s="57"/>
      <c r="P347" s="189">
        <f>G347-F347+IF(F347&gt;G347,1)+J347-I347+IF(I347&gt;J347,1)+M347-L347+IF(L347&gt;M347,1)+O347-N347+IF(N347&gt;O347,1)+(E347*base!D$4)+(D347*base!D$4)+(C347*base!D$4)</f>
        <v>0.40624999999999989</v>
      </c>
      <c r="Q347" s="190" t="str">
        <f>IF(P347&lt;=base!D$5,"","hc")</f>
        <v/>
      </c>
      <c r="R347" s="190"/>
      <c r="S347" s="191">
        <f>G347-F347+IF(F347&gt;G347,1)+J347-I347+IF(I347&gt;J347,1)+M347-L347+IF(L347&gt;M347,1)+O347-N347+IF(N347&gt;O347,1)+(E347*base!D$4)+(D347*base!D$4)+(C347*base!D$4)+H347+K347</f>
        <v>0.40624999999999989</v>
      </c>
      <c r="T347" s="192" t="str">
        <f>IF(S347&lt;=base!D$3,"","hc")</f>
        <v/>
      </c>
      <c r="U347" s="184"/>
      <c r="V347" s="45"/>
      <c r="W347" s="108">
        <f t="shared" si="5"/>
        <v>0</v>
      </c>
      <c r="X347" s="119"/>
      <c r="Z347"/>
    </row>
    <row r="348" spans="1:26" x14ac:dyDescent="0.25">
      <c r="A348" s="1" t="s">
        <v>13</v>
      </c>
      <c r="B348" s="2">
        <v>41253</v>
      </c>
      <c r="C348" s="25"/>
      <c r="D348" s="42"/>
      <c r="E348" s="28"/>
      <c r="F348" s="9"/>
      <c r="G348" s="125"/>
      <c r="H348" s="155"/>
      <c r="I348" s="144"/>
      <c r="J348" s="125"/>
      <c r="K348" s="153"/>
      <c r="L348" s="132"/>
      <c r="M348" s="11"/>
      <c r="N348" s="47"/>
      <c r="O348" s="57"/>
      <c r="P348" s="189">
        <f>G348-F348+IF(F348&gt;G348,1)+J348-I348+IF(I348&gt;J348,1)+M348-L348+IF(L348&gt;M348,1)+O348-N348+IF(N348&gt;O348,1)+(E348*base!D$4)+(D348*base!D$4)+(C348*base!D$4)</f>
        <v>0</v>
      </c>
      <c r="Q348" s="190" t="str">
        <f>IF(P348&lt;=base!D$5,"","hc")</f>
        <v/>
      </c>
      <c r="R348" s="190"/>
      <c r="S348" s="191">
        <f>G348-F348+IF(F348&gt;G348,1)+J348-I348+IF(I348&gt;J348,1)+M348-L348+IF(L348&gt;M348,1)+O348-N348+IF(N348&gt;O348,1)+(E348*base!D$4)+(D348*base!D$4)+(C348*base!D$4)+H348+K348</f>
        <v>0</v>
      </c>
      <c r="T348" s="192" t="str">
        <f>IF(S348&lt;=base!D$3,"","hc")</f>
        <v/>
      </c>
      <c r="U348" s="184">
        <f>SUM(P342:P348)</f>
        <v>1.770833333333333</v>
      </c>
      <c r="V348" s="79">
        <f>IF(base!D$7&lt;U348,U348-base!D$7,0)</f>
        <v>0.27083333333333304</v>
      </c>
      <c r="W348" s="108">
        <f t="shared" si="5"/>
        <v>0</v>
      </c>
      <c r="X348" s="120">
        <f>G348-F348+IF(F348&gt;G348,1)+J348-I348+IF(I348&gt;J348,1)+M348-L348+IF(L348&gt;M348,1)+O348-N348+IF(N348&gt;O348,1)+(D348*base!E368)+(E348*base!E368)</f>
        <v>0</v>
      </c>
      <c r="Z348"/>
    </row>
    <row r="349" spans="1:26" x14ac:dyDescent="0.25">
      <c r="A349" s="1" t="s">
        <v>14</v>
      </c>
      <c r="B349" s="2">
        <v>41254</v>
      </c>
      <c r="C349" s="25"/>
      <c r="D349" s="42"/>
      <c r="E349" s="28"/>
      <c r="F349" s="10">
        <v>0.375</v>
      </c>
      <c r="G349" s="46">
        <v>0.5</v>
      </c>
      <c r="H349" s="155">
        <v>4.1666666666666664E-2</v>
      </c>
      <c r="I349" s="146">
        <v>0.54166666666666663</v>
      </c>
      <c r="J349" s="46">
        <v>0.70833333333333337</v>
      </c>
      <c r="K349" s="153"/>
      <c r="L349" s="132"/>
      <c r="M349" s="11"/>
      <c r="N349" s="47"/>
      <c r="O349" s="57"/>
      <c r="P349" s="189">
        <f>G349-F349+IF(F349&gt;G349,1)+J349-I349+IF(I349&gt;J349,1)+M349-L349+IF(L349&gt;M349,1)+O349-N349+IF(N349&gt;O349,1)+(E349*base!D$4)+(D349*base!D$4)+(C349*base!D$4)</f>
        <v>0.29166666666666674</v>
      </c>
      <c r="Q349" s="190" t="str">
        <f>IF(P349&lt;=base!D$5,"","hc")</f>
        <v/>
      </c>
      <c r="R349" s="190"/>
      <c r="S349" s="191">
        <f>G349-F349+IF(F349&gt;G349,1)+J349-I349+IF(I349&gt;J349,1)+M349-L349+IF(L349&gt;M349,1)+O349-N349+IF(N349&gt;O349,1)+(E349*base!D$4)+(D349*base!D$4)+(C349*base!D$4)+H349+K349</f>
        <v>0.33333333333333343</v>
      </c>
      <c r="T349" s="192" t="str">
        <f>IF(S349&lt;=base!D$3,"","hc")</f>
        <v/>
      </c>
      <c r="U349" s="184"/>
      <c r="V349" s="45"/>
      <c r="W349" s="108">
        <f t="shared" si="5"/>
        <v>0</v>
      </c>
      <c r="X349" s="119"/>
      <c r="Z349"/>
    </row>
    <row r="350" spans="1:26" x14ac:dyDescent="0.25">
      <c r="A350" s="1" t="s">
        <v>15</v>
      </c>
      <c r="B350" s="2">
        <v>41255</v>
      </c>
      <c r="C350" s="25"/>
      <c r="D350" s="42"/>
      <c r="E350" s="28"/>
      <c r="F350" s="10">
        <v>0.375</v>
      </c>
      <c r="G350" s="46">
        <v>0.5</v>
      </c>
      <c r="H350" s="155">
        <v>4.1666666666666664E-2</v>
      </c>
      <c r="I350" s="146">
        <v>0.54166666666666663</v>
      </c>
      <c r="J350" s="46">
        <v>0.70833333333333337</v>
      </c>
      <c r="K350" s="153"/>
      <c r="L350" s="132"/>
      <c r="M350" s="11"/>
      <c r="N350" s="47"/>
      <c r="O350" s="57"/>
      <c r="P350" s="189">
        <f>G350-F350+IF(F350&gt;G350,1)+J350-I350+IF(I350&gt;J350,1)+M350-L350+IF(L350&gt;M350,1)+O350-N350+IF(N350&gt;O350,1)+(E350*base!D$4)+(D350*base!D$4)+(C350*base!D$4)</f>
        <v>0.29166666666666674</v>
      </c>
      <c r="Q350" s="190" t="str">
        <f>IF(P350&lt;=base!D$5,"","hc")</f>
        <v/>
      </c>
      <c r="R350" s="190"/>
      <c r="S350" s="191">
        <f>G350-F350+IF(F350&gt;G350,1)+J350-I350+IF(I350&gt;J350,1)+M350-L350+IF(L350&gt;M350,1)+O350-N350+IF(N350&gt;O350,1)+(E350*base!D$4)+(D350*base!D$4)+(C350*base!D$4)+H350+K350</f>
        <v>0.33333333333333343</v>
      </c>
      <c r="T350" s="192" t="str">
        <f>IF(S350&lt;=base!D$3,"","hc")</f>
        <v/>
      </c>
      <c r="U350" s="184"/>
      <c r="V350" s="45"/>
      <c r="W350" s="108">
        <f t="shared" si="5"/>
        <v>0</v>
      </c>
      <c r="X350" s="119"/>
      <c r="Z350"/>
    </row>
    <row r="351" spans="1:26" x14ac:dyDescent="0.25">
      <c r="A351" s="1" t="s">
        <v>16</v>
      </c>
      <c r="B351" s="2">
        <v>41256</v>
      </c>
      <c r="C351" s="25"/>
      <c r="D351" s="42"/>
      <c r="E351" s="28"/>
      <c r="F351" s="10">
        <v>0.375</v>
      </c>
      <c r="G351" s="46">
        <v>0.54166666666666663</v>
      </c>
      <c r="H351" s="155">
        <v>4.1666666666666664E-2</v>
      </c>
      <c r="I351" s="146">
        <v>0.54166666666666663</v>
      </c>
      <c r="J351" s="46">
        <v>0.69166666666666676</v>
      </c>
      <c r="K351" s="153"/>
      <c r="L351" s="132"/>
      <c r="M351" s="11"/>
      <c r="N351" s="47"/>
      <c r="O351" s="57"/>
      <c r="P351" s="189">
        <f>G351-F351+IF(F351&gt;G351,1)+J351-I351+IF(I351&gt;J351,1)+M351-L351+IF(L351&gt;M351,1)+O351-N351+IF(N351&gt;O351,1)+(E351*base!D$4)+(D351*base!D$4)+(C351*base!D$4)</f>
        <v>0.31666666666666676</v>
      </c>
      <c r="Q351" s="190" t="str">
        <f>IF(P351&lt;=base!D$5,"","hc")</f>
        <v/>
      </c>
      <c r="R351" s="190"/>
      <c r="S351" s="191">
        <f>G351-F351+IF(F351&gt;G351,1)+J351-I351+IF(I351&gt;J351,1)+M351-L351+IF(L351&gt;M351,1)+O351-N351+IF(N351&gt;O351,1)+(E351*base!D$4)+(D351*base!D$4)+(C351*base!D$4)+H351+K351</f>
        <v>0.35833333333333345</v>
      </c>
      <c r="T351" s="192" t="str">
        <f>IF(S351&lt;=base!D$3,"","hc")</f>
        <v/>
      </c>
      <c r="U351" s="184"/>
      <c r="V351" s="45"/>
      <c r="W351" s="108">
        <f t="shared" si="5"/>
        <v>0</v>
      </c>
      <c r="X351" s="119"/>
      <c r="Z351"/>
    </row>
    <row r="352" spans="1:26" x14ac:dyDescent="0.25">
      <c r="A352" s="1" t="s">
        <v>17</v>
      </c>
      <c r="B352" s="2">
        <v>41257</v>
      </c>
      <c r="C352" s="25">
        <v>1</v>
      </c>
      <c r="D352" s="42"/>
      <c r="E352" s="28"/>
      <c r="F352" s="20"/>
      <c r="G352" s="130"/>
      <c r="H352" s="159"/>
      <c r="I352" s="150"/>
      <c r="J352" s="130"/>
      <c r="K352" s="166"/>
      <c r="L352" s="141"/>
      <c r="M352" s="21"/>
      <c r="N352" s="55"/>
      <c r="O352" s="65"/>
      <c r="P352" s="189">
        <f>G352-F352+IF(F352&gt;G352,1)+J352-I352+IF(I352&gt;J352,1)+M352-L352+IF(L352&gt;M352,1)+O352-N352+IF(N352&gt;O352,1)+(E352*base!D$4)+(D352*base!D$4)+(C352*base!D$4)</f>
        <v>0.3</v>
      </c>
      <c r="Q352" s="190" t="str">
        <f>IF(P352&lt;=base!D$5,"","hc")</f>
        <v/>
      </c>
      <c r="R352" s="190"/>
      <c r="S352" s="191">
        <f>G352-F352+IF(F352&gt;G352,1)+J352-I352+IF(I352&gt;J352,1)+M352-L352+IF(L352&gt;M352,1)+O352-N352+IF(N352&gt;O352,1)+(E352*base!D$4)+(D352*base!D$4)+(C352*base!D$4)+H352+K352</f>
        <v>0.3</v>
      </c>
      <c r="T352" s="192" t="str">
        <f>IF(S352&lt;=base!D$3,"","hc")</f>
        <v/>
      </c>
      <c r="U352" s="184"/>
      <c r="V352" s="45"/>
      <c r="W352" s="108">
        <f t="shared" si="5"/>
        <v>0</v>
      </c>
      <c r="X352" s="119"/>
      <c r="Z352"/>
    </row>
    <row r="353" spans="1:28" x14ac:dyDescent="0.25">
      <c r="A353" s="1" t="s">
        <v>11</v>
      </c>
      <c r="B353" s="2">
        <v>41258</v>
      </c>
      <c r="C353" s="25">
        <v>1</v>
      </c>
      <c r="D353" s="42"/>
      <c r="E353" s="28"/>
      <c r="F353" s="67"/>
      <c r="G353" s="143"/>
      <c r="H353" s="159"/>
      <c r="I353" s="152"/>
      <c r="J353" s="130"/>
      <c r="K353" s="166"/>
      <c r="L353" s="141"/>
      <c r="M353" s="21"/>
      <c r="N353" s="55"/>
      <c r="O353" s="65"/>
      <c r="P353" s="189">
        <f>G353-F353+IF(F353&gt;G353,1)+J353-I353+IF(I353&gt;J353,1)+M353-L353+IF(L353&gt;M353,1)+O353-N353+IF(N353&gt;O353,1)+(E353*base!D$4)+(D353*base!D$4)+(C353*base!D$4)</f>
        <v>0.3</v>
      </c>
      <c r="Q353" s="190" t="str">
        <f>IF(P353&lt;=base!D$5,"","hc")</f>
        <v/>
      </c>
      <c r="R353" s="190"/>
      <c r="S353" s="191">
        <f>G353-F353+IF(F353&gt;G353,1)+J353-I353+IF(I353&gt;J353,1)+M353-L353+IF(L353&gt;M353,1)+O353-N353+IF(N353&gt;O353,1)+(E353*base!D$4)+(D353*base!D$4)+(C353*base!D$4)+H353+K353</f>
        <v>0.3</v>
      </c>
      <c r="T353" s="192" t="str">
        <f>IF(S353&lt;=base!D$3,"","hc")</f>
        <v/>
      </c>
      <c r="U353" s="184"/>
      <c r="V353" s="45"/>
      <c r="W353" s="108">
        <f t="shared" si="5"/>
        <v>0</v>
      </c>
      <c r="X353" s="119"/>
      <c r="Z353"/>
    </row>
    <row r="354" spans="1:28" x14ac:dyDescent="0.25">
      <c r="A354" s="1" t="s">
        <v>12</v>
      </c>
      <c r="B354" s="2">
        <v>41259</v>
      </c>
      <c r="C354" s="25"/>
      <c r="D354" s="42"/>
      <c r="E354" s="28"/>
      <c r="F354" s="9"/>
      <c r="G354" s="125"/>
      <c r="H354" s="155"/>
      <c r="I354" s="144"/>
      <c r="J354" s="125"/>
      <c r="K354" s="153"/>
      <c r="L354" s="132"/>
      <c r="M354" s="11"/>
      <c r="N354" s="47"/>
      <c r="O354" s="57"/>
      <c r="P354" s="189">
        <f>G354-F354+IF(F354&gt;G354,1)+J354-I354+IF(I354&gt;J354,1)+M354-L354+IF(L354&gt;M354,1)+O354-N354+IF(N354&gt;O354,1)+(E354*base!D$4)+(D354*base!D$4)+(C354*base!D$4)</f>
        <v>0</v>
      </c>
      <c r="Q354" s="190" t="str">
        <f>IF(P354&lt;=base!D$5,"","hc")</f>
        <v/>
      </c>
      <c r="R354" s="190"/>
      <c r="S354" s="191">
        <f>G354-F354+IF(F354&gt;G354,1)+J354-I354+IF(I354&gt;J354,1)+M354-L354+IF(L354&gt;M354,1)+O354-N354+IF(N354&gt;O354,1)+(E354*base!D$4)+(D354*base!D$4)+(C354*base!D$4)+H354+K354</f>
        <v>0</v>
      </c>
      <c r="T354" s="192" t="str">
        <f>IF(S354&lt;=base!D$3,"","hc")</f>
        <v/>
      </c>
      <c r="U354" s="184"/>
      <c r="V354" s="45"/>
      <c r="W354" s="108">
        <f t="shared" si="5"/>
        <v>0</v>
      </c>
      <c r="X354" s="119"/>
      <c r="Z354"/>
    </row>
    <row r="355" spans="1:28" x14ac:dyDescent="0.25">
      <c r="A355" s="1" t="s">
        <v>13</v>
      </c>
      <c r="B355" s="2">
        <v>41260</v>
      </c>
      <c r="C355" s="25"/>
      <c r="D355" s="42"/>
      <c r="E355" s="28"/>
      <c r="F355" s="10"/>
      <c r="G355" s="46"/>
      <c r="H355" s="155"/>
      <c r="I355" s="144"/>
      <c r="J355" s="125"/>
      <c r="K355" s="153"/>
      <c r="L355" s="132"/>
      <c r="M355" s="11"/>
      <c r="N355" s="47"/>
      <c r="O355" s="57"/>
      <c r="P355" s="189">
        <f>G355-F355+IF(F355&gt;G355,1)+J355-I355+IF(I355&gt;J355,1)+M355-L355+IF(L355&gt;M355,1)+O355-N355+IF(N355&gt;O355,1)+(E355*base!D$4)+(D355*base!D$4)+(C355*base!D$4)</f>
        <v>0</v>
      </c>
      <c r="Q355" s="190" t="str">
        <f>IF(P355&lt;=base!D$5,"","hc")</f>
        <v/>
      </c>
      <c r="R355" s="190"/>
      <c r="S355" s="191">
        <f>G355-F355+IF(F355&gt;G355,1)+J355-I355+IF(I355&gt;J355,1)+M355-L355+IF(L355&gt;M355,1)+O355-N355+IF(N355&gt;O355,1)+(E355*base!D$4)+(D355*base!D$4)+(C355*base!D$4)+H355+K355</f>
        <v>0</v>
      </c>
      <c r="T355" s="192" t="str">
        <f>IF(S355&lt;=base!D$3,"","hc")</f>
        <v/>
      </c>
      <c r="U355" s="184">
        <f>SUM(P349:P355)</f>
        <v>1.5000000000000002</v>
      </c>
      <c r="V355" s="79">
        <f>IF(base!D$7&lt;U355,U355-base!D$7,0)</f>
        <v>0</v>
      </c>
      <c r="W355" s="108">
        <f t="shared" si="5"/>
        <v>0</v>
      </c>
      <c r="X355" s="120">
        <f>G355-F355+IF(F355&gt;G355,1)+J355-I355+IF(I355&gt;J355,1)+M355-L355+IF(L355&gt;M355,1)+O355-N355+IF(N355&gt;O355,1)+(D355*base!E375)+(E355*base!E375)</f>
        <v>0</v>
      </c>
      <c r="Z355"/>
    </row>
    <row r="356" spans="1:28" x14ac:dyDescent="0.25">
      <c r="A356" s="1" t="s">
        <v>14</v>
      </c>
      <c r="B356" s="2">
        <v>41261</v>
      </c>
      <c r="C356" s="25">
        <v>1</v>
      </c>
      <c r="D356" s="42"/>
      <c r="E356" s="28"/>
      <c r="F356" s="20"/>
      <c r="G356" s="130"/>
      <c r="H356" s="159"/>
      <c r="I356" s="150"/>
      <c r="J356" s="130"/>
      <c r="K356" s="166"/>
      <c r="L356" s="141"/>
      <c r="M356" s="21"/>
      <c r="N356" s="55"/>
      <c r="O356" s="65"/>
      <c r="P356" s="189">
        <f>G356-F356+IF(F356&gt;G356,1)+J356-I356+IF(I356&gt;J356,1)+M356-L356+IF(L356&gt;M356,1)+O356-N356+IF(N356&gt;O356,1)+(E356*base!D$4)+(D356*base!D$4)+(C356*base!D$4)</f>
        <v>0.3</v>
      </c>
      <c r="Q356" s="190" t="str">
        <f>IF(P356&lt;=base!D$5,"","hc")</f>
        <v/>
      </c>
      <c r="R356" s="190"/>
      <c r="S356" s="191">
        <f>G356-F356+IF(F356&gt;G356,1)+J356-I356+IF(I356&gt;J356,1)+M356-L356+IF(L356&gt;M356,1)+O356-N356+IF(N356&gt;O356,1)+(E356*base!D$4)+(D356*base!D$4)+(C356*base!D$4)+H356+K356</f>
        <v>0.3</v>
      </c>
      <c r="T356" s="192" t="str">
        <f>IF(S356&lt;=base!D$3,"","hc")</f>
        <v/>
      </c>
      <c r="U356" s="184"/>
      <c r="V356" s="45"/>
      <c r="W356" s="108">
        <f t="shared" si="5"/>
        <v>0</v>
      </c>
      <c r="X356" s="119"/>
      <c r="Z356"/>
    </row>
    <row r="357" spans="1:28" x14ac:dyDescent="0.25">
      <c r="A357" s="1" t="s">
        <v>15</v>
      </c>
      <c r="B357" s="2">
        <v>41262</v>
      </c>
      <c r="C357" s="25">
        <v>1</v>
      </c>
      <c r="D357" s="42"/>
      <c r="E357" s="28"/>
      <c r="F357" s="20"/>
      <c r="G357" s="130"/>
      <c r="H357" s="159"/>
      <c r="I357" s="150"/>
      <c r="J357" s="130"/>
      <c r="K357" s="166"/>
      <c r="L357" s="141"/>
      <c r="M357" s="21"/>
      <c r="N357" s="55"/>
      <c r="O357" s="65"/>
      <c r="P357" s="189">
        <f>G357-F357+IF(F357&gt;G357,1)+J357-I357+IF(I357&gt;J357,1)+M357-L357+IF(L357&gt;M357,1)+O357-N357+IF(N357&gt;O357,1)+(E357*base!D$4)+(D357*base!D$4)+(C357*base!D$4)</f>
        <v>0.3</v>
      </c>
      <c r="Q357" s="190" t="str">
        <f>IF(P357&lt;=base!D$5,"","hc")</f>
        <v/>
      </c>
      <c r="R357" s="190"/>
      <c r="S357" s="191">
        <f>G357-F357+IF(F357&gt;G357,1)+J357-I357+IF(I357&gt;J357,1)+M357-L357+IF(L357&gt;M357,1)+O357-N357+IF(N357&gt;O357,1)+(E357*base!D$4)+(D357*base!D$4)+(C357*base!D$4)+H357+K357</f>
        <v>0.3</v>
      </c>
      <c r="T357" s="192" t="str">
        <f>IF(S357&lt;=base!D$3,"","hc")</f>
        <v/>
      </c>
      <c r="U357" s="184"/>
      <c r="V357" s="45"/>
      <c r="W357" s="108">
        <f t="shared" si="5"/>
        <v>0</v>
      </c>
      <c r="X357" s="119"/>
      <c r="Z357"/>
    </row>
    <row r="358" spans="1:28" x14ac:dyDescent="0.25">
      <c r="A358" s="1" t="s">
        <v>16</v>
      </c>
      <c r="B358" s="2">
        <v>41263</v>
      </c>
      <c r="C358" s="25">
        <v>1</v>
      </c>
      <c r="D358" s="42"/>
      <c r="E358" s="28"/>
      <c r="F358" s="20"/>
      <c r="G358" s="130"/>
      <c r="H358" s="159"/>
      <c r="I358" s="150"/>
      <c r="J358" s="130"/>
      <c r="K358" s="166"/>
      <c r="L358" s="141"/>
      <c r="M358" s="21"/>
      <c r="N358" s="55"/>
      <c r="O358" s="65"/>
      <c r="P358" s="189">
        <f>G358-F358+IF(F358&gt;G358,1)+J358-I358+IF(I358&gt;J358,1)+M358-L358+IF(L358&gt;M358,1)+O358-N358+IF(N358&gt;O358,1)+(E358*base!D$4)+(D358*base!D$4)+(C358*base!D$4)</f>
        <v>0.3</v>
      </c>
      <c r="Q358" s="190" t="str">
        <f>IF(P358&lt;=base!D$5,"","hc")</f>
        <v/>
      </c>
      <c r="R358" s="190"/>
      <c r="S358" s="191">
        <f>G358-F358+IF(F358&gt;G358,1)+J358-I358+IF(I358&gt;J358,1)+M358-L358+IF(L358&gt;M358,1)+O358-N358+IF(N358&gt;O358,1)+(E358*base!D$4)+(D358*base!D$4)+(C358*base!D$4)+H358+K358</f>
        <v>0.3</v>
      </c>
      <c r="T358" s="192" t="str">
        <f>IF(S358&lt;=base!D$3,"","hc")</f>
        <v/>
      </c>
      <c r="U358" s="184"/>
      <c r="V358" s="45"/>
      <c r="W358" s="108">
        <f t="shared" si="5"/>
        <v>0</v>
      </c>
      <c r="X358" s="119"/>
      <c r="Z358"/>
    </row>
    <row r="359" spans="1:28" x14ac:dyDescent="0.25">
      <c r="A359" s="1" t="s">
        <v>17</v>
      </c>
      <c r="B359" s="2">
        <v>41264</v>
      </c>
      <c r="C359" s="25">
        <v>1</v>
      </c>
      <c r="D359" s="42"/>
      <c r="E359" s="28"/>
      <c r="F359" s="20"/>
      <c r="G359" s="130"/>
      <c r="H359" s="159"/>
      <c r="I359" s="150"/>
      <c r="J359" s="130"/>
      <c r="K359" s="166"/>
      <c r="L359" s="141"/>
      <c r="M359" s="21"/>
      <c r="N359" s="55"/>
      <c r="O359" s="65"/>
      <c r="P359" s="189">
        <f>G359-F359+IF(F359&gt;G359,1)+J359-I359+IF(I359&gt;J359,1)+M359-L359+IF(L359&gt;M359,1)+O359-N359+IF(N359&gt;O359,1)+(E359*base!D$4)+(D359*base!D$4)+(C359*base!D$4)</f>
        <v>0.3</v>
      </c>
      <c r="Q359" s="190" t="str">
        <f>IF(P359&lt;=base!D$5,"","hc")</f>
        <v/>
      </c>
      <c r="R359" s="190"/>
      <c r="S359" s="191">
        <f>G359-F359+IF(F359&gt;G359,1)+J359-I359+IF(I359&gt;J359,1)+M359-L359+IF(L359&gt;M359,1)+O359-N359+IF(N359&gt;O359,1)+(E359*base!D$4)+(D359*base!D$4)+(C359*base!D$4)+H359+K359</f>
        <v>0.3</v>
      </c>
      <c r="T359" s="192" t="str">
        <f>IF(S359&lt;=base!D$3,"","hc")</f>
        <v/>
      </c>
      <c r="U359" s="184"/>
      <c r="V359" s="45"/>
      <c r="W359" s="108">
        <f t="shared" si="5"/>
        <v>0</v>
      </c>
      <c r="X359" s="119"/>
      <c r="Z359"/>
    </row>
    <row r="360" spans="1:28" x14ac:dyDescent="0.25">
      <c r="A360" s="1" t="s">
        <v>11</v>
      </c>
      <c r="B360" s="2">
        <v>41265</v>
      </c>
      <c r="C360" s="25">
        <v>1</v>
      </c>
      <c r="D360" s="42"/>
      <c r="E360" s="28"/>
      <c r="F360" s="20"/>
      <c r="G360" s="130"/>
      <c r="H360" s="159"/>
      <c r="I360" s="150"/>
      <c r="J360" s="130"/>
      <c r="K360" s="166"/>
      <c r="L360" s="141"/>
      <c r="M360" s="21"/>
      <c r="N360" s="55"/>
      <c r="O360" s="65"/>
      <c r="P360" s="189">
        <f>G360-F360+IF(F360&gt;G360,1)+J360-I360+IF(I360&gt;J360,1)+M360-L360+IF(L360&gt;M360,1)+O360-N360+IF(N360&gt;O360,1)+(E360*base!D$4)+(D360*base!D$4)+(C360*base!D$4)</f>
        <v>0.3</v>
      </c>
      <c r="Q360" s="190" t="str">
        <f>IF(P360&lt;=base!D$5,"","hc")</f>
        <v/>
      </c>
      <c r="R360" s="190"/>
      <c r="S360" s="191">
        <f>G360-F360+IF(F360&gt;G360,1)+J360-I360+IF(I360&gt;J360,1)+M360-L360+IF(L360&gt;M360,1)+O360-N360+IF(N360&gt;O360,1)+(E360*base!D$4)+(D360*base!D$4)+(C360*base!D$4)+H360+K360</f>
        <v>0.3</v>
      </c>
      <c r="T360" s="192" t="str">
        <f>IF(S360&lt;=base!D$3,"","hc")</f>
        <v/>
      </c>
      <c r="U360" s="184"/>
      <c r="V360" s="45"/>
      <c r="W360" s="108">
        <f t="shared" si="5"/>
        <v>0</v>
      </c>
      <c r="X360" s="119"/>
      <c r="Z360"/>
    </row>
    <row r="361" spans="1:28" x14ac:dyDescent="0.25">
      <c r="A361" s="1" t="s">
        <v>12</v>
      </c>
      <c r="B361" s="2">
        <v>41266</v>
      </c>
      <c r="C361" s="25"/>
      <c r="D361" s="42"/>
      <c r="E361" s="28"/>
      <c r="F361" s="9"/>
      <c r="G361" s="125"/>
      <c r="H361" s="155"/>
      <c r="I361" s="144"/>
      <c r="J361" s="125"/>
      <c r="K361" s="153"/>
      <c r="L361" s="132"/>
      <c r="M361" s="11"/>
      <c r="N361" s="47"/>
      <c r="O361" s="57"/>
      <c r="P361" s="189">
        <f>G361-F361+IF(F361&gt;G361,1)+J361-I361+IF(I361&gt;J361,1)+M361-L361+IF(L361&gt;M361,1)+O361-N361+IF(N361&gt;O361,1)+(E361*base!D$4)+(D361*base!D$4)+(C361*base!D$4)</f>
        <v>0</v>
      </c>
      <c r="Q361" s="190" t="str">
        <f>IF(P361&lt;=base!D$5,"","hc")</f>
        <v/>
      </c>
      <c r="R361" s="190"/>
      <c r="S361" s="191">
        <f>G361-F361+IF(F361&gt;G361,1)+J361-I361+IF(I361&gt;J361,1)+M361-L361+IF(L361&gt;M361,1)+O361-N361+IF(N361&gt;O361,1)+(E361*base!D$4)+(D361*base!D$4)+(C361*base!D$4)+H361+K361</f>
        <v>0</v>
      </c>
      <c r="T361" s="192" t="str">
        <f>IF(S361&lt;=base!D$3,"","hc")</f>
        <v/>
      </c>
      <c r="U361" s="184"/>
      <c r="V361" s="45"/>
      <c r="W361" s="108">
        <f t="shared" si="5"/>
        <v>0</v>
      </c>
      <c r="X361" s="119"/>
      <c r="Z361"/>
    </row>
    <row r="362" spans="1:28" x14ac:dyDescent="0.25">
      <c r="A362" s="1" t="s">
        <v>13</v>
      </c>
      <c r="B362" s="2">
        <v>41267</v>
      </c>
      <c r="C362" s="25"/>
      <c r="D362" s="42"/>
      <c r="E362" s="28"/>
      <c r="F362" s="9"/>
      <c r="G362" s="125"/>
      <c r="H362" s="155"/>
      <c r="I362" s="144"/>
      <c r="J362" s="125"/>
      <c r="K362" s="153"/>
      <c r="L362" s="132"/>
      <c r="M362" s="11"/>
      <c r="N362" s="47"/>
      <c r="O362" s="57"/>
      <c r="P362" s="189">
        <f>G362-F362+IF(F362&gt;G362,1)+J362-I362+IF(I362&gt;J362,1)+M362-L362+IF(L362&gt;M362,1)+O362-N362+IF(N362&gt;O362,1)+(E362*base!D$4)+(D362*base!D$4)+(C362*base!D$4)</f>
        <v>0</v>
      </c>
      <c r="Q362" s="190" t="str">
        <f>IF(P362&lt;=base!D$5,"","hc")</f>
        <v/>
      </c>
      <c r="R362" s="190"/>
      <c r="S362" s="191">
        <f>G362-F362+IF(F362&gt;G362,1)+J362-I362+IF(I362&gt;J362,1)+M362-L362+IF(L362&gt;M362,1)+O362-N362+IF(N362&gt;O362,1)+(E362*base!D$4)+(D362*base!D$4)+(C362*base!D$4)+H362+K362</f>
        <v>0</v>
      </c>
      <c r="T362" s="192" t="str">
        <f>IF(S362&lt;=base!D$3,"","hc")</f>
        <v/>
      </c>
      <c r="U362" s="184">
        <f>SUM(P356:P362)</f>
        <v>1.5</v>
      </c>
      <c r="V362" s="79">
        <f>IF(base!D$7&lt;U362,U362-base!D$7,0)</f>
        <v>0</v>
      </c>
      <c r="W362" s="108">
        <f t="shared" si="5"/>
        <v>0</v>
      </c>
      <c r="X362" s="120">
        <f>G362-F362+IF(F362&gt;G362,1)+J362-I362+IF(I362&gt;J362,1)+M362-L362+IF(L362&gt;M362,1)+O362-N362+IF(N362&gt;O362,1)+(D362*base!E382)+(E362*base!E382)</f>
        <v>0</v>
      </c>
      <c r="Z362"/>
      <c r="AB362" s="13"/>
    </row>
    <row r="363" spans="1:28" x14ac:dyDescent="0.25">
      <c r="A363" s="1" t="s">
        <v>14</v>
      </c>
      <c r="B363" s="2">
        <v>41268</v>
      </c>
      <c r="C363" s="25">
        <v>1</v>
      </c>
      <c r="D363" s="42"/>
      <c r="E363" s="28"/>
      <c r="F363" s="20"/>
      <c r="G363" s="130"/>
      <c r="H363" s="159"/>
      <c r="I363" s="150"/>
      <c r="J363" s="130"/>
      <c r="K363" s="166"/>
      <c r="L363" s="141"/>
      <c r="M363" s="21"/>
      <c r="N363" s="55"/>
      <c r="O363" s="65"/>
      <c r="P363" s="189">
        <f>G363-F363+IF(F363&gt;G363,1)+J363-I363+IF(I363&gt;J363,1)+M363-L363+IF(L363&gt;M363,1)+O363-N363+IF(N363&gt;O363,1)+(E363*base!D$4)+(D363*base!D$4)+(C363*base!D$4)</f>
        <v>0.3</v>
      </c>
      <c r="Q363" s="190" t="str">
        <f>IF(P363&lt;=base!D$5,"","hc")</f>
        <v/>
      </c>
      <c r="R363" s="190"/>
      <c r="S363" s="191">
        <f>G363-F363+IF(F363&gt;G363,1)+J363-I363+IF(I363&gt;J363,1)+M363-L363+IF(L363&gt;M363,1)+O363-N363+IF(N363&gt;O363,1)+(E363*base!D$4)+(D363*base!D$4)+(C363*base!D$4)+H363+K363</f>
        <v>0.3</v>
      </c>
      <c r="T363" s="192" t="str">
        <f>IF(S363&lt;=base!D$3,"","hc")</f>
        <v/>
      </c>
      <c r="U363" s="184"/>
      <c r="V363" s="45"/>
      <c r="W363" s="108">
        <f t="shared" si="5"/>
        <v>0</v>
      </c>
      <c r="X363" s="119"/>
      <c r="Z363"/>
    </row>
    <row r="364" spans="1:28" x14ac:dyDescent="0.25">
      <c r="A364" s="1" t="s">
        <v>15</v>
      </c>
      <c r="B364" s="2">
        <v>41269</v>
      </c>
      <c r="C364" s="25">
        <v>1</v>
      </c>
      <c r="D364" s="42"/>
      <c r="E364" s="28"/>
      <c r="F364" s="20"/>
      <c r="G364" s="130"/>
      <c r="H364" s="159"/>
      <c r="I364" s="150"/>
      <c r="J364" s="130"/>
      <c r="K364" s="166"/>
      <c r="L364" s="141"/>
      <c r="M364" s="21"/>
      <c r="N364" s="55"/>
      <c r="O364" s="65"/>
      <c r="P364" s="189">
        <f>G364-F364+IF(F364&gt;G364,1)+J364-I364+IF(I364&gt;J364,1)+M364-L364+IF(L364&gt;M364,1)+O364-N364+IF(N364&gt;O364,1)+(E364*base!D$4)+(D364*base!D$4)+(C364*base!D$4)</f>
        <v>0.3</v>
      </c>
      <c r="Q364" s="190" t="str">
        <f>IF(P364&lt;=base!D$5,"","hc")</f>
        <v/>
      </c>
      <c r="R364" s="190"/>
      <c r="S364" s="191">
        <f>G364-F364+IF(F364&gt;G364,1)+J364-I364+IF(I364&gt;J364,1)+M364-L364+IF(L364&gt;M364,1)+O364-N364+IF(N364&gt;O364,1)+(E364*base!D$4)+(D364*base!D$4)+(C364*base!D$4)+H364+K364</f>
        <v>0.3</v>
      </c>
      <c r="T364" s="192" t="str">
        <f>IF(S364&lt;=base!D$3,"","hc")</f>
        <v/>
      </c>
      <c r="U364" s="184"/>
      <c r="V364" s="45"/>
      <c r="W364" s="108">
        <f t="shared" si="5"/>
        <v>0</v>
      </c>
      <c r="X364" s="119"/>
      <c r="Z364"/>
    </row>
    <row r="365" spans="1:28" x14ac:dyDescent="0.25">
      <c r="A365" s="1" t="s">
        <v>16</v>
      </c>
      <c r="B365" s="2">
        <v>41270</v>
      </c>
      <c r="C365" s="25">
        <v>1</v>
      </c>
      <c r="D365" s="42"/>
      <c r="E365" s="28"/>
      <c r="F365" s="20"/>
      <c r="G365" s="130"/>
      <c r="H365" s="159"/>
      <c r="I365" s="150"/>
      <c r="J365" s="130"/>
      <c r="K365" s="166"/>
      <c r="L365" s="141"/>
      <c r="M365" s="21"/>
      <c r="N365" s="55"/>
      <c r="O365" s="65"/>
      <c r="P365" s="189">
        <f>G365-F365+IF(F365&gt;G365,1)+J365-I365+IF(I365&gt;J365,1)+M365-L365+IF(L365&gt;M365,1)+O365-N365+IF(N365&gt;O365,1)+(E365*base!D$4)+(D365*base!D$4)+(C365*base!D$4)</f>
        <v>0.3</v>
      </c>
      <c r="Q365" s="190" t="str">
        <f>IF(P365&lt;=base!D$5,"","hc")</f>
        <v/>
      </c>
      <c r="R365" s="190"/>
      <c r="S365" s="191">
        <f>G365-F365+IF(F365&gt;G365,1)+J365-I365+IF(I365&gt;J365,1)+M365-L365+IF(L365&gt;M365,1)+O365-N365+IF(N365&gt;O365,1)+(E365*base!D$4)+(D365*base!D$4)+(C365*base!D$4)+H365+K365</f>
        <v>0.3</v>
      </c>
      <c r="T365" s="192" t="str">
        <f>IF(S365&lt;=base!D$3,"","hc")</f>
        <v/>
      </c>
      <c r="U365" s="184"/>
      <c r="V365" s="45"/>
      <c r="W365" s="108">
        <f t="shared" si="5"/>
        <v>0</v>
      </c>
      <c r="X365" s="119"/>
      <c r="Z365"/>
    </row>
    <row r="366" spans="1:28" x14ac:dyDescent="0.25">
      <c r="A366" s="1" t="s">
        <v>17</v>
      </c>
      <c r="B366" s="2">
        <v>41271</v>
      </c>
      <c r="C366" s="25">
        <v>1</v>
      </c>
      <c r="D366" s="42"/>
      <c r="E366" s="28"/>
      <c r="F366" s="20"/>
      <c r="G366" s="130"/>
      <c r="H366" s="159"/>
      <c r="I366" s="150"/>
      <c r="J366" s="130"/>
      <c r="K366" s="166"/>
      <c r="L366" s="141"/>
      <c r="M366" s="21"/>
      <c r="N366" s="55"/>
      <c r="O366" s="65"/>
      <c r="P366" s="189">
        <f>G366-F366+IF(F366&gt;G366,1)+J366-I366+IF(I366&gt;J366,1)+M366-L366+IF(L366&gt;M366,1)+O366-N366+IF(N366&gt;O366,1)+(E366*base!D$4)+(D366*base!D$4)+(C366*base!D$4)</f>
        <v>0.3</v>
      </c>
      <c r="Q366" s="190" t="str">
        <f>IF(P366&lt;=base!D$5,"","hc")</f>
        <v/>
      </c>
      <c r="R366" s="190"/>
      <c r="S366" s="191">
        <f>G366-F366+IF(F366&gt;G366,1)+J366-I366+IF(I366&gt;J366,1)+M366-L366+IF(L366&gt;M366,1)+O366-N366+IF(N366&gt;O366,1)+(E366*base!D$4)+(D366*base!D$4)+(C366*base!D$4)+H366+K366</f>
        <v>0.3</v>
      </c>
      <c r="T366" s="192" t="str">
        <f>IF(S366&lt;=base!D$3,"","hc")</f>
        <v/>
      </c>
      <c r="U366" s="184"/>
      <c r="V366" s="45"/>
      <c r="W366" s="108">
        <f t="shared" si="5"/>
        <v>0</v>
      </c>
      <c r="X366" s="119"/>
      <c r="Z366"/>
    </row>
    <row r="367" spans="1:28" x14ac:dyDescent="0.25">
      <c r="A367" s="1" t="s">
        <v>11</v>
      </c>
      <c r="B367" s="2">
        <v>41272</v>
      </c>
      <c r="C367" s="25">
        <v>1</v>
      </c>
      <c r="D367" s="42"/>
      <c r="E367" s="28"/>
      <c r="F367" s="20"/>
      <c r="G367" s="130"/>
      <c r="H367" s="159"/>
      <c r="I367" s="150"/>
      <c r="J367" s="130"/>
      <c r="K367" s="166"/>
      <c r="L367" s="141"/>
      <c r="M367" s="21"/>
      <c r="N367" s="55"/>
      <c r="O367" s="65"/>
      <c r="P367" s="189">
        <f>G367-F367+IF(F367&gt;G367,1)+J367-I367+IF(I367&gt;J367,1)+M367-L367+IF(L367&gt;M367,1)+O367-N367+IF(N367&gt;O367,1)+(E367*base!D$4)+(D367*base!D$4)+(C367*base!D$4)</f>
        <v>0.3</v>
      </c>
      <c r="Q367" s="190" t="str">
        <f>IF(P367&lt;=base!D$5,"","hc")</f>
        <v/>
      </c>
      <c r="R367" s="190"/>
      <c r="S367" s="191">
        <f>G367-F367+IF(F367&gt;G367,1)+J367-I367+IF(I367&gt;J367,1)+M367-L367+IF(L367&gt;M367,1)+O367-N367+IF(N367&gt;O367,1)+(E367*base!D$4)+(D367*base!D$4)+(C367*base!D$4)+H367+K367</f>
        <v>0.3</v>
      </c>
      <c r="T367" s="192" t="str">
        <f>IF(S367&lt;=base!D$3,"","hc")</f>
        <v/>
      </c>
      <c r="U367" s="184"/>
      <c r="V367" s="45"/>
      <c r="W367" s="108">
        <f t="shared" si="5"/>
        <v>0</v>
      </c>
      <c r="X367" s="119"/>
      <c r="Z367"/>
    </row>
    <row r="368" spans="1:28" ht="15.75" thickBot="1" x14ac:dyDescent="0.3">
      <c r="A368" s="1" t="s">
        <v>12</v>
      </c>
      <c r="B368" s="2">
        <v>41273</v>
      </c>
      <c r="C368" s="26"/>
      <c r="D368" s="43"/>
      <c r="E368" s="29"/>
      <c r="F368" s="9"/>
      <c r="G368" s="125"/>
      <c r="H368" s="155"/>
      <c r="I368" s="144"/>
      <c r="J368" s="125"/>
      <c r="K368" s="153"/>
      <c r="L368" s="132"/>
      <c r="M368" s="11"/>
      <c r="N368" s="47"/>
      <c r="O368" s="57"/>
      <c r="P368" s="193">
        <f>G368-F368+IF(F368&gt;G368,1)+J368-I368+IF(I368&gt;J368,1)+M368-L368+IF(L368&gt;M368,1)+O368-N368+IF(N368&gt;O368,1)+(E368*base!D$4)+(D368*base!D$4)+(C368*base!D$4)</f>
        <v>0</v>
      </c>
      <c r="Q368" s="194" t="str">
        <f>IF(P368&lt;=base!D$5,"","hc")</f>
        <v/>
      </c>
      <c r="R368" s="194"/>
      <c r="S368" s="195">
        <f>G368-F368+IF(F368&gt;G368,1)+J368-I368+IF(I368&gt;J368,1)+M368-L368+IF(L368&gt;M368,1)+O368-N368+IF(N368&gt;O368,1)+(E368*base!D$4)+(D368*base!D$4)+(C368*base!D$4)+H368+K368</f>
        <v>0</v>
      </c>
      <c r="T368" s="196" t="str">
        <f>IF(S368&lt;=base!D$3,"","hc")</f>
        <v/>
      </c>
      <c r="U368" s="185">
        <f>SUM(P363:P368)</f>
        <v>1.5</v>
      </c>
      <c r="V368" s="122">
        <f>IF(base!D$7&lt;U368,U368-base!D$7,0)</f>
        <v>0</v>
      </c>
      <c r="W368" s="123">
        <f t="shared" si="5"/>
        <v>0</v>
      </c>
      <c r="X368" s="124"/>
      <c r="Z36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gérald</cp:lastModifiedBy>
  <dcterms:created xsi:type="dcterms:W3CDTF">2016-10-24T13:04:51Z</dcterms:created>
  <dcterms:modified xsi:type="dcterms:W3CDTF">2017-02-15T16:42:54Z</dcterms:modified>
</cp:coreProperties>
</file>