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https://d.docs.live.net/4e54ff1e2a91e8ab/Bureau/"/>
    </mc:Choice>
  </mc:AlternateContent>
  <xr:revisionPtr revIDLastSave="23" documentId="8_{A6BEB062-50AE-4A61-8A55-D31BA9507845}" xr6:coauthVersionLast="47" xr6:coauthVersionMax="47" xr10:uidLastSave="{96951D61-A0AD-42DE-8C28-B7E63F43191C}"/>
  <bookViews>
    <workbookView xWindow="-108" yWindow="-108" windowWidth="23256" windowHeight="13176" activeTab="1" xr2:uid="{00000000-000D-0000-FFFF-FFFF00000000}"/>
  </bookViews>
  <sheets>
    <sheet name="Bilan" sheetId="4" r:id="rId1"/>
    <sheet name="planning " sheetId="1" r:id="rId2"/>
    <sheet name="hs" sheetId="5" r:id="rId3"/>
    <sheet name="ref" sheetId="3" r:id="rId4"/>
  </sheets>
  <externalReferences>
    <externalReference r:id="rId5"/>
  </externalReferences>
  <definedNames>
    <definedName name="_xlnm._FilterDatabase" localSheetId="1" hidden="1">'planning '!$B$5:$D$11</definedName>
    <definedName name="gérald">ref!$C$25:$C$33</definedName>
    <definedName name="gérald1">ref!$C$25:$D$33</definedName>
    <definedName name="gerald2">ref!$C$25:$C$33</definedName>
    <definedName name="gerald3">ref!$C$25:$C$35</definedName>
    <definedName name="gérald4">ref!$C$24:$C$35</definedName>
    <definedName name="listeMois">[1]ref!$L$2:$M$13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" i="1" l="1"/>
  <c r="D29" i="3" l="1"/>
  <c r="C5" i="1"/>
  <c r="J14" i="5"/>
  <c r="J15" i="5"/>
  <c r="J16" i="5"/>
  <c r="J17" i="5"/>
  <c r="J18" i="5"/>
  <c r="J19" i="5"/>
  <c r="J20" i="5"/>
  <c r="H20" i="5" l="1"/>
  <c r="B20" i="5"/>
  <c r="H19" i="5"/>
  <c r="B19" i="5"/>
  <c r="H18" i="5"/>
  <c r="B18" i="5"/>
  <c r="H17" i="5"/>
  <c r="B17" i="5"/>
  <c r="H16" i="5"/>
  <c r="B16" i="5"/>
  <c r="H15" i="5"/>
  <c r="B15" i="5"/>
  <c r="H14" i="5"/>
  <c r="B14" i="5"/>
  <c r="B5" i="5"/>
  <c r="B6" i="5"/>
  <c r="B7" i="5"/>
  <c r="B8" i="5"/>
  <c r="B9" i="5"/>
  <c r="B10" i="5"/>
  <c r="B4" i="5"/>
  <c r="J10" i="5"/>
  <c r="H10" i="5"/>
  <c r="J9" i="5"/>
  <c r="H9" i="5"/>
  <c r="J8" i="5"/>
  <c r="H8" i="5"/>
  <c r="J7" i="5"/>
  <c r="H7" i="5"/>
  <c r="J6" i="5"/>
  <c r="H6" i="5"/>
  <c r="J5" i="5"/>
  <c r="H5" i="5"/>
  <c r="J4" i="5"/>
  <c r="H4" i="5"/>
  <c r="C6" i="1"/>
  <c r="C5" i="5" s="1"/>
  <c r="V5" i="4"/>
  <c r="V4" i="4"/>
  <c r="L16" i="4"/>
  <c r="L15" i="4"/>
  <c r="L14" i="4"/>
  <c r="L13" i="4"/>
  <c r="L12" i="4"/>
  <c r="L11" i="4"/>
  <c r="L10" i="4"/>
  <c r="L9" i="4"/>
  <c r="L8" i="4"/>
  <c r="L7" i="4"/>
  <c r="L6" i="4"/>
  <c r="L5" i="4"/>
  <c r="C4" i="5" l="1"/>
  <c r="C5" i="4"/>
  <c r="C8" i="4" l="1"/>
  <c r="D8" i="4" s="1"/>
  <c r="C14" i="4"/>
  <c r="C13" i="4"/>
  <c r="C12" i="4"/>
  <c r="C11" i="4"/>
  <c r="C10" i="4"/>
  <c r="D10" i="4" s="1"/>
  <c r="C9" i="4"/>
  <c r="D9" i="4" s="1"/>
  <c r="C7" i="4"/>
  <c r="D7" i="4" s="1"/>
  <c r="C6" i="4"/>
  <c r="C15" i="4"/>
  <c r="C17" i="4" l="1"/>
  <c r="D14" i="4"/>
  <c r="D6" i="4"/>
  <c r="J5" i="4" l="1"/>
  <c r="J6" i="4"/>
  <c r="F15" i="5" l="1"/>
  <c r="F14" i="5"/>
  <c r="F16" i="5"/>
  <c r="F17" i="5"/>
  <c r="F19" i="5"/>
  <c r="F20" i="5"/>
  <c r="F18" i="5"/>
  <c r="D9" i="5" l="1"/>
  <c r="D20" i="5"/>
  <c r="D10" i="5"/>
  <c r="D19" i="5"/>
  <c r="F5" i="5"/>
  <c r="F6" i="5"/>
  <c r="F4" i="5"/>
  <c r="F8" i="5"/>
  <c r="F7" i="5"/>
  <c r="F10" i="5"/>
  <c r="F9" i="5"/>
  <c r="O17" i="5" l="1"/>
  <c r="N17" i="5"/>
  <c r="Q16" i="5"/>
  <c r="P16" i="5"/>
  <c r="O16" i="5"/>
  <c r="N16" i="5"/>
  <c r="Q17" i="5"/>
  <c r="P17" i="5"/>
  <c r="Q7" i="5"/>
  <c r="O7" i="5"/>
  <c r="P7" i="5"/>
  <c r="N7" i="5"/>
  <c r="Q6" i="5"/>
  <c r="P6" i="5"/>
  <c r="O6" i="5"/>
  <c r="N6" i="5"/>
  <c r="R6" i="4"/>
  <c r="J4" i="4"/>
  <c r="R5" i="4"/>
  <c r="D35" i="3" l="1"/>
  <c r="D34" i="3"/>
  <c r="D32" i="3"/>
  <c r="D31" i="3"/>
  <c r="D30" i="3"/>
  <c r="D28" i="3"/>
  <c r="D27" i="3"/>
  <c r="I20" i="1"/>
  <c r="E20" i="1"/>
  <c r="J10" i="4" l="1"/>
  <c r="I6" i="1"/>
  <c r="C7" i="1"/>
  <c r="C6" i="5" s="1"/>
  <c r="I5" i="1"/>
  <c r="E5" i="1"/>
  <c r="R9" i="4" l="1"/>
  <c r="I7" i="1"/>
  <c r="C8" i="1"/>
  <c r="C7" i="5" s="1"/>
  <c r="E7" i="1"/>
  <c r="E5" i="4" l="1"/>
  <c r="R7" i="4"/>
  <c r="E8" i="1"/>
  <c r="C9" i="1"/>
  <c r="C8" i="5" s="1"/>
  <c r="I8" i="1"/>
  <c r="I9" i="1" l="1"/>
  <c r="C10" i="1"/>
  <c r="C9" i="5" s="1"/>
  <c r="E9" i="1"/>
  <c r="I21" i="1" l="1"/>
  <c r="E21" i="1"/>
  <c r="I10" i="1"/>
  <c r="E10" i="1"/>
  <c r="D11" i="4"/>
  <c r="C11" i="1"/>
  <c r="C15" i="1" l="1"/>
  <c r="E15" i="1" s="1"/>
  <c r="C10" i="5"/>
  <c r="I11" i="1"/>
  <c r="C14" i="5"/>
  <c r="I15" i="1"/>
  <c r="C16" i="1"/>
  <c r="C15" i="5" s="1"/>
  <c r="R8" i="4"/>
  <c r="D12" i="4"/>
  <c r="D13" i="4"/>
  <c r="D5" i="4" s="1"/>
  <c r="E11" i="1"/>
  <c r="I16" i="1" l="1"/>
  <c r="C17" i="1"/>
  <c r="C16" i="5" s="1"/>
  <c r="E16" i="1"/>
  <c r="E17" i="1" l="1"/>
  <c r="C18" i="1"/>
  <c r="C17" i="5" s="1"/>
  <c r="I17" i="1"/>
  <c r="J8" i="4"/>
  <c r="R10" i="4"/>
  <c r="J9" i="4"/>
  <c r="J7" i="4"/>
  <c r="C19" i="1" l="1"/>
  <c r="C18" i="5" s="1"/>
  <c r="I18" i="1"/>
  <c r="E18" i="1"/>
  <c r="E19" i="1" l="1"/>
  <c r="I19" i="1"/>
  <c r="C20" i="1"/>
  <c r="C19" i="5" s="1"/>
  <c r="C21" i="1" l="1"/>
  <c r="C20" i="5" s="1"/>
  <c r="R11" i="4" l="1"/>
  <c r="N10" i="4" l="1" a="1"/>
  <c r="N10" i="4" s="1"/>
  <c r="N13" i="4" a="1"/>
  <c r="N13" i="4" s="1"/>
  <c r="N11" i="4" a="1"/>
  <c r="N11" i="4" s="1"/>
  <c r="N9" i="4" a="1"/>
  <c r="N9" i="4" s="1"/>
  <c r="N12" i="4" a="1"/>
  <c r="N12" i="4" s="1"/>
  <c r="N14" i="4" a="1"/>
  <c r="N14" i="4" s="1"/>
  <c r="N6" i="4" a="1"/>
  <c r="N6" i="4" s="1"/>
  <c r="N5" i="4" a="1"/>
  <c r="N5" i="4" s="1"/>
  <c r="N15" i="4" a="1"/>
  <c r="N15" i="4" s="1"/>
  <c r="N7" i="4" a="1"/>
  <c r="N7" i="4" s="1"/>
  <c r="N16" i="4" a="1"/>
  <c r="N16" i="4" s="1"/>
  <c r="N8" i="4" a="1"/>
  <c r="N8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<sst xmlns="http://schemas.openxmlformats.org/spreadsheetml/2006/main" count="134" uniqueCount="95">
  <si>
    <t>pause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</si>
  <si>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</si>
  <si>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</si>
  <si>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</si>
  <si>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</si>
  <si>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</si>
  <si>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</si>
  <si>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 xml:space="preserve">repos quotidien </t>
  </si>
  <si>
    <t>durée du travail hebdomadaire</t>
  </si>
  <si>
    <t xml:space="preserve">heure jour </t>
  </si>
  <si>
    <t>Férié travaillé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</si>
  <si>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</si>
  <si>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</si>
  <si>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</si>
  <si>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</si>
  <si>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</si>
  <si>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</si>
  <si>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</si>
  <si>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</si>
  <si>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</si>
  <si>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</si>
  <si>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</si>
  <si>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</si>
  <si>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</si>
  <si>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</si>
  <si>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</si>
  <si>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</si>
  <si>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</si>
  <si>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</si>
  <si>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</si>
  <si>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</si>
  <si>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</si>
  <si>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</si>
  <si>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</si>
  <si>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</si>
  <si>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</t>
  </si>
  <si>
    <t>jour semaine maximun</t>
  </si>
  <si>
    <t>amplitude jour +12 h</t>
  </si>
  <si>
    <t>jour +10 h</t>
  </si>
  <si>
    <t xml:space="preserve">mois </t>
  </si>
  <si>
    <t>heures semaine + 48h</t>
  </si>
  <si>
    <t>jours hedbomadaire + 6 jours</t>
  </si>
  <si>
    <t xml:space="preserve">jour semaine </t>
  </si>
  <si>
    <t>rtt</t>
  </si>
  <si>
    <t>type de journée</t>
  </si>
  <si>
    <t>télétravail</t>
  </si>
  <si>
    <t xml:space="preserve">repos journalier </t>
  </si>
  <si>
    <t>travail annuel +1607h</t>
  </si>
  <si>
    <t xml:space="preserve">Heures suplémentaires </t>
  </si>
  <si>
    <t>18h30 à 22h</t>
  </si>
  <si>
    <t>22h à 24</t>
  </si>
  <si>
    <t xml:space="preserve">24h à 6h </t>
  </si>
  <si>
    <t xml:space="preserve">dimanche </t>
  </si>
  <si>
    <t xml:space="preserve">samedi </t>
  </si>
  <si>
    <t>heures + 35</t>
  </si>
  <si>
    <t>jours fériés</t>
  </si>
  <si>
    <t>heures</t>
  </si>
  <si>
    <t xml:space="preserve">jours et heures réels </t>
  </si>
  <si>
    <t>fin</t>
  </si>
  <si>
    <t>non</t>
  </si>
  <si>
    <t xml:space="preserve">non </t>
  </si>
  <si>
    <t>h</t>
  </si>
  <si>
    <t>h par mois</t>
  </si>
  <si>
    <t xml:space="preserve">Pause repas </t>
  </si>
  <si>
    <t>midi</t>
  </si>
  <si>
    <t>soir</t>
  </si>
  <si>
    <t>repas midi</t>
  </si>
  <si>
    <t>repas soir</t>
  </si>
  <si>
    <t>résultat des heures hc 2024</t>
  </si>
  <si>
    <t xml:space="preserve">concours </t>
  </si>
  <si>
    <t>autorisation d'absence</t>
  </si>
  <si>
    <t xml:space="preserve">pause </t>
  </si>
  <si>
    <t>paiement</t>
  </si>
  <si>
    <t>heures suplémenatires</t>
  </si>
  <si>
    <t xml:space="preserve">résultat hebdomadaire </t>
  </si>
  <si>
    <t>18h30-22h00</t>
  </si>
  <si>
    <t>22h00 -00h00</t>
  </si>
  <si>
    <t>06h - 18h30</t>
  </si>
  <si>
    <t>00h00-06h</t>
  </si>
  <si>
    <t>heures incovar</t>
  </si>
  <si>
    <t>jours 2024 (366 j)</t>
  </si>
  <si>
    <t>début</t>
  </si>
  <si>
    <t>début de l'année</t>
  </si>
  <si>
    <t>pause repas</t>
  </si>
  <si>
    <t>heures supplémentaires récupération après 18:30</t>
  </si>
  <si>
    <t>heures supplémentaires récupération après 22:00</t>
  </si>
  <si>
    <t>heures supplémentaires récupération samedi</t>
  </si>
  <si>
    <t>heures supplémentaires récupération dimanche</t>
  </si>
  <si>
    <t xml:space="preserve">début heures de nuit </t>
  </si>
  <si>
    <t>heures supplémentaires payées de 1h à 14h</t>
  </si>
  <si>
    <t>heures supplémentaires payées de 15h à 25h</t>
  </si>
  <si>
    <t>heures supplémentaires payées dimanche</t>
  </si>
  <si>
    <t>heures supplémentaires payées de nuit</t>
  </si>
  <si>
    <t>crédit/débit</t>
  </si>
  <si>
    <t xml:space="preserve">repos hebdomadaire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</si>
</sst>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800]dddd\,\ mmmm\ dd\,\ yyyy"/>
    <numFmt numFmtId="169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72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thin">
        <color rgb="FF00B0F0"/>
      </bottom>
      <diagonal/>
    </border>
    <border>
      <left style="medium">
        <color rgb="FF00B0F0"/>
      </left>
      <right style="medium">
        <color rgb="FF00B0F0"/>
      </right>
      <top style="thin">
        <color rgb="FF00B0F0"/>
      </top>
      <bottom style="medium">
        <color rgb="FF00B0F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thin">
        <color rgb="FF0070C0"/>
      </bottom>
      <diagonal/>
    </border>
    <border>
      <left style="medium">
        <color rgb="FF0070C0"/>
      </left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0" fillId="4" borderId="2" xfId="0" applyFill="1" applyBorder="1"/>
    <xf numFmtId="0" fontId="0" fillId="4" borderId="7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164" fontId="3" fillId="0" borderId="0" xfId="0" applyNumberFormat="1" applyFont="1" applyAlignment="1">
      <alignment horizontal="center"/>
    </xf>
    <xf numFmtId="0" fontId="2" fillId="6" borderId="3" xfId="0" applyFont="1" applyFill="1" applyBorder="1" applyAlignment="1">
      <alignment horizontal="center" vertical="center"/>
    </xf>
    <xf numFmtId="167" fontId="0" fillId="9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3" fillId="0" borderId="0" xfId="0" applyNumberFormat="1" applyFont="1"/>
    <xf numFmtId="0" fontId="2" fillId="5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1" fontId="1" fillId="0" borderId="0" xfId="0" applyNumberFormat="1" applyFont="1" applyAlignment="1">
      <alignment horizontal="center"/>
    </xf>
    <xf numFmtId="1" fontId="0" fillId="7" borderId="1" xfId="0" applyNumberFormat="1" applyFill="1" applyBorder="1" applyAlignment="1">
      <alignment horizontal="center" vertical="center"/>
    </xf>
    <xf numFmtId="164" fontId="1" fillId="0" borderId="0" xfId="0" applyNumberFormat="1" applyFont="1"/>
    <xf numFmtId="0" fontId="0" fillId="7" borderId="1" xfId="0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0" xfId="0" applyFont="1"/>
    <xf numFmtId="164" fontId="0" fillId="7" borderId="6" xfId="0" applyNumberFormat="1" applyFill="1" applyBorder="1" applyAlignment="1">
      <alignment horizontal="center" vertical="center"/>
    </xf>
    <xf numFmtId="0" fontId="7" fillId="7" borderId="14" xfId="0" applyFont="1" applyFill="1" applyBorder="1"/>
    <xf numFmtId="0" fontId="7" fillId="7" borderId="15" xfId="0" applyFont="1" applyFill="1" applyBorder="1" applyAlignment="1">
      <alignment horizontal="center"/>
    </xf>
    <xf numFmtId="0" fontId="7" fillId="7" borderId="7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2" fillId="9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/>
    <xf numFmtId="164" fontId="0" fillId="7" borderId="1" xfId="0" applyNumberFormat="1" applyFill="1" applyBorder="1" applyAlignment="1">
      <alignment horizontal="center"/>
    </xf>
    <xf numFmtId="166" fontId="0" fillId="8" borderId="3" xfId="0" applyNumberFormat="1" applyFill="1" applyBorder="1" applyAlignment="1">
      <alignment horizontal="center"/>
    </xf>
    <xf numFmtId="167" fontId="0" fillId="9" borderId="2" xfId="0" applyNumberFormat="1" applyFill="1" applyBorder="1" applyAlignment="1">
      <alignment horizontal="center"/>
    </xf>
    <xf numFmtId="0" fontId="2" fillId="0" borderId="0" xfId="0" applyFont="1"/>
    <xf numFmtId="165" fontId="2" fillId="0" borderId="22" xfId="0" applyNumberFormat="1" applyFont="1" applyBorder="1" applyAlignment="1">
      <alignment horizontal="center"/>
    </xf>
    <xf numFmtId="165" fontId="2" fillId="0" borderId="23" xfId="0" applyNumberFormat="1" applyFont="1" applyBorder="1" applyAlignment="1">
      <alignment horizontal="center"/>
    </xf>
    <xf numFmtId="165" fontId="2" fillId="0" borderId="24" xfId="0" applyNumberFormat="1" applyFont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6" fontId="0" fillId="0" borderId="0" xfId="0" applyNumberFormat="1"/>
    <xf numFmtId="164" fontId="2" fillId="7" borderId="1" xfId="0" applyNumberFormat="1" applyFont="1" applyFill="1" applyBorder="1" applyAlignment="1">
      <alignment horizontal="center" vertical="center"/>
    </xf>
    <xf numFmtId="1" fontId="0" fillId="7" borderId="3" xfId="0" applyNumberFormat="1" applyFill="1" applyBorder="1" applyAlignment="1">
      <alignment horizontal="center" vertical="center"/>
    </xf>
    <xf numFmtId="0" fontId="4" fillId="0" borderId="10" xfId="0" applyFont="1" applyBorder="1" applyAlignment="1">
      <alignment horizontal="center" wrapText="1"/>
    </xf>
    <xf numFmtId="0" fontId="0" fillId="6" borderId="2" xfId="0" applyFill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1" fontId="0" fillId="3" borderId="2" xfId="0" applyNumberFormat="1" applyFill="1" applyBorder="1" applyAlignment="1">
      <alignment horizontal="center" vertical="center"/>
    </xf>
    <xf numFmtId="0" fontId="0" fillId="6" borderId="8" xfId="0" applyFill="1" applyBorder="1" applyAlignment="1">
      <alignment horizontal="right" vertical="center"/>
    </xf>
    <xf numFmtId="164" fontId="0" fillId="3" borderId="11" xfId="0" applyNumberFormat="1" applyFill="1" applyBorder="1" applyAlignment="1">
      <alignment horizontal="center" vertical="center"/>
    </xf>
    <xf numFmtId="164" fontId="2" fillId="6" borderId="2" xfId="0" applyNumberFormat="1" applyFont="1" applyFill="1" applyBorder="1" applyAlignment="1">
      <alignment horizontal="right" vertical="center"/>
    </xf>
    <xf numFmtId="0" fontId="0" fillId="6" borderId="3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3" xfId="0" applyFill="1" applyBorder="1" applyAlignment="1">
      <alignment horizontal="right" vertical="center"/>
    </xf>
    <xf numFmtId="0" fontId="0" fillId="10" borderId="1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168" fontId="0" fillId="0" borderId="0" xfId="0" applyNumberFormat="1"/>
    <xf numFmtId="0" fontId="3" fillId="0" borderId="18" xfId="0" applyFont="1" applyBorder="1"/>
    <xf numFmtId="0" fontId="0" fillId="0" borderId="18" xfId="0" applyBorder="1" applyAlignment="1">
      <alignment horizontal="center"/>
    </xf>
    <xf numFmtId="20" fontId="0" fillId="0" borderId="18" xfId="0" applyNumberForma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68" fontId="0" fillId="0" borderId="18" xfId="0" applyNumberFormat="1" applyBorder="1" applyAlignment="1">
      <alignment horizontal="center" vertical="center"/>
    </xf>
    <xf numFmtId="164" fontId="0" fillId="11" borderId="16" xfId="0" applyNumberFormat="1" applyFill="1" applyBorder="1" applyAlignment="1">
      <alignment horizontal="center" vertical="center"/>
    </xf>
    <xf numFmtId="164" fontId="0" fillId="11" borderId="19" xfId="0" applyNumberFormat="1" applyFill="1" applyBorder="1" applyAlignment="1">
      <alignment horizontal="center" vertical="center"/>
    </xf>
    <xf numFmtId="164" fontId="0" fillId="11" borderId="17" xfId="0" applyNumberFormat="1" applyFill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27" xfId="0" applyNumberFormat="1" applyBorder="1" applyAlignment="1">
      <alignment horizontal="center" vertical="center"/>
    </xf>
    <xf numFmtId="164" fontId="0" fillId="0" borderId="28" xfId="0" applyNumberFormat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164" fontId="2" fillId="0" borderId="27" xfId="0" applyNumberFormat="1" applyFont="1" applyBorder="1" applyAlignment="1">
      <alignment horizontal="center" vertical="center"/>
    </xf>
    <xf numFmtId="164" fontId="2" fillId="0" borderId="28" xfId="0" applyNumberFormat="1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7" fillId="7" borderId="15" xfId="0" applyFont="1" applyFill="1" applyBorder="1"/>
    <xf numFmtId="164" fontId="0" fillId="12" borderId="1" xfId="0" applyNumberFormat="1" applyFill="1" applyBorder="1" applyAlignment="1">
      <alignment horizontal="center"/>
    </xf>
    <xf numFmtId="0" fontId="0" fillId="12" borderId="29" xfId="0" applyFill="1" applyBorder="1" applyAlignment="1">
      <alignment horizontal="center" vertical="center"/>
    </xf>
    <xf numFmtId="0" fontId="0" fillId="12" borderId="5" xfId="0" applyFill="1" applyBorder="1"/>
    <xf numFmtId="0" fontId="0" fillId="12" borderId="6" xfId="0" applyFill="1" applyBorder="1"/>
    <xf numFmtId="0" fontId="0" fillId="8" borderId="1" xfId="0" applyFill="1" applyBorder="1" applyAlignment="1">
      <alignment horizontal="center" vertical="center"/>
    </xf>
    <xf numFmtId="1" fontId="0" fillId="8" borderId="1" xfId="0" applyNumberForma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169" fontId="0" fillId="0" borderId="18" xfId="0" applyNumberForma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168" fontId="3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 applyAlignment="1">
      <alignment horizontal="right"/>
    </xf>
    <xf numFmtId="46" fontId="1" fillId="0" borderId="0" xfId="0" applyNumberFormat="1" applyFont="1"/>
    <xf numFmtId="20" fontId="1" fillId="0" borderId="0" xfId="0" applyNumberFormat="1" applyFont="1"/>
    <xf numFmtId="164" fontId="1" fillId="0" borderId="3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D9E1F2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06555/Downloads/test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Bilan"/>
      <sheetName val="planning "/>
      <sheetName val="ref"/>
    </sheetNames>
    <sheetDataSet>
      <sheetData sheetId="0"/>
      <sheetData sheetId="1"/>
      <sheetData sheetId="2">
        <row r="2">
          <cell r="L2" t="str">
            <v>aout</v>
          </cell>
          <cell r="M2">
            <v>8</v>
          </cell>
        </row>
        <row r="3">
          <cell r="L3" t="str">
            <v>avril</v>
          </cell>
          <cell r="M3">
            <v>4</v>
          </cell>
        </row>
        <row r="4">
          <cell r="L4" t="str">
            <v>décembre</v>
          </cell>
          <cell r="M4">
            <v>12</v>
          </cell>
        </row>
        <row r="5">
          <cell r="L5" t="str">
            <v>février</v>
          </cell>
          <cell r="M5">
            <v>2</v>
          </cell>
        </row>
        <row r="6">
          <cell r="L6" t="str">
            <v>janvier</v>
          </cell>
          <cell r="M6">
            <v>1</v>
          </cell>
        </row>
        <row r="7">
          <cell r="L7" t="str">
            <v>juillet</v>
          </cell>
          <cell r="M7">
            <v>7</v>
          </cell>
        </row>
        <row r="8">
          <cell r="L8" t="str">
            <v>juin</v>
          </cell>
          <cell r="M8">
            <v>6</v>
          </cell>
        </row>
        <row r="9">
          <cell r="L9" t="str">
            <v>mai</v>
          </cell>
          <cell r="M9">
            <v>5</v>
          </cell>
        </row>
        <row r="10">
          <cell r="L10" t="str">
            <v>mars</v>
          </cell>
          <cell r="M10">
            <v>3</v>
          </cell>
        </row>
        <row r="11">
          <cell r="L11" t="str">
            <v>novembre</v>
          </cell>
          <cell r="M11">
            <v>11</v>
          </cell>
        </row>
        <row r="12">
          <cell r="L12" t="str">
            <v>octobre</v>
          </cell>
          <cell r="M12">
            <v>10</v>
          </cell>
        </row>
        <row r="13">
          <cell r="L13" t="str">
            <v>septembre</v>
          </cell>
          <cell r="M13">
            <v>9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zoomScale="75" zoomScaleNormal="75" workbookViewId="0">
      <selection activeCell="C5" sqref="C5"/>
    </sheetView>
  </sheetViews>
  <sheetFormatPr baseColWidth="10" defaultRowHeight="14.4" x14ac:dyDescent="0.3"/>
  <cols>
    <col min="1" max="1" width="6.88671875" customWidth="1"/>
    <col min="2" max="2" width="23.88671875" customWidth="1"/>
    <col min="3" max="3" width="9.109375" customWidth="1"/>
    <col min="4" max="4" width="17.88671875" customWidth="1"/>
    <col min="5" max="5" width="24" customWidth="1"/>
    <col min="6" max="6" width="8.6640625" customWidth="1"/>
    <col min="7" max="7" width="5.88671875" customWidth="1"/>
    <col min="8" max="8" width="15.6640625" customWidth="1"/>
    <col min="9" max="9" width="22" customWidth="1"/>
    <col min="10" max="10" width="15.109375" customWidth="1"/>
    <col min="11" max="11" width="9.5546875" customWidth="1"/>
    <col min="12" max="12" width="3.109375" customWidth="1"/>
    <col min="13" max="13" width="13" customWidth="1"/>
    <col min="14" max="14" width="21.109375" customWidth="1"/>
    <col min="15" max="15" width="7.33203125" customWidth="1"/>
    <col min="17" max="17" width="17" customWidth="1"/>
    <col min="18" max="18" width="15" customWidth="1"/>
    <col min="19" max="19" width="13.6640625" customWidth="1"/>
    <col min="22" max="22" width="15" customWidth="1"/>
  </cols>
  <sheetData>
    <row r="1" spans="1:22" ht="13.95" customHeight="1" x14ac:dyDescent="1.65">
      <c r="A1" s="44"/>
    </row>
    <row r="2" spans="1:22" ht="14.4" customHeight="1" thickBot="1" x14ac:dyDescent="0.35"/>
    <row r="3" spans="1:22" ht="18.600000000000001" thickBot="1" x14ac:dyDescent="0.4">
      <c r="B3" s="48"/>
      <c r="C3" s="49" t="s">
        <v>57</v>
      </c>
      <c r="D3" s="106"/>
      <c r="E3" s="108" t="s">
        <v>79</v>
      </c>
      <c r="I3" s="55" t="s">
        <v>48</v>
      </c>
      <c r="J3" s="56"/>
      <c r="M3" s="64" t="s">
        <v>62</v>
      </c>
      <c r="N3" s="15"/>
      <c r="P3" s="80"/>
      <c r="Q3" s="81"/>
      <c r="R3" s="72" t="s">
        <v>68</v>
      </c>
      <c r="V3" s="86" t="s">
        <v>63</v>
      </c>
    </row>
    <row r="4" spans="1:22" ht="18" x14ac:dyDescent="0.3">
      <c r="B4" s="50"/>
      <c r="C4" s="51" t="s">
        <v>35</v>
      </c>
      <c r="D4" s="52" t="s">
        <v>56</v>
      </c>
      <c r="E4" s="113" t="s">
        <v>56</v>
      </c>
      <c r="I4" s="40" t="s">
        <v>49</v>
      </c>
      <c r="J4" s="41" t="e">
        <f>SUM(hs!F4:F12)</f>
        <v>#REF!</v>
      </c>
      <c r="M4" s="16" t="s">
        <v>39</v>
      </c>
      <c r="N4" s="25" t="s">
        <v>61</v>
      </c>
      <c r="O4" s="37"/>
      <c r="P4" s="80"/>
      <c r="Q4" s="72" t="s">
        <v>47</v>
      </c>
      <c r="R4" s="74"/>
      <c r="T4" s="85" t="s">
        <v>64</v>
      </c>
      <c r="U4" s="85" t="s">
        <v>60</v>
      </c>
      <c r="V4" s="73">
        <f>COUNTIF('planning '!Q22:Q23,ref!P5)</f>
        <v>0</v>
      </c>
    </row>
    <row r="5" spans="1:22" ht="14.4" customHeight="1" x14ac:dyDescent="0.3">
      <c r="B5" s="40" t="s">
        <v>15</v>
      </c>
      <c r="C5" s="70">
        <f>COUNTIF('planning '!$D$5:$D$23,B5)</f>
        <v>14</v>
      </c>
      <c r="D5" s="69">
        <f>SUM('planning '!J22:J23)-D14-D13</f>
        <v>0</v>
      </c>
      <c r="E5" s="107">
        <f>SUM('planning '!L22:L23)-D14-D9</f>
        <v>0</v>
      </c>
      <c r="I5" s="40" t="s">
        <v>50</v>
      </c>
      <c r="J5" s="41">
        <f>SUM(hs!H4:H12)</f>
        <v>0</v>
      </c>
      <c r="L5" s="67">
        <f t="shared" ref="L5:L16" si="0">VLOOKUP(M5,listeMois,2)</f>
        <v>1</v>
      </c>
      <c r="M5" s="65" t="s">
        <v>23</v>
      </c>
      <c r="N5" s="66" cm="1">
        <f t="array" ref="N5">SUM(IFERROR((
MONTH('planning '!C:C)=Bilan!L5)*'planning '!J:J,
0))</f>
        <v>0</v>
      </c>
      <c r="P5" s="80"/>
      <c r="Q5" s="72" t="s">
        <v>66</v>
      </c>
      <c r="R5" s="74">
        <f>SUM('planning '!U22:U23)</f>
        <v>0</v>
      </c>
      <c r="T5" s="85" t="s">
        <v>65</v>
      </c>
      <c r="U5" s="85" t="s">
        <v>59</v>
      </c>
      <c r="V5" s="73">
        <f>COUNTIF('planning '!V22:V23,ref!P5)</f>
        <v>0</v>
      </c>
    </row>
    <row r="6" spans="1:22" ht="14.4" customHeight="1" x14ac:dyDescent="0.3">
      <c r="B6" s="40" t="s">
        <v>16</v>
      </c>
      <c r="C6" s="38">
        <f>COUNTIF('planning '!$D$5:$D$23,B6)</f>
        <v>0</v>
      </c>
      <c r="D6" s="47">
        <f>C6*ref!D$5</f>
        <v>0</v>
      </c>
      <c r="E6" s="109"/>
      <c r="I6" s="40" t="s">
        <v>51</v>
      </c>
      <c r="J6" s="41">
        <f>SUM(hs!J4:J12)</f>
        <v>0</v>
      </c>
      <c r="L6" s="67">
        <f t="shared" si="0"/>
        <v>2</v>
      </c>
      <c r="M6" s="65" t="s">
        <v>24</v>
      </c>
      <c r="N6" s="66" cm="1">
        <f t="array" ref="N6">SUM(IFERROR((
MONTH('planning '!C:C)=Bilan!L6)*'planning '!J:J,
0))</f>
        <v>0</v>
      </c>
      <c r="P6" s="80"/>
      <c r="Q6" s="72" t="s">
        <v>67</v>
      </c>
      <c r="R6" s="74">
        <f>SUM('planning '!Z22:Z23)</f>
        <v>0</v>
      </c>
    </row>
    <row r="7" spans="1:22" x14ac:dyDescent="0.3">
      <c r="B7" s="40" t="s">
        <v>19</v>
      </c>
      <c r="C7" s="38">
        <f>COUNTIF('planning '!$D$5:$D$23,B7)</f>
        <v>0</v>
      </c>
      <c r="D7" s="41">
        <f>C7*ref!D$5</f>
        <v>0</v>
      </c>
      <c r="E7" s="109"/>
      <c r="I7" s="55" t="s">
        <v>52</v>
      </c>
      <c r="J7" s="57" t="e">
        <f>SUM('planning '!#REF!)</f>
        <v>#REF!</v>
      </c>
      <c r="L7" s="67">
        <f t="shared" si="0"/>
        <v>3</v>
      </c>
      <c r="M7" s="65" t="s">
        <v>25</v>
      </c>
      <c r="N7" s="66" cm="1">
        <f t="array" ref="N7">SUM(IFERROR((
MONTH('planning '!C:C)=Bilan!L7)*'planning '!J:J,
0))</f>
        <v>0</v>
      </c>
      <c r="P7" s="83"/>
      <c r="Q7" s="84" t="s">
        <v>38</v>
      </c>
      <c r="R7" s="75">
        <f>SUM('planning '!K22:K23)</f>
        <v>0</v>
      </c>
    </row>
    <row r="8" spans="1:22" x14ac:dyDescent="0.3">
      <c r="B8" s="40" t="s">
        <v>20</v>
      </c>
      <c r="C8" s="38">
        <f>COUNTIF('planning '!$D$5:$D$23,B8)</f>
        <v>0</v>
      </c>
      <c r="D8" s="41">
        <f>C8*ref!D$5</f>
        <v>0</v>
      </c>
      <c r="E8" s="109"/>
      <c r="I8" s="55" t="s">
        <v>53</v>
      </c>
      <c r="J8" s="57" t="e">
        <f>SUM('planning '!#REF!)</f>
        <v>#REF!</v>
      </c>
      <c r="L8" s="67">
        <f t="shared" si="0"/>
        <v>4</v>
      </c>
      <c r="M8" s="65" t="s">
        <v>26</v>
      </c>
      <c r="N8" s="66" cm="1">
        <f t="array" ref="N8">SUM(IFERROR((
MONTH('planning '!C:C)=Bilan!L8)*'planning '!J:J,
0))</f>
        <v>0</v>
      </c>
      <c r="P8" s="80"/>
      <c r="Q8" s="72" t="s">
        <v>37</v>
      </c>
      <c r="R8" s="74">
        <f>SUM('planning '!N22:N23)</f>
        <v>0</v>
      </c>
    </row>
    <row r="9" spans="1:22" x14ac:dyDescent="0.3">
      <c r="B9" s="40" t="s">
        <v>21</v>
      </c>
      <c r="C9" s="38">
        <f>COUNTIF('planning '!$D$5:$D$23,B9)</f>
        <v>0</v>
      </c>
      <c r="D9" s="41">
        <f>C9*ref!D$5</f>
        <v>0</v>
      </c>
      <c r="E9" s="109"/>
      <c r="I9" s="55" t="s">
        <v>54</v>
      </c>
      <c r="J9" s="57" t="e">
        <f>SUM('planning '!#REF!)</f>
        <v>#REF!</v>
      </c>
      <c r="L9" s="67">
        <f t="shared" si="0"/>
        <v>5</v>
      </c>
      <c r="M9" s="65" t="s">
        <v>27</v>
      </c>
      <c r="N9" s="66" cm="1">
        <f t="array" ref="N9">SUM(IFERROR((
MONTH('planning '!C:C)=Bilan!L9)*'planning '!J:J,
0))</f>
        <v>0</v>
      </c>
      <c r="P9" s="80"/>
      <c r="Q9" s="72" t="s">
        <v>41</v>
      </c>
      <c r="R9" s="76" t="e">
        <f>SUM('planning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</row>
    <row r="10" spans="1:22" x14ac:dyDescent="0.3">
      <c r="B10" s="40" t="s">
        <v>22</v>
      </c>
      <c r="C10" s="38">
        <f>COUNTIF('planning '!$D$5:$D$23,B10)</f>
        <v>0</v>
      </c>
      <c r="D10" s="41">
        <f>C10*ref!D$5</f>
        <v>0</v>
      </c>
      <c r="E10" s="109"/>
      <c r="I10" s="55" t="s">
        <v>55</v>
      </c>
      <c r="J10" s="57" t="e">
        <f>SUM('planning '!#REF!)</f>
        <v>#REF!</v>
      </c>
      <c r="L10" s="67">
        <f t="shared" si="0"/>
        <v>6</v>
      </c>
      <c r="M10" s="65" t="s">
        <v>28</v>
      </c>
      <c r="N10" s="66" cm="1">
        <f t="array" ref="N10">SUM(IFERROR((
MONTH('planning '!C:C)=Bilan!L10)*'planning '!J:J,
0))</f>
        <v>0</v>
      </c>
      <c r="P10" s="82"/>
      <c r="Q10" s="77" t="s">
        <v>40</v>
      </c>
      <c r="R10" s="78" t="e">
        <f>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</f>
        <v>#REF!</v>
      </c>
    </row>
    <row r="11" spans="1:22" x14ac:dyDescent="0.3">
      <c r="B11" s="40" t="s">
        <v>70</v>
      </c>
      <c r="C11" s="38">
        <f>COUNTIF('planning '!$D$5:$D$23,B11)</f>
        <v>0</v>
      </c>
      <c r="D11" s="41">
        <f>C11*ref!D$5</f>
        <v>0</v>
      </c>
      <c r="E11" s="109"/>
      <c r="L11" s="67">
        <f t="shared" si="0"/>
        <v>7</v>
      </c>
      <c r="M11" s="65" t="s">
        <v>29</v>
      </c>
      <c r="N11" s="66" cm="1">
        <f t="array" ref="N11">SUM(IFERROR((
MONTH('planning '!C:C)=Bilan!L11)*'planning '!J:J,
0))</f>
        <v>0</v>
      </c>
      <c r="P11" s="23"/>
      <c r="Q11" s="79" t="s">
        <v>46</v>
      </c>
      <c r="R11" s="8">
        <f>SUM('planning '!AJ22:AJ23)</f>
        <v>0</v>
      </c>
    </row>
    <row r="12" spans="1:22" ht="15" customHeight="1" x14ac:dyDescent="0.3">
      <c r="B12" s="40" t="s">
        <v>45</v>
      </c>
      <c r="C12" s="38">
        <f>COUNTIF('planning '!$D$5:$D$23,B12)</f>
        <v>0</v>
      </c>
      <c r="D12" s="41">
        <f>C12*ref!D$5</f>
        <v>0</v>
      </c>
      <c r="E12" s="109"/>
      <c r="L12" s="67">
        <f t="shared" si="0"/>
        <v>8</v>
      </c>
      <c r="M12" s="65" t="s">
        <v>30</v>
      </c>
      <c r="N12" s="66" cm="1">
        <f t="array" ref="N12">SUM(IFERROR((
MONTH('planning '!C:C)=Bilan!L12)*'planning '!J:J,
0))</f>
        <v>0</v>
      </c>
      <c r="P12" s="80"/>
      <c r="Q12" s="72" t="s">
        <v>3</v>
      </c>
      <c r="R12" s="73"/>
    </row>
    <row r="13" spans="1:22" ht="15" customHeight="1" x14ac:dyDescent="0.3">
      <c r="B13" s="40" t="s">
        <v>43</v>
      </c>
      <c r="C13" s="38">
        <f>COUNTIF('planning '!$D$5:$D$23,B13)</f>
        <v>0</v>
      </c>
      <c r="D13" s="41">
        <f>C13*ref!D$5</f>
        <v>0</v>
      </c>
      <c r="E13" s="109"/>
      <c r="L13" s="67">
        <f t="shared" si="0"/>
        <v>9</v>
      </c>
      <c r="M13" s="65" t="s">
        <v>31</v>
      </c>
      <c r="N13" s="66" cm="1">
        <f t="array" ref="N13">SUM(IFERROR((
MONTH('planning '!C:C)=Bilan!L13)*'planning '!J:J,
0))</f>
        <v>0</v>
      </c>
    </row>
    <row r="14" spans="1:22" x14ac:dyDescent="0.3">
      <c r="A14" s="21"/>
      <c r="B14" s="38" t="s">
        <v>17</v>
      </c>
      <c r="C14" s="40">
        <f>COUNTIF('planning '!$D$5:$D$23,B14)</f>
        <v>0</v>
      </c>
      <c r="D14" s="41">
        <f>C14*ref!D$5</f>
        <v>0</v>
      </c>
      <c r="E14" s="110"/>
      <c r="L14" s="67">
        <f t="shared" si="0"/>
        <v>10</v>
      </c>
      <c r="M14" s="65" t="s">
        <v>32</v>
      </c>
      <c r="N14" s="66" cm="1">
        <f t="array" ref="N14">SUM(IFERROR((
MONTH('planning '!C:C)=Bilan!L14)*'planning '!J:J,
0))</f>
        <v>0</v>
      </c>
    </row>
    <row r="15" spans="1:22" x14ac:dyDescent="0.3">
      <c r="B15" s="40" t="s">
        <v>14</v>
      </c>
      <c r="C15" s="40">
        <f>COUNTIF('planning '!$D$5:$D$23,B15)</f>
        <v>0</v>
      </c>
      <c r="L15" s="67">
        <f t="shared" si="0"/>
        <v>11</v>
      </c>
      <c r="M15" s="65" t="s">
        <v>33</v>
      </c>
      <c r="N15" s="66" cm="1">
        <f t="array" ref="N15">SUM(IFERROR((
MONTH('planning '!C:C)=Bilan!L15)*'planning '!J:J,
0))</f>
        <v>0</v>
      </c>
    </row>
    <row r="16" spans="1:22" x14ac:dyDescent="0.3">
      <c r="A16" s="20"/>
      <c r="L16" s="67">
        <f t="shared" si="0"/>
        <v>12</v>
      </c>
      <c r="M16" s="65" t="s">
        <v>34</v>
      </c>
      <c r="N16" s="66" cm="1">
        <f t="array" ref="N16">SUM(IFERROR((
MONTH('planning '!C:C)=Bilan!L16)*'planning '!J:J,
0))</f>
        <v>0</v>
      </c>
    </row>
    <row r="17" spans="2:13" x14ac:dyDescent="0.3">
      <c r="B17" s="111" t="s">
        <v>80</v>
      </c>
      <c r="C17" s="112">
        <f>SUM(C5:C15)</f>
        <v>14</v>
      </c>
      <c r="M17" s="13"/>
    </row>
    <row r="28" spans="2:13" x14ac:dyDescent="0.3">
      <c r="I28" s="68"/>
    </row>
    <row r="30" spans="2:13" x14ac:dyDescent="0.3">
      <c r="I30" s="6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R534"/>
  <sheetViews>
    <sheetView tabSelected="1" zoomScale="75" zoomScaleNormal="75" workbookViewId="0">
      <selection activeCell="L29" sqref="L29"/>
    </sheetView>
  </sheetViews>
  <sheetFormatPr baseColWidth="10" defaultColWidth="11.5546875" defaultRowHeight="14.4" x14ac:dyDescent="0.3"/>
  <cols>
    <col min="1" max="1" width="2.5546875" style="2" customWidth="1"/>
    <col min="2" max="2" width="19.109375" style="2" customWidth="1"/>
    <col min="3" max="3" width="19.6640625" style="2" customWidth="1"/>
    <col min="4" max="4" width="28.44140625" style="2" customWidth="1"/>
    <col min="5" max="5" width="19.44140625" style="2" customWidth="1"/>
    <col min="6" max="8" width="7.6640625" style="2" customWidth="1"/>
    <col min="9" max="9" width="21.6640625" style="2" customWidth="1"/>
    <col min="10" max="10" width="12.109375" style="2" customWidth="1"/>
    <col min="11" max="11" width="6.6640625" style="2" customWidth="1"/>
    <col min="12" max="12" width="11.44140625" style="2" customWidth="1"/>
    <col min="13" max="13" width="16.88671875" style="2" customWidth="1"/>
    <col min="14" max="14" width="6.6640625" style="2" customWidth="1"/>
    <col min="15" max="15" width="13.109375" style="2" customWidth="1"/>
    <col min="16" max="16" width="5.6640625" customWidth="1"/>
    <col min="17" max="21" width="8.6640625" style="2" customWidth="1"/>
    <col min="22" max="22" width="8.6640625" customWidth="1"/>
    <col min="23" max="26" width="8.6640625" style="2" customWidth="1"/>
    <col min="27" max="27" width="13.88671875" style="2" customWidth="1"/>
    <col min="28" max="28" width="7.6640625" style="2" customWidth="1"/>
    <col min="29" max="29" width="17.109375" style="2" customWidth="1"/>
    <col min="30" max="30" width="16.88671875" style="2" customWidth="1"/>
    <col min="31" max="31" width="2.88671875" style="2" customWidth="1"/>
    <col min="32" max="32" width="8.33203125" style="2" customWidth="1"/>
    <col min="33" max="33" width="5.6640625" style="2" customWidth="1"/>
    <col min="34" max="34" width="5.6640625" style="1" customWidth="1"/>
    <col min="35" max="35" width="8.5546875" style="2" customWidth="1"/>
    <col min="36" max="36" width="6.88671875" style="2" customWidth="1"/>
    <col min="37" max="37" width="5" customWidth="1"/>
    <col min="38" max="38" width="13.6640625" customWidth="1"/>
    <col min="39" max="40" width="13.6640625" style="2" customWidth="1"/>
    <col min="41" max="16384" width="11.5546875" style="2"/>
  </cols>
  <sheetData>
    <row r="1" spans="2:44" x14ac:dyDescent="0.3">
      <c r="AQ1"/>
      <c r="AR1"/>
    </row>
    <row r="2" spans="2:44" x14ac:dyDescent="0.3">
      <c r="Q2"/>
      <c r="V2" s="2"/>
      <c r="AH2" s="2"/>
      <c r="AK2" s="2"/>
      <c r="AL2" s="2"/>
    </row>
    <row r="3" spans="2:44" x14ac:dyDescent="0.3">
      <c r="C3" s="6" t="s">
        <v>1</v>
      </c>
      <c r="D3" s="7" t="s">
        <v>44</v>
      </c>
      <c r="E3" s="53"/>
      <c r="F3" s="4" t="s">
        <v>12</v>
      </c>
      <c r="G3" s="27" t="s">
        <v>0</v>
      </c>
      <c r="H3" s="5" t="s">
        <v>11</v>
      </c>
      <c r="I3" s="54"/>
      <c r="J3"/>
      <c r="K3"/>
      <c r="P3" s="2"/>
      <c r="V3" s="2"/>
      <c r="AH3" s="2"/>
      <c r="AK3" s="2"/>
      <c r="AL3" s="2"/>
    </row>
    <row r="4" spans="2:44" ht="15" thickBot="1" x14ac:dyDescent="0.35">
      <c r="B4"/>
      <c r="J4"/>
      <c r="K4"/>
      <c r="P4" s="2"/>
      <c r="V4" s="2"/>
      <c r="AH4" s="2"/>
      <c r="AK4" s="2"/>
      <c r="AL4" s="2"/>
    </row>
    <row r="5" spans="2:44" x14ac:dyDescent="0.3">
      <c r="B5" s="71"/>
      <c r="C5" s="58">
        <f>ref!D2</f>
        <v>43830</v>
      </c>
      <c r="D5" s="61" t="s">
        <v>15</v>
      </c>
      <c r="E5" s="59" t="str">
        <f t="shared" ref="E5:E11" si="0">IF(AND(H5="",F5=""),"",C5+F5)</f>
        <v/>
      </c>
      <c r="F5" s="17"/>
      <c r="G5" s="14"/>
      <c r="H5" s="17"/>
      <c r="I5" s="24" t="str">
        <f t="shared" ref="I5:I11" si="1">IF(AND(F5="",H5=""),"",C5+H5+(F5&gt;H5))</f>
        <v/>
      </c>
      <c r="J5"/>
      <c r="K5"/>
      <c r="P5" s="2"/>
      <c r="V5" s="2"/>
      <c r="AH5" s="2"/>
      <c r="AK5" s="2"/>
      <c r="AL5" s="2"/>
    </row>
    <row r="6" spans="2:44" x14ac:dyDescent="0.3">
      <c r="B6" s="42"/>
      <c r="C6" s="58">
        <f>C5+1</f>
        <v>43831</v>
      </c>
      <c r="D6" s="62" t="s">
        <v>15</v>
      </c>
      <c r="E6" s="59" t="str">
        <f t="shared" si="0"/>
        <v/>
      </c>
      <c r="F6" s="17"/>
      <c r="G6" s="14"/>
      <c r="H6" s="17"/>
      <c r="I6" s="24" t="str">
        <f t="shared" si="1"/>
        <v/>
      </c>
      <c r="J6"/>
      <c r="K6"/>
      <c r="P6" s="2"/>
      <c r="V6" s="2"/>
      <c r="AH6" s="2"/>
      <c r="AK6" s="2"/>
      <c r="AL6" s="2"/>
    </row>
    <row r="7" spans="2:44" x14ac:dyDescent="0.3">
      <c r="B7" s="42"/>
      <c r="C7" s="58">
        <f t="shared" ref="C7:C11" si="2">C6+1</f>
        <v>43832</v>
      </c>
      <c r="D7" s="62" t="s">
        <v>15</v>
      </c>
      <c r="E7" s="59" t="str">
        <f t="shared" si="0"/>
        <v/>
      </c>
      <c r="F7" s="17"/>
      <c r="G7" s="14"/>
      <c r="H7" s="17"/>
      <c r="I7" s="24" t="str">
        <f t="shared" si="1"/>
        <v/>
      </c>
      <c r="J7"/>
      <c r="K7"/>
      <c r="P7" s="2"/>
      <c r="V7" s="2"/>
      <c r="AH7" s="2"/>
      <c r="AK7" s="2"/>
      <c r="AL7" s="2"/>
    </row>
    <row r="8" spans="2:44" x14ac:dyDescent="0.3">
      <c r="B8" s="42"/>
      <c r="C8" s="58">
        <f t="shared" si="2"/>
        <v>43833</v>
      </c>
      <c r="D8" s="62" t="s">
        <v>15</v>
      </c>
      <c r="E8" s="59" t="str">
        <f t="shared" si="0"/>
        <v/>
      </c>
      <c r="F8" s="17"/>
      <c r="G8" s="14"/>
      <c r="H8" s="17"/>
      <c r="I8" s="24" t="str">
        <f t="shared" si="1"/>
        <v/>
      </c>
      <c r="J8"/>
      <c r="K8"/>
      <c r="P8" s="2"/>
      <c r="V8" s="2"/>
      <c r="AH8" s="2"/>
      <c r="AK8" s="2"/>
      <c r="AL8" s="2"/>
    </row>
    <row r="9" spans="2:44" x14ac:dyDescent="0.3">
      <c r="B9" s="43"/>
      <c r="C9" s="58">
        <f t="shared" si="2"/>
        <v>43834</v>
      </c>
      <c r="D9" s="62" t="s">
        <v>15</v>
      </c>
      <c r="E9" s="59">
        <f t="shared" si="0"/>
        <v>43834</v>
      </c>
      <c r="F9" s="17"/>
      <c r="G9" s="14"/>
      <c r="H9" s="17">
        <v>0.79166666666666663</v>
      </c>
      <c r="I9" s="24">
        <f t="shared" si="1"/>
        <v>43834.791666666664</v>
      </c>
      <c r="J9"/>
      <c r="K9"/>
      <c r="P9" s="2"/>
      <c r="V9" s="2"/>
      <c r="AH9" s="2"/>
      <c r="AK9" s="2"/>
      <c r="AL9" s="2"/>
    </row>
    <row r="10" spans="2:44" x14ac:dyDescent="0.3">
      <c r="B10" s="42"/>
      <c r="C10" s="58">
        <f t="shared" si="2"/>
        <v>43835</v>
      </c>
      <c r="D10" s="62" t="s">
        <v>15</v>
      </c>
      <c r="E10" s="59" t="str">
        <f t="shared" si="0"/>
        <v/>
      </c>
      <c r="F10" s="17"/>
      <c r="G10" s="14"/>
      <c r="H10" s="17"/>
      <c r="I10" s="24" t="str">
        <f t="shared" si="1"/>
        <v/>
      </c>
      <c r="J10"/>
      <c r="K10"/>
      <c r="M10" s="135"/>
      <c r="P10" s="2"/>
      <c r="V10" s="2"/>
      <c r="AH10" s="2"/>
      <c r="AK10" s="2"/>
      <c r="AL10" s="2"/>
    </row>
    <row r="11" spans="2:44" ht="15" thickBot="1" x14ac:dyDescent="0.35">
      <c r="B11" s="43"/>
      <c r="C11" s="58">
        <f t="shared" si="2"/>
        <v>43836</v>
      </c>
      <c r="D11" s="63" t="s">
        <v>15</v>
      </c>
      <c r="E11" s="59" t="str">
        <f t="shared" si="0"/>
        <v/>
      </c>
      <c r="F11" s="17"/>
      <c r="G11" s="14"/>
      <c r="H11" s="17"/>
      <c r="I11" s="24" t="str">
        <f t="shared" si="1"/>
        <v/>
      </c>
      <c r="J11"/>
      <c r="K11"/>
      <c r="M11" s="136"/>
      <c r="P11" s="2"/>
      <c r="V11" s="2"/>
      <c r="AH11" s="2"/>
      <c r="AK11" s="2"/>
      <c r="AL11" s="2"/>
    </row>
    <row r="12" spans="2:44" ht="15" thickBot="1" x14ac:dyDescent="0.35">
      <c r="D12" s="60"/>
      <c r="J12"/>
      <c r="K12"/>
      <c r="P12" s="2"/>
      <c r="V12" s="2"/>
      <c r="AH12" s="2"/>
      <c r="AK12" s="2"/>
      <c r="AL12" s="2"/>
    </row>
    <row r="13" spans="2:44" ht="15" thickBot="1" x14ac:dyDescent="0.35">
      <c r="D13" s="60"/>
      <c r="H13" s="134" t="s">
        <v>94</v>
      </c>
      <c r="I13" s="137">
        <v>2.5833333333333335</v>
      </c>
      <c r="J13"/>
      <c r="K13"/>
      <c r="M13" s="135"/>
      <c r="P13" s="2"/>
      <c r="V13" s="2"/>
      <c r="AH13" s="2"/>
      <c r="AK13" s="2"/>
      <c r="AL13" s="2"/>
    </row>
    <row r="14" spans="2:44" ht="15" thickBot="1" x14ac:dyDescent="0.35">
      <c r="D14" s="60"/>
      <c r="J14"/>
      <c r="K14"/>
      <c r="P14" s="2"/>
      <c r="V14" s="2"/>
      <c r="AH14" s="2"/>
      <c r="AK14" s="2"/>
      <c r="AL14" s="2"/>
    </row>
    <row r="15" spans="2:44" x14ac:dyDescent="0.3">
      <c r="B15" s="45"/>
      <c r="C15" s="58">
        <f>C11+1</f>
        <v>43837</v>
      </c>
      <c r="D15" s="61" t="s">
        <v>15</v>
      </c>
      <c r="E15" s="59">
        <f t="shared" ref="E15:E21" si="3">IF(AND(H15="",F15=""),"",C15+F15)</f>
        <v>43837.375</v>
      </c>
      <c r="F15" s="17">
        <v>0.375</v>
      </c>
      <c r="G15" s="14"/>
      <c r="H15" s="17"/>
      <c r="I15" s="24">
        <f t="shared" ref="I15:I21" si="4">IF(AND(F15="",H15=""),"",C15+H15+(F15&gt;H15))</f>
        <v>43838</v>
      </c>
      <c r="J15"/>
      <c r="K15"/>
      <c r="P15" s="2"/>
      <c r="V15" s="2"/>
      <c r="AH15" s="2"/>
      <c r="AK15" s="2"/>
      <c r="AL15" s="2"/>
    </row>
    <row r="16" spans="2:44" x14ac:dyDescent="0.3">
      <c r="B16" s="45"/>
      <c r="C16" s="58">
        <f t="shared" ref="C16:C19" si="5">C15+1</f>
        <v>43838</v>
      </c>
      <c r="D16" s="62" t="s">
        <v>15</v>
      </c>
      <c r="E16" s="59" t="str">
        <f t="shared" si="3"/>
        <v/>
      </c>
      <c r="F16" s="17"/>
      <c r="G16" s="14"/>
      <c r="H16" s="17"/>
      <c r="I16" s="24" t="str">
        <f t="shared" si="4"/>
        <v/>
      </c>
      <c r="J16"/>
      <c r="K16"/>
      <c r="P16" s="2"/>
      <c r="V16" s="2"/>
      <c r="AH16" s="2"/>
      <c r="AK16" s="2"/>
      <c r="AL16" s="2"/>
    </row>
    <row r="17" spans="2:41" x14ac:dyDescent="0.3">
      <c r="B17" s="45"/>
      <c r="C17" s="58">
        <f t="shared" si="5"/>
        <v>43839</v>
      </c>
      <c r="D17" s="62" t="s">
        <v>15</v>
      </c>
      <c r="E17" s="59" t="str">
        <f t="shared" si="3"/>
        <v/>
      </c>
      <c r="F17" s="17"/>
      <c r="G17" s="14"/>
      <c r="H17" s="17"/>
      <c r="I17" s="24" t="str">
        <f t="shared" si="4"/>
        <v/>
      </c>
      <c r="J17"/>
      <c r="K17"/>
      <c r="P17" s="2"/>
      <c r="V17" s="2"/>
      <c r="AH17" s="2"/>
      <c r="AK17" s="2"/>
      <c r="AL17" s="2"/>
    </row>
    <row r="18" spans="2:41" x14ac:dyDescent="0.3">
      <c r="B18" s="45"/>
      <c r="C18" s="58">
        <f t="shared" si="5"/>
        <v>43840</v>
      </c>
      <c r="D18" s="62" t="s">
        <v>15</v>
      </c>
      <c r="E18" s="59" t="str">
        <f t="shared" si="3"/>
        <v/>
      </c>
      <c r="F18" s="17"/>
      <c r="G18" s="14"/>
      <c r="H18" s="17"/>
      <c r="I18" s="24" t="str">
        <f t="shared" si="4"/>
        <v/>
      </c>
      <c r="J18"/>
      <c r="K18"/>
      <c r="P18" s="2"/>
      <c r="V18" s="2"/>
      <c r="AH18" s="2"/>
      <c r="AK18" s="2"/>
      <c r="AL18" s="2"/>
    </row>
    <row r="19" spans="2:41" x14ac:dyDescent="0.3">
      <c r="B19" s="45"/>
      <c r="C19" s="58">
        <f t="shared" si="5"/>
        <v>43841</v>
      </c>
      <c r="D19" s="62" t="s">
        <v>15</v>
      </c>
      <c r="E19" s="59" t="str">
        <f t="shared" si="3"/>
        <v/>
      </c>
      <c r="F19" s="17"/>
      <c r="G19" s="14"/>
      <c r="H19" s="17"/>
      <c r="I19" s="24" t="str">
        <f t="shared" si="4"/>
        <v/>
      </c>
      <c r="J19"/>
      <c r="K19"/>
      <c r="P19" s="2"/>
      <c r="V19" s="2"/>
      <c r="AH19" s="2"/>
      <c r="AK19" s="2"/>
      <c r="AL19" s="2"/>
    </row>
    <row r="20" spans="2:41" x14ac:dyDescent="0.3">
      <c r="B20" s="45"/>
      <c r="C20" s="58">
        <f>C19+1</f>
        <v>43842</v>
      </c>
      <c r="D20" s="62" t="s">
        <v>15</v>
      </c>
      <c r="E20" s="59" t="str">
        <f t="shared" si="3"/>
        <v/>
      </c>
      <c r="F20" s="17"/>
      <c r="G20" s="14"/>
      <c r="H20" s="17"/>
      <c r="I20" s="24" t="str">
        <f t="shared" si="4"/>
        <v/>
      </c>
      <c r="J20"/>
      <c r="K20"/>
      <c r="P20" s="2"/>
      <c r="V20" s="2"/>
      <c r="AH20" s="2"/>
      <c r="AK20" s="2"/>
      <c r="AL20" s="2"/>
    </row>
    <row r="21" spans="2:41" ht="15" thickBot="1" x14ac:dyDescent="0.35">
      <c r="B21" s="45"/>
      <c r="C21" s="58">
        <f>C20+1</f>
        <v>43843</v>
      </c>
      <c r="D21" s="63" t="s">
        <v>15</v>
      </c>
      <c r="E21" s="59" t="str">
        <f t="shared" si="3"/>
        <v/>
      </c>
      <c r="F21" s="17"/>
      <c r="G21" s="14"/>
      <c r="H21" s="17"/>
      <c r="I21" s="24" t="str">
        <f t="shared" si="4"/>
        <v/>
      </c>
      <c r="J21"/>
      <c r="K21"/>
      <c r="P21" s="2"/>
      <c r="V21" s="2"/>
      <c r="AH21" s="2"/>
      <c r="AK21" s="2"/>
      <c r="AL21" s="2"/>
    </row>
    <row r="22" spans="2:41" x14ac:dyDescent="0.3">
      <c r="B22" s="46"/>
      <c r="D22" s="60"/>
      <c r="U22" s="39"/>
      <c r="AO22"/>
    </row>
    <row r="23" spans="2:41" x14ac:dyDescent="0.3">
      <c r="B23" s="46"/>
      <c r="D23" s="60"/>
      <c r="O23" s="10"/>
      <c r="AO23"/>
    </row>
    <row r="24" spans="2:41" x14ac:dyDescent="0.3">
      <c r="P24" s="2"/>
      <c r="V24" s="2"/>
      <c r="AH24" s="2"/>
      <c r="AK24" s="2"/>
      <c r="AL24" s="2"/>
    </row>
    <row r="25" spans="2:41" x14ac:dyDescent="0.3">
      <c r="P25" s="2"/>
      <c r="V25" s="2"/>
      <c r="AH25" s="2"/>
      <c r="AK25" s="2"/>
      <c r="AL25" s="2"/>
    </row>
    <row r="26" spans="2:41" x14ac:dyDescent="0.3">
      <c r="P26" s="2"/>
      <c r="V26" s="2"/>
      <c r="AH26" s="2"/>
      <c r="AK26" s="2"/>
      <c r="AL26" s="2"/>
    </row>
    <row r="27" spans="2:41" x14ac:dyDescent="0.3">
      <c r="P27" s="2"/>
      <c r="V27" s="2"/>
      <c r="AH27" s="2"/>
      <c r="AK27" s="2"/>
      <c r="AL27" s="2"/>
    </row>
    <row r="28" spans="2:41" x14ac:dyDescent="0.3">
      <c r="P28" s="2"/>
      <c r="V28" s="2"/>
      <c r="AH28" s="2"/>
      <c r="AK28" s="2"/>
      <c r="AL28" s="2"/>
    </row>
    <row r="29" spans="2:41" x14ac:dyDescent="0.3">
      <c r="P29" s="2"/>
      <c r="V29" s="2"/>
      <c r="AH29" s="2"/>
      <c r="AK29" s="2"/>
      <c r="AL29" s="2"/>
    </row>
    <row r="30" spans="2:41" x14ac:dyDescent="0.3">
      <c r="P30" s="2"/>
      <c r="V30" s="2"/>
      <c r="AH30" s="2"/>
      <c r="AK30" s="2"/>
      <c r="AL30" s="2"/>
    </row>
    <row r="31" spans="2:41" x14ac:dyDescent="0.3">
      <c r="P31" s="2"/>
      <c r="V31" s="2"/>
      <c r="AH31" s="2"/>
      <c r="AK31" s="2"/>
      <c r="AL31" s="2"/>
    </row>
    <row r="32" spans="2:41" x14ac:dyDescent="0.3">
      <c r="P32" s="2"/>
      <c r="V32" s="2"/>
      <c r="AH32" s="2"/>
      <c r="AK32" s="2"/>
      <c r="AL32" s="2"/>
    </row>
    <row r="33" s="2" customFormat="1" x14ac:dyDescent="0.3"/>
    <row r="34" s="2" customFormat="1" x14ac:dyDescent="0.3"/>
    <row r="35" s="2" customFormat="1" x14ac:dyDescent="0.3"/>
    <row r="36" s="2" customFormat="1" x14ac:dyDescent="0.3"/>
    <row r="37" s="2" customFormat="1" x14ac:dyDescent="0.3"/>
    <row r="38" s="2" customFormat="1" x14ac:dyDescent="0.3"/>
    <row r="39" s="2" customFormat="1" x14ac:dyDescent="0.3"/>
    <row r="40" s="2" customFormat="1" x14ac:dyDescent="0.3"/>
    <row r="41" s="2" customFormat="1" x14ac:dyDescent="0.3"/>
    <row r="42" s="2" customFormat="1" x14ac:dyDescent="0.3"/>
    <row r="43" s="2" customFormat="1" x14ac:dyDescent="0.3"/>
    <row r="44" s="2" customFormat="1" x14ac:dyDescent="0.3"/>
    <row r="45" s="2" customFormat="1" x14ac:dyDescent="0.3"/>
    <row r="46" s="2" customFormat="1" x14ac:dyDescent="0.3"/>
    <row r="47" s="2" customFormat="1" x14ac:dyDescent="0.3"/>
    <row r="48" s="2" customFormat="1" x14ac:dyDescent="0.3"/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  <row r="63" s="2" customFormat="1" x14ac:dyDescent="0.3"/>
    <row r="64" s="2" customFormat="1" x14ac:dyDescent="0.3"/>
    <row r="65" s="2" customFormat="1" x14ac:dyDescent="0.3"/>
    <row r="66" s="2" customFormat="1" x14ac:dyDescent="0.3"/>
    <row r="67" s="2" customFormat="1" x14ac:dyDescent="0.3"/>
    <row r="68" s="2" customFormat="1" x14ac:dyDescent="0.3"/>
    <row r="69" s="2" customFormat="1" x14ac:dyDescent="0.3"/>
    <row r="70" s="2" customFormat="1" x14ac:dyDescent="0.3"/>
    <row r="71" s="2" customFormat="1" x14ac:dyDescent="0.3"/>
    <row r="72" s="2" customFormat="1" x14ac:dyDescent="0.3"/>
    <row r="73" s="2" customFormat="1" x14ac:dyDescent="0.3"/>
    <row r="74" s="2" customFormat="1" x14ac:dyDescent="0.3"/>
    <row r="75" s="2" customFormat="1" x14ac:dyDescent="0.3"/>
    <row r="76" s="2" customFormat="1" x14ac:dyDescent="0.3"/>
    <row r="77" s="2" customFormat="1" x14ac:dyDescent="0.3"/>
    <row r="78" s="2" customFormat="1" x14ac:dyDescent="0.3"/>
    <row r="79" s="2" customFormat="1" x14ac:dyDescent="0.3"/>
    <row r="80" s="2" customFormat="1" x14ac:dyDescent="0.3"/>
    <row r="81" s="2" customFormat="1" x14ac:dyDescent="0.3"/>
    <row r="82" s="2" customFormat="1" x14ac:dyDescent="0.3"/>
    <row r="83" s="2" customFormat="1" x14ac:dyDescent="0.3"/>
    <row r="84" s="2" customFormat="1" x14ac:dyDescent="0.3"/>
    <row r="85" s="2" customFormat="1" x14ac:dyDescent="0.3"/>
    <row r="86" s="2" customFormat="1" x14ac:dyDescent="0.3"/>
    <row r="87" s="2" customFormat="1" x14ac:dyDescent="0.3"/>
    <row r="88" s="2" customFormat="1" x14ac:dyDescent="0.3"/>
    <row r="89" s="2" customFormat="1" x14ac:dyDescent="0.3"/>
    <row r="90" s="2" customFormat="1" x14ac:dyDescent="0.3"/>
    <row r="91" s="2" customFormat="1" x14ac:dyDescent="0.3"/>
    <row r="92" s="2" customFormat="1" x14ac:dyDescent="0.3"/>
    <row r="93" s="2" customFormat="1" x14ac:dyDescent="0.3"/>
    <row r="94" s="2" customFormat="1" x14ac:dyDescent="0.3"/>
    <row r="95" s="2" customFormat="1" x14ac:dyDescent="0.3"/>
    <row r="96" s="2" customFormat="1" x14ac:dyDescent="0.3"/>
    <row r="97" s="2" customFormat="1" x14ac:dyDescent="0.3"/>
    <row r="98" s="2" customFormat="1" x14ac:dyDescent="0.3"/>
    <row r="99" s="2" customFormat="1" x14ac:dyDescent="0.3"/>
    <row r="100" s="2" customFormat="1" x14ac:dyDescent="0.3"/>
    <row r="101" s="2" customFormat="1" x14ac:dyDescent="0.3"/>
    <row r="102" s="2" customFormat="1" x14ac:dyDescent="0.3"/>
    <row r="103" s="2" customFormat="1" x14ac:dyDescent="0.3"/>
    <row r="104" s="2" customFormat="1" x14ac:dyDescent="0.3"/>
    <row r="105" s="2" customFormat="1" x14ac:dyDescent="0.3"/>
    <row r="106" s="2" customFormat="1" x14ac:dyDescent="0.3"/>
    <row r="107" s="2" customFormat="1" x14ac:dyDescent="0.3"/>
    <row r="108" s="2" customFormat="1" x14ac:dyDescent="0.3"/>
    <row r="109" s="2" customFormat="1" x14ac:dyDescent="0.3"/>
    <row r="110" s="2" customFormat="1" x14ac:dyDescent="0.3"/>
    <row r="111" s="2" customFormat="1" x14ac:dyDescent="0.3"/>
    <row r="112" s="2" customFormat="1" x14ac:dyDescent="0.3"/>
    <row r="113" s="2" customFormat="1" x14ac:dyDescent="0.3"/>
    <row r="114" s="2" customFormat="1" x14ac:dyDescent="0.3"/>
    <row r="115" s="2" customFormat="1" x14ac:dyDescent="0.3"/>
    <row r="116" s="2" customFormat="1" x14ac:dyDescent="0.3"/>
    <row r="117" s="2" customFormat="1" x14ac:dyDescent="0.3"/>
    <row r="118" s="2" customFormat="1" x14ac:dyDescent="0.3"/>
    <row r="119" s="2" customFormat="1" x14ac:dyDescent="0.3"/>
    <row r="120" s="2" customFormat="1" x14ac:dyDescent="0.3"/>
    <row r="121" s="2" customFormat="1" x14ac:dyDescent="0.3"/>
    <row r="122" s="2" customFormat="1" x14ac:dyDescent="0.3"/>
    <row r="123" s="2" customFormat="1" x14ac:dyDescent="0.3"/>
    <row r="124" s="2" customFormat="1" x14ac:dyDescent="0.3"/>
    <row r="125" s="2" customFormat="1" x14ac:dyDescent="0.3"/>
    <row r="126" s="2" customFormat="1" x14ac:dyDescent="0.3"/>
    <row r="127" s="2" customFormat="1" x14ac:dyDescent="0.3"/>
    <row r="128" s="2" customFormat="1" x14ac:dyDescent="0.3"/>
    <row r="129" s="2" customFormat="1" x14ac:dyDescent="0.3"/>
    <row r="130" s="2" customFormat="1" x14ac:dyDescent="0.3"/>
    <row r="131" s="2" customFormat="1" x14ac:dyDescent="0.3"/>
    <row r="132" s="2" customFormat="1" x14ac:dyDescent="0.3"/>
    <row r="133" s="2" customFormat="1" x14ac:dyDescent="0.3"/>
    <row r="134" s="2" customFormat="1" x14ac:dyDescent="0.3"/>
    <row r="135" s="2" customFormat="1" x14ac:dyDescent="0.3"/>
    <row r="136" s="2" customFormat="1" x14ac:dyDescent="0.3"/>
    <row r="137" s="2" customFormat="1" x14ac:dyDescent="0.3"/>
    <row r="138" s="2" customFormat="1" x14ac:dyDescent="0.3"/>
    <row r="139" s="2" customFormat="1" x14ac:dyDescent="0.3"/>
    <row r="140" s="2" customFormat="1" x14ac:dyDescent="0.3"/>
    <row r="141" s="2" customFormat="1" x14ac:dyDescent="0.3"/>
    <row r="142" s="2" customFormat="1" x14ac:dyDescent="0.3"/>
    <row r="143" s="2" customFormat="1" x14ac:dyDescent="0.3"/>
    <row r="144" s="2" customFormat="1" x14ac:dyDescent="0.3"/>
    <row r="145" s="2" customFormat="1" x14ac:dyDescent="0.3"/>
    <row r="146" s="2" customFormat="1" x14ac:dyDescent="0.3"/>
    <row r="147" s="2" customFormat="1" x14ac:dyDescent="0.3"/>
    <row r="148" s="2" customFormat="1" x14ac:dyDescent="0.3"/>
    <row r="149" s="2" customFormat="1" x14ac:dyDescent="0.3"/>
    <row r="150" s="2" customFormat="1" x14ac:dyDescent="0.3"/>
    <row r="151" s="2" customFormat="1" x14ac:dyDescent="0.3"/>
    <row r="152" s="2" customFormat="1" x14ac:dyDescent="0.3"/>
    <row r="153" s="2" customFormat="1" x14ac:dyDescent="0.3"/>
    <row r="154" s="2" customFormat="1" x14ac:dyDescent="0.3"/>
    <row r="155" s="2" customFormat="1" x14ac:dyDescent="0.3"/>
    <row r="156" s="2" customFormat="1" x14ac:dyDescent="0.3"/>
    <row r="157" s="2" customFormat="1" x14ac:dyDescent="0.3"/>
    <row r="158" s="2" customFormat="1" x14ac:dyDescent="0.3"/>
    <row r="159" s="2" customFormat="1" x14ac:dyDescent="0.3"/>
    <row r="160" s="2" customFormat="1" x14ac:dyDescent="0.3"/>
    <row r="161" s="2" customFormat="1" x14ac:dyDescent="0.3"/>
    <row r="162" s="2" customFormat="1" x14ac:dyDescent="0.3"/>
    <row r="163" s="2" customFormat="1" x14ac:dyDescent="0.3"/>
    <row r="164" s="2" customFormat="1" x14ac:dyDescent="0.3"/>
    <row r="165" s="2" customFormat="1" x14ac:dyDescent="0.3"/>
    <row r="166" s="2" customFormat="1" x14ac:dyDescent="0.3"/>
    <row r="167" s="2" customFormat="1" x14ac:dyDescent="0.3"/>
    <row r="168" s="2" customFormat="1" x14ac:dyDescent="0.3"/>
    <row r="169" s="2" customFormat="1" x14ac:dyDescent="0.3"/>
    <row r="170" s="2" customFormat="1" x14ac:dyDescent="0.3"/>
    <row r="171" s="2" customFormat="1" x14ac:dyDescent="0.3"/>
    <row r="172" s="2" customFormat="1" x14ac:dyDescent="0.3"/>
    <row r="173" s="2" customFormat="1" x14ac:dyDescent="0.3"/>
    <row r="174" s="2" customFormat="1" x14ac:dyDescent="0.3"/>
    <row r="175" s="2" customFormat="1" x14ac:dyDescent="0.3"/>
    <row r="176" s="2" customFormat="1" x14ac:dyDescent="0.3"/>
    <row r="177" s="2" customFormat="1" x14ac:dyDescent="0.3"/>
    <row r="178" s="2" customFormat="1" x14ac:dyDescent="0.3"/>
    <row r="179" s="2" customFormat="1" x14ac:dyDescent="0.3"/>
    <row r="180" s="2" customFormat="1" x14ac:dyDescent="0.3"/>
    <row r="181" s="2" customFormat="1" x14ac:dyDescent="0.3"/>
    <row r="182" s="2" customFormat="1" x14ac:dyDescent="0.3"/>
    <row r="183" s="2" customFormat="1" x14ac:dyDescent="0.3"/>
    <row r="184" s="2" customFormat="1" x14ac:dyDescent="0.3"/>
    <row r="185" s="2" customFormat="1" x14ac:dyDescent="0.3"/>
    <row r="186" s="2" customFormat="1" x14ac:dyDescent="0.3"/>
    <row r="187" s="2" customFormat="1" x14ac:dyDescent="0.3"/>
    <row r="188" s="2" customFormat="1" x14ac:dyDescent="0.3"/>
    <row r="189" s="2" customFormat="1" x14ac:dyDescent="0.3"/>
    <row r="190" s="2" customFormat="1" x14ac:dyDescent="0.3"/>
    <row r="191" s="2" customFormat="1" x14ac:dyDescent="0.3"/>
    <row r="192" s="2" customFormat="1" x14ac:dyDescent="0.3"/>
    <row r="193" s="2" customFormat="1" x14ac:dyDescent="0.3"/>
    <row r="194" s="2" customFormat="1" x14ac:dyDescent="0.3"/>
    <row r="195" s="2" customFormat="1" x14ac:dyDescent="0.3"/>
    <row r="196" s="2" customFormat="1" x14ac:dyDescent="0.3"/>
    <row r="197" s="2" customFormat="1" x14ac:dyDescent="0.3"/>
    <row r="198" s="2" customFormat="1" x14ac:dyDescent="0.3"/>
    <row r="199" s="2" customFormat="1" x14ac:dyDescent="0.3"/>
    <row r="200" s="2" customFormat="1" x14ac:dyDescent="0.3"/>
    <row r="201" s="2" customFormat="1" x14ac:dyDescent="0.3"/>
    <row r="202" s="2" customFormat="1" x14ac:dyDescent="0.3"/>
    <row r="203" s="2" customFormat="1" x14ac:dyDescent="0.3"/>
    <row r="204" s="2" customFormat="1" x14ac:dyDescent="0.3"/>
    <row r="205" s="2" customFormat="1" x14ac:dyDescent="0.3"/>
    <row r="206" s="2" customFormat="1" x14ac:dyDescent="0.3"/>
    <row r="207" s="2" customFormat="1" x14ac:dyDescent="0.3"/>
    <row r="208" s="2" customFormat="1" x14ac:dyDescent="0.3"/>
    <row r="209" s="2" customFormat="1" x14ac:dyDescent="0.3"/>
    <row r="210" s="2" customFormat="1" x14ac:dyDescent="0.3"/>
    <row r="211" s="2" customFormat="1" x14ac:dyDescent="0.3"/>
    <row r="212" s="2" customFormat="1" x14ac:dyDescent="0.3"/>
    <row r="213" s="2" customFormat="1" x14ac:dyDescent="0.3"/>
    <row r="214" s="2" customFormat="1" x14ac:dyDescent="0.3"/>
    <row r="215" s="2" customFormat="1" x14ac:dyDescent="0.3"/>
    <row r="216" s="2" customFormat="1" x14ac:dyDescent="0.3"/>
    <row r="217" s="2" customFormat="1" x14ac:dyDescent="0.3"/>
    <row r="218" s="2" customFormat="1" x14ac:dyDescent="0.3"/>
    <row r="219" s="2" customFormat="1" x14ac:dyDescent="0.3"/>
    <row r="220" s="2" customFormat="1" x14ac:dyDescent="0.3"/>
    <row r="221" s="2" customFormat="1" x14ac:dyDescent="0.3"/>
    <row r="222" s="2" customFormat="1" x14ac:dyDescent="0.3"/>
    <row r="223" s="2" customFormat="1" x14ac:dyDescent="0.3"/>
    <row r="224" s="2" customFormat="1" x14ac:dyDescent="0.3"/>
    <row r="225" s="2" customFormat="1" x14ac:dyDescent="0.3"/>
    <row r="226" s="2" customFormat="1" x14ac:dyDescent="0.3"/>
    <row r="227" s="2" customFormat="1" x14ac:dyDescent="0.3"/>
    <row r="228" s="2" customFormat="1" x14ac:dyDescent="0.3"/>
    <row r="229" s="2" customFormat="1" x14ac:dyDescent="0.3"/>
    <row r="230" s="2" customFormat="1" x14ac:dyDescent="0.3"/>
    <row r="231" s="2" customFormat="1" x14ac:dyDescent="0.3"/>
    <row r="232" s="2" customFormat="1" x14ac:dyDescent="0.3"/>
    <row r="233" s="2" customFormat="1" x14ac:dyDescent="0.3"/>
    <row r="234" s="2" customFormat="1" x14ac:dyDescent="0.3"/>
    <row r="235" s="2" customFormat="1" x14ac:dyDescent="0.3"/>
    <row r="236" s="2" customFormat="1" x14ac:dyDescent="0.3"/>
    <row r="237" s="2" customFormat="1" x14ac:dyDescent="0.3"/>
    <row r="238" s="2" customFormat="1" x14ac:dyDescent="0.3"/>
    <row r="239" s="2" customFormat="1" x14ac:dyDescent="0.3"/>
    <row r="240" s="2" customFormat="1" x14ac:dyDescent="0.3"/>
    <row r="241" s="2" customFormat="1" x14ac:dyDescent="0.3"/>
    <row r="242" s="2" customFormat="1" x14ac:dyDescent="0.3"/>
    <row r="243" s="2" customFormat="1" x14ac:dyDescent="0.3"/>
    <row r="244" s="2" customFormat="1" x14ac:dyDescent="0.3"/>
    <row r="245" s="2" customFormat="1" x14ac:dyDescent="0.3"/>
    <row r="246" s="2" customFormat="1" x14ac:dyDescent="0.3"/>
    <row r="247" s="2" customFormat="1" x14ac:dyDescent="0.3"/>
    <row r="248" s="2" customFormat="1" x14ac:dyDescent="0.3"/>
    <row r="249" s="2" customFormat="1" x14ac:dyDescent="0.3"/>
    <row r="250" s="2" customFormat="1" x14ac:dyDescent="0.3"/>
    <row r="251" s="2" customFormat="1" x14ac:dyDescent="0.3"/>
    <row r="252" s="2" customFormat="1" x14ac:dyDescent="0.3"/>
    <row r="253" s="2" customFormat="1" x14ac:dyDescent="0.3"/>
    <row r="254" s="2" customFormat="1" x14ac:dyDescent="0.3"/>
    <row r="255" s="2" customFormat="1" x14ac:dyDescent="0.3"/>
    <row r="256" s="2" customFormat="1" x14ac:dyDescent="0.3"/>
    <row r="257" s="2" customFormat="1" x14ac:dyDescent="0.3"/>
    <row r="258" s="2" customFormat="1" x14ac:dyDescent="0.3"/>
    <row r="259" s="2" customFormat="1" x14ac:dyDescent="0.3"/>
    <row r="260" s="2" customFormat="1" x14ac:dyDescent="0.3"/>
    <row r="261" s="2" customFormat="1" x14ac:dyDescent="0.3"/>
    <row r="262" s="2" customFormat="1" x14ac:dyDescent="0.3"/>
    <row r="263" s="2" customFormat="1" x14ac:dyDescent="0.3"/>
    <row r="264" s="2" customFormat="1" x14ac:dyDescent="0.3"/>
    <row r="265" s="2" customFormat="1" x14ac:dyDescent="0.3"/>
    <row r="266" s="2" customFormat="1" x14ac:dyDescent="0.3"/>
    <row r="267" s="2" customFormat="1" x14ac:dyDescent="0.3"/>
    <row r="268" s="2" customFormat="1" x14ac:dyDescent="0.3"/>
    <row r="269" s="2" customFormat="1" x14ac:dyDescent="0.3"/>
    <row r="270" s="2" customFormat="1" x14ac:dyDescent="0.3"/>
    <row r="271" s="2" customFormat="1" x14ac:dyDescent="0.3"/>
    <row r="272" s="2" customFormat="1" x14ac:dyDescent="0.3"/>
    <row r="273" s="2" customFormat="1" x14ac:dyDescent="0.3"/>
    <row r="274" s="2" customFormat="1" x14ac:dyDescent="0.3"/>
    <row r="275" s="2" customFormat="1" x14ac:dyDescent="0.3"/>
    <row r="276" s="2" customFormat="1" x14ac:dyDescent="0.3"/>
    <row r="277" s="2" customFormat="1" x14ac:dyDescent="0.3"/>
    <row r="278" s="2" customFormat="1" x14ac:dyDescent="0.3"/>
    <row r="279" s="2" customFormat="1" x14ac:dyDescent="0.3"/>
    <row r="280" s="2" customFormat="1" x14ac:dyDescent="0.3"/>
    <row r="281" s="2" customFormat="1" x14ac:dyDescent="0.3"/>
    <row r="282" s="2" customFormat="1" x14ac:dyDescent="0.3"/>
    <row r="283" s="2" customFormat="1" x14ac:dyDescent="0.3"/>
    <row r="284" s="2" customFormat="1" x14ac:dyDescent="0.3"/>
    <row r="285" s="2" customFormat="1" x14ac:dyDescent="0.3"/>
    <row r="286" s="2" customFormat="1" x14ac:dyDescent="0.3"/>
    <row r="287" s="2" customFormat="1" x14ac:dyDescent="0.3"/>
    <row r="288" s="2" customFormat="1" x14ac:dyDescent="0.3"/>
    <row r="289" s="2" customFormat="1" x14ac:dyDescent="0.3"/>
    <row r="290" s="2" customFormat="1" x14ac:dyDescent="0.3"/>
    <row r="291" s="2" customFormat="1" x14ac:dyDescent="0.3"/>
    <row r="292" s="2" customFormat="1" x14ac:dyDescent="0.3"/>
    <row r="293" s="2" customFormat="1" x14ac:dyDescent="0.3"/>
    <row r="294" s="2" customFormat="1" x14ac:dyDescent="0.3"/>
    <row r="295" s="2" customFormat="1" x14ac:dyDescent="0.3"/>
    <row r="296" s="2" customFormat="1" x14ac:dyDescent="0.3"/>
    <row r="297" s="2" customFormat="1" x14ac:dyDescent="0.3"/>
    <row r="298" s="2" customFormat="1" x14ac:dyDescent="0.3"/>
    <row r="299" s="2" customFormat="1" x14ac:dyDescent="0.3"/>
    <row r="300" s="2" customFormat="1" x14ac:dyDescent="0.3"/>
    <row r="301" s="2" customFormat="1" x14ac:dyDescent="0.3"/>
    <row r="302" s="2" customFormat="1" x14ac:dyDescent="0.3"/>
    <row r="303" s="2" customFormat="1" x14ac:dyDescent="0.3"/>
    <row r="304" s="2" customFormat="1" x14ac:dyDescent="0.3"/>
    <row r="305" s="2" customFormat="1" x14ac:dyDescent="0.3"/>
    <row r="306" s="2" customFormat="1" x14ac:dyDescent="0.3"/>
    <row r="307" s="2" customFormat="1" x14ac:dyDescent="0.3"/>
    <row r="308" s="2" customFormat="1" x14ac:dyDescent="0.3"/>
    <row r="309" s="2" customFormat="1" x14ac:dyDescent="0.3"/>
    <row r="310" s="2" customFormat="1" x14ac:dyDescent="0.3"/>
    <row r="311" s="2" customFormat="1" x14ac:dyDescent="0.3"/>
    <row r="312" s="2" customFormat="1" x14ac:dyDescent="0.3"/>
    <row r="313" s="2" customFormat="1" x14ac:dyDescent="0.3"/>
    <row r="314" s="2" customFormat="1" x14ac:dyDescent="0.3"/>
    <row r="315" s="2" customFormat="1" x14ac:dyDescent="0.3"/>
    <row r="316" s="2" customFormat="1" x14ac:dyDescent="0.3"/>
    <row r="317" s="2" customFormat="1" x14ac:dyDescent="0.3"/>
    <row r="318" s="2" customFormat="1" x14ac:dyDescent="0.3"/>
    <row r="319" s="2" customFormat="1" x14ac:dyDescent="0.3"/>
    <row r="320" s="2" customFormat="1" x14ac:dyDescent="0.3"/>
    <row r="321" s="2" customFormat="1" x14ac:dyDescent="0.3"/>
    <row r="322" s="2" customFormat="1" x14ac:dyDescent="0.3"/>
    <row r="323" s="2" customFormat="1" x14ac:dyDescent="0.3"/>
    <row r="324" s="2" customFormat="1" x14ac:dyDescent="0.3"/>
    <row r="325" s="2" customFormat="1" x14ac:dyDescent="0.3"/>
    <row r="326" s="2" customFormat="1" x14ac:dyDescent="0.3"/>
    <row r="327" s="2" customFormat="1" x14ac:dyDescent="0.3"/>
    <row r="328" s="2" customFormat="1" x14ac:dyDescent="0.3"/>
    <row r="329" s="2" customFormat="1" x14ac:dyDescent="0.3"/>
    <row r="330" s="2" customFormat="1" x14ac:dyDescent="0.3"/>
    <row r="331" s="2" customFormat="1" x14ac:dyDescent="0.3"/>
    <row r="332" s="2" customFormat="1" x14ac:dyDescent="0.3"/>
    <row r="333" s="2" customFormat="1" x14ac:dyDescent="0.3"/>
    <row r="334" s="2" customFormat="1" x14ac:dyDescent="0.3"/>
    <row r="335" s="2" customFormat="1" x14ac:dyDescent="0.3"/>
    <row r="336" s="2" customFormat="1" x14ac:dyDescent="0.3"/>
    <row r="337" s="2" customFormat="1" x14ac:dyDescent="0.3"/>
    <row r="338" s="2" customFormat="1" x14ac:dyDescent="0.3"/>
    <row r="339" s="2" customFormat="1" x14ac:dyDescent="0.3"/>
    <row r="340" s="2" customFormat="1" x14ac:dyDescent="0.3"/>
    <row r="341" s="2" customFormat="1" x14ac:dyDescent="0.3"/>
    <row r="342" s="2" customFormat="1" x14ac:dyDescent="0.3"/>
    <row r="343" s="2" customFormat="1" x14ac:dyDescent="0.3"/>
    <row r="344" s="2" customFormat="1" x14ac:dyDescent="0.3"/>
    <row r="345" s="2" customFormat="1" x14ac:dyDescent="0.3"/>
    <row r="346" s="2" customFormat="1" x14ac:dyDescent="0.3"/>
    <row r="347" s="2" customFormat="1" x14ac:dyDescent="0.3"/>
    <row r="348" s="2" customFormat="1" x14ac:dyDescent="0.3"/>
    <row r="349" s="2" customFormat="1" x14ac:dyDescent="0.3"/>
    <row r="350" s="2" customFormat="1" x14ac:dyDescent="0.3"/>
    <row r="351" s="2" customFormat="1" x14ac:dyDescent="0.3"/>
    <row r="352" s="2" customFormat="1" x14ac:dyDescent="0.3"/>
    <row r="353" s="2" customFormat="1" x14ac:dyDescent="0.3"/>
    <row r="354" s="2" customFormat="1" x14ac:dyDescent="0.3"/>
    <row r="355" s="2" customFormat="1" x14ac:dyDescent="0.3"/>
    <row r="356" s="2" customFormat="1" x14ac:dyDescent="0.3"/>
    <row r="357" s="2" customFormat="1" x14ac:dyDescent="0.3"/>
    <row r="358" s="2" customFormat="1" x14ac:dyDescent="0.3"/>
    <row r="359" s="2" customFormat="1" x14ac:dyDescent="0.3"/>
    <row r="360" s="2" customFormat="1" x14ac:dyDescent="0.3"/>
    <row r="361" s="2" customFormat="1" x14ac:dyDescent="0.3"/>
    <row r="362" s="2" customFormat="1" x14ac:dyDescent="0.3"/>
    <row r="363" s="2" customFormat="1" x14ac:dyDescent="0.3"/>
    <row r="364" s="2" customFormat="1" x14ac:dyDescent="0.3"/>
    <row r="365" s="2" customFormat="1" x14ac:dyDescent="0.3"/>
    <row r="366" s="2" customFormat="1" x14ac:dyDescent="0.3"/>
    <row r="367" s="2" customFormat="1" x14ac:dyDescent="0.3"/>
    <row r="368" s="2" customFormat="1" x14ac:dyDescent="0.3"/>
    <row r="369" s="2" customFormat="1" x14ac:dyDescent="0.3"/>
    <row r="370" s="2" customFormat="1" x14ac:dyDescent="0.3"/>
    <row r="371" s="2" customFormat="1" x14ac:dyDescent="0.3"/>
    <row r="372" s="2" customFormat="1" x14ac:dyDescent="0.3"/>
    <row r="373" s="2" customFormat="1" x14ac:dyDescent="0.3"/>
    <row r="374" s="2" customFormat="1" x14ac:dyDescent="0.3"/>
    <row r="375" s="2" customFormat="1" x14ac:dyDescent="0.3"/>
    <row r="376" s="2" customFormat="1" x14ac:dyDescent="0.3"/>
    <row r="377" s="2" customFormat="1" x14ac:dyDescent="0.3"/>
    <row r="378" s="2" customFormat="1" x14ac:dyDescent="0.3"/>
    <row r="379" s="2" customFormat="1" x14ac:dyDescent="0.3"/>
    <row r="380" s="2" customFormat="1" x14ac:dyDescent="0.3"/>
    <row r="381" s="2" customFormat="1" x14ac:dyDescent="0.3"/>
    <row r="382" s="2" customFormat="1" x14ac:dyDescent="0.3"/>
    <row r="383" s="2" customFormat="1" x14ac:dyDescent="0.3"/>
    <row r="384" s="2" customFormat="1" x14ac:dyDescent="0.3"/>
    <row r="385" s="2" customFormat="1" x14ac:dyDescent="0.3"/>
    <row r="386" s="2" customFormat="1" x14ac:dyDescent="0.3"/>
    <row r="387" s="2" customFormat="1" x14ac:dyDescent="0.3"/>
    <row r="388" s="2" customFormat="1" x14ac:dyDescent="0.3"/>
    <row r="389" s="2" customFormat="1" x14ac:dyDescent="0.3"/>
    <row r="390" s="2" customFormat="1" x14ac:dyDescent="0.3"/>
    <row r="391" s="2" customFormat="1" x14ac:dyDescent="0.3"/>
    <row r="392" s="2" customFormat="1" x14ac:dyDescent="0.3"/>
    <row r="393" s="2" customFormat="1" x14ac:dyDescent="0.3"/>
    <row r="394" s="2" customFormat="1" x14ac:dyDescent="0.3"/>
    <row r="395" s="2" customFormat="1" x14ac:dyDescent="0.3"/>
    <row r="396" s="2" customFormat="1" x14ac:dyDescent="0.3"/>
    <row r="397" s="2" customFormat="1" x14ac:dyDescent="0.3"/>
    <row r="398" s="2" customFormat="1" x14ac:dyDescent="0.3"/>
    <row r="399" s="2" customFormat="1" x14ac:dyDescent="0.3"/>
    <row r="400" s="2" customFormat="1" x14ac:dyDescent="0.3"/>
    <row r="401" s="2" customFormat="1" x14ac:dyDescent="0.3"/>
    <row r="402" s="2" customFormat="1" x14ac:dyDescent="0.3"/>
    <row r="403" s="2" customFormat="1" x14ac:dyDescent="0.3"/>
    <row r="404" s="2" customFormat="1" x14ac:dyDescent="0.3"/>
    <row r="405" s="2" customFormat="1" x14ac:dyDescent="0.3"/>
    <row r="406" s="2" customFormat="1" x14ac:dyDescent="0.3"/>
    <row r="407" s="2" customFormat="1" x14ac:dyDescent="0.3"/>
    <row r="408" s="2" customFormat="1" x14ac:dyDescent="0.3"/>
    <row r="409" s="2" customFormat="1" x14ac:dyDescent="0.3"/>
    <row r="410" s="2" customFormat="1" x14ac:dyDescent="0.3"/>
    <row r="411" s="2" customFormat="1" x14ac:dyDescent="0.3"/>
    <row r="412" s="2" customFormat="1" x14ac:dyDescent="0.3"/>
    <row r="413" s="2" customFormat="1" x14ac:dyDescent="0.3"/>
    <row r="414" s="2" customFormat="1" x14ac:dyDescent="0.3"/>
    <row r="415" s="2" customFormat="1" x14ac:dyDescent="0.3"/>
    <row r="416" s="2" customFormat="1" x14ac:dyDescent="0.3"/>
    <row r="417" s="2" customFormat="1" x14ac:dyDescent="0.3"/>
    <row r="418" s="2" customFormat="1" x14ac:dyDescent="0.3"/>
    <row r="419" s="2" customFormat="1" x14ac:dyDescent="0.3"/>
    <row r="420" s="2" customFormat="1" x14ac:dyDescent="0.3"/>
    <row r="421" s="2" customFormat="1" x14ac:dyDescent="0.3"/>
    <row r="422" s="2" customFormat="1" x14ac:dyDescent="0.3"/>
    <row r="423" s="2" customFormat="1" x14ac:dyDescent="0.3"/>
    <row r="424" s="2" customFormat="1" x14ac:dyDescent="0.3"/>
    <row r="425" s="2" customFormat="1" x14ac:dyDescent="0.3"/>
    <row r="426" s="2" customFormat="1" x14ac:dyDescent="0.3"/>
    <row r="427" s="2" customFormat="1" x14ac:dyDescent="0.3"/>
    <row r="428" s="2" customFormat="1" x14ac:dyDescent="0.3"/>
    <row r="429" s="2" customFormat="1" x14ac:dyDescent="0.3"/>
    <row r="430" s="2" customFormat="1" x14ac:dyDescent="0.3"/>
    <row r="431" s="2" customFormat="1" x14ac:dyDescent="0.3"/>
    <row r="432" s="2" customFormat="1" x14ac:dyDescent="0.3"/>
    <row r="433" s="2" customFormat="1" x14ac:dyDescent="0.3"/>
    <row r="434" s="2" customFormat="1" x14ac:dyDescent="0.3"/>
    <row r="435" s="2" customFormat="1" x14ac:dyDescent="0.3"/>
    <row r="436" s="2" customFormat="1" x14ac:dyDescent="0.3"/>
    <row r="437" s="2" customFormat="1" x14ac:dyDescent="0.3"/>
    <row r="438" s="2" customFormat="1" x14ac:dyDescent="0.3"/>
    <row r="439" s="2" customFormat="1" x14ac:dyDescent="0.3"/>
    <row r="440" s="2" customFormat="1" x14ac:dyDescent="0.3"/>
    <row r="441" s="2" customFormat="1" x14ac:dyDescent="0.3"/>
    <row r="442" s="2" customFormat="1" x14ac:dyDescent="0.3"/>
    <row r="443" s="2" customFormat="1" x14ac:dyDescent="0.3"/>
    <row r="444" s="2" customFormat="1" x14ac:dyDescent="0.3"/>
    <row r="445" s="2" customFormat="1" x14ac:dyDescent="0.3"/>
    <row r="446" s="2" customFormat="1" x14ac:dyDescent="0.3"/>
    <row r="447" s="2" customFormat="1" x14ac:dyDescent="0.3"/>
    <row r="448" s="2" customFormat="1" x14ac:dyDescent="0.3"/>
    <row r="449" s="2" customFormat="1" x14ac:dyDescent="0.3"/>
    <row r="450" s="2" customFormat="1" x14ac:dyDescent="0.3"/>
    <row r="451" s="2" customFormat="1" x14ac:dyDescent="0.3"/>
    <row r="452" s="2" customFormat="1" x14ac:dyDescent="0.3"/>
    <row r="453" s="2" customFormat="1" x14ac:dyDescent="0.3"/>
    <row r="454" s="2" customFormat="1" x14ac:dyDescent="0.3"/>
    <row r="455" s="2" customFormat="1" x14ac:dyDescent="0.3"/>
    <row r="456" s="2" customFormat="1" x14ac:dyDescent="0.3"/>
    <row r="457" s="2" customFormat="1" x14ac:dyDescent="0.3"/>
    <row r="458" s="2" customFormat="1" x14ac:dyDescent="0.3"/>
    <row r="459" s="2" customFormat="1" x14ac:dyDescent="0.3"/>
    <row r="460" s="2" customFormat="1" x14ac:dyDescent="0.3"/>
    <row r="461" s="2" customFormat="1" x14ac:dyDescent="0.3"/>
    <row r="462" s="2" customFormat="1" x14ac:dyDescent="0.3"/>
    <row r="463" s="2" customFormat="1" x14ac:dyDescent="0.3"/>
    <row r="464" s="2" customFormat="1" x14ac:dyDescent="0.3"/>
    <row r="465" s="2" customFormat="1" x14ac:dyDescent="0.3"/>
    <row r="466" s="2" customFormat="1" x14ac:dyDescent="0.3"/>
    <row r="467" s="2" customFormat="1" x14ac:dyDescent="0.3"/>
    <row r="468" s="2" customFormat="1" x14ac:dyDescent="0.3"/>
    <row r="469" s="2" customFormat="1" x14ac:dyDescent="0.3"/>
    <row r="470" s="2" customFormat="1" x14ac:dyDescent="0.3"/>
    <row r="471" s="2" customFormat="1" x14ac:dyDescent="0.3"/>
    <row r="472" s="2" customFormat="1" x14ac:dyDescent="0.3"/>
    <row r="473" s="2" customFormat="1" x14ac:dyDescent="0.3"/>
    <row r="474" s="2" customFormat="1" x14ac:dyDescent="0.3"/>
    <row r="475" s="2" customFormat="1" x14ac:dyDescent="0.3"/>
    <row r="476" s="2" customFormat="1" x14ac:dyDescent="0.3"/>
    <row r="477" s="2" customFormat="1" x14ac:dyDescent="0.3"/>
    <row r="478" s="2" customFormat="1" x14ac:dyDescent="0.3"/>
    <row r="479" s="2" customFormat="1" x14ac:dyDescent="0.3"/>
    <row r="480" s="2" customFormat="1" x14ac:dyDescent="0.3"/>
    <row r="481" s="2" customFormat="1" x14ac:dyDescent="0.3"/>
    <row r="482" s="2" customFormat="1" x14ac:dyDescent="0.3"/>
    <row r="483" s="2" customFormat="1" x14ac:dyDescent="0.3"/>
    <row r="484" s="2" customFormat="1" x14ac:dyDescent="0.3"/>
    <row r="485" s="2" customFormat="1" x14ac:dyDescent="0.3"/>
    <row r="486" s="2" customFormat="1" x14ac:dyDescent="0.3"/>
    <row r="487" s="2" customFormat="1" x14ac:dyDescent="0.3"/>
    <row r="488" s="2" customFormat="1" x14ac:dyDescent="0.3"/>
    <row r="489" s="2" customFormat="1" x14ac:dyDescent="0.3"/>
    <row r="490" s="2" customFormat="1" x14ac:dyDescent="0.3"/>
    <row r="491" s="2" customFormat="1" x14ac:dyDescent="0.3"/>
    <row r="492" s="2" customFormat="1" x14ac:dyDescent="0.3"/>
    <row r="493" s="2" customFormat="1" x14ac:dyDescent="0.3"/>
    <row r="494" s="2" customFormat="1" x14ac:dyDescent="0.3"/>
    <row r="495" s="2" customFormat="1" x14ac:dyDescent="0.3"/>
    <row r="496" s="2" customFormat="1" x14ac:dyDescent="0.3"/>
    <row r="497" s="2" customFormat="1" x14ac:dyDescent="0.3"/>
    <row r="498" s="2" customFormat="1" x14ac:dyDescent="0.3"/>
    <row r="499" s="2" customFormat="1" x14ac:dyDescent="0.3"/>
    <row r="500" s="2" customFormat="1" x14ac:dyDescent="0.3"/>
    <row r="501" s="2" customFormat="1" x14ac:dyDescent="0.3"/>
    <row r="502" s="2" customFormat="1" x14ac:dyDescent="0.3"/>
    <row r="503" s="2" customFormat="1" x14ac:dyDescent="0.3"/>
    <row r="504" s="2" customFormat="1" x14ac:dyDescent="0.3"/>
    <row r="505" s="2" customFormat="1" x14ac:dyDescent="0.3"/>
    <row r="506" s="2" customFormat="1" x14ac:dyDescent="0.3"/>
    <row r="507" s="2" customFormat="1" x14ac:dyDescent="0.3"/>
    <row r="508" s="2" customFormat="1" x14ac:dyDescent="0.3"/>
    <row r="509" s="2" customFormat="1" x14ac:dyDescent="0.3"/>
    <row r="510" s="2" customFormat="1" x14ac:dyDescent="0.3"/>
    <row r="511" s="2" customFormat="1" x14ac:dyDescent="0.3"/>
    <row r="512" s="2" customFormat="1" x14ac:dyDescent="0.3"/>
    <row r="513" s="2" customFormat="1" x14ac:dyDescent="0.3"/>
    <row r="514" s="2" customFormat="1" x14ac:dyDescent="0.3"/>
    <row r="515" s="2" customFormat="1" x14ac:dyDescent="0.3"/>
    <row r="516" s="2" customFormat="1" x14ac:dyDescent="0.3"/>
    <row r="517" s="2" customFormat="1" x14ac:dyDescent="0.3"/>
    <row r="518" s="2" customFormat="1" x14ac:dyDescent="0.3"/>
    <row r="519" s="2" customFormat="1" x14ac:dyDescent="0.3"/>
    <row r="520" s="2" customFormat="1" x14ac:dyDescent="0.3"/>
    <row r="521" s="2" customFormat="1" x14ac:dyDescent="0.3"/>
    <row r="522" s="2" customFormat="1" x14ac:dyDescent="0.3"/>
    <row r="523" s="2" customFormat="1" x14ac:dyDescent="0.3"/>
    <row r="524" s="2" customFormat="1" x14ac:dyDescent="0.3"/>
    <row r="525" s="2" customFormat="1" x14ac:dyDescent="0.3"/>
    <row r="526" s="2" customFormat="1" x14ac:dyDescent="0.3"/>
    <row r="527" s="2" customFormat="1" x14ac:dyDescent="0.3"/>
    <row r="528" s="2" customFormat="1" x14ac:dyDescent="0.3"/>
    <row r="529" s="2" customFormat="1" x14ac:dyDescent="0.3"/>
    <row r="530" s="2" customFormat="1" x14ac:dyDescent="0.3"/>
    <row r="531" s="2" customFormat="1" x14ac:dyDescent="0.3"/>
    <row r="532" s="2" customFormat="1" x14ac:dyDescent="0.3"/>
    <row r="533" s="2" customFormat="1" x14ac:dyDescent="0.3"/>
    <row r="534" s="2" customFormat="1" x14ac:dyDescent="0.3"/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promptTitle="gerald2" sqref="D15:D21 D6:D11" xr:uid="{00000000-0002-0000-0100-000000000000}">
      <formula1>gerald3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gerald2" xr:uid="{4A7646BA-CD11-4EDD-AB80-E299C3373C9C}">
          <x14:formula1>
            <xm:f>ref!$C$25:$C$37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C63D6B-34A6-4D21-B0A7-62A3114F06EE}">
  <dimension ref="B1:Q534"/>
  <sheetViews>
    <sheetView topLeftCell="C1" workbookViewId="0">
      <selection activeCell="D4" sqref="D4"/>
    </sheetView>
  </sheetViews>
  <sheetFormatPr baseColWidth="10" defaultRowHeight="14.4" x14ac:dyDescent="0.3"/>
  <cols>
    <col min="1" max="1" width="1" customWidth="1"/>
    <col min="2" max="2" width="20.5546875" customWidth="1"/>
    <col min="3" max="3" width="25.88671875" customWidth="1"/>
    <col min="4" max="4" width="11.88671875" customWidth="1"/>
    <col min="5" max="5" width="16" customWidth="1"/>
    <col min="6" max="6" width="14.6640625" customWidth="1"/>
    <col min="7" max="7" width="15.6640625" customWidth="1"/>
    <col min="9" max="9" width="13.109375" customWidth="1"/>
    <col min="11" max="11" width="11.44140625" customWidth="1"/>
    <col min="12" max="12" width="4.5546875" customWidth="1"/>
    <col min="13" max="13" width="15.109375" customWidth="1"/>
    <col min="15" max="15" width="14.109375" customWidth="1"/>
    <col min="16" max="16" width="12.6640625" customWidth="1"/>
  </cols>
  <sheetData>
    <row r="1" spans="2:17" x14ac:dyDescent="0.3">
      <c r="B1" s="11"/>
      <c r="C1" s="11" t="s">
        <v>81</v>
      </c>
      <c r="D1" s="93">
        <v>0.25</v>
      </c>
      <c r="E1" s="93"/>
      <c r="F1" s="32">
        <v>0.77083333333333337</v>
      </c>
      <c r="G1" s="93"/>
      <c r="H1" s="32">
        <v>0.91666666666666663</v>
      </c>
      <c r="I1" s="93"/>
      <c r="J1" s="32">
        <v>1</v>
      </c>
      <c r="K1" s="93"/>
    </row>
    <row r="2" spans="2:17" x14ac:dyDescent="0.3">
      <c r="B2" s="11"/>
      <c r="C2" s="11" t="s">
        <v>58</v>
      </c>
      <c r="D2" s="93">
        <v>0.77083333333333337</v>
      </c>
      <c r="E2" s="93"/>
      <c r="F2" s="93">
        <v>0.91666666666666663</v>
      </c>
      <c r="G2" s="93"/>
      <c r="H2" s="32">
        <v>1</v>
      </c>
      <c r="I2" s="93"/>
      <c r="J2" s="32">
        <v>0.25</v>
      </c>
      <c r="K2" s="93"/>
    </row>
    <row r="3" spans="2:17" ht="15" thickBot="1" x14ac:dyDescent="0.35">
      <c r="B3" s="11"/>
      <c r="C3" s="11"/>
      <c r="D3" s="93"/>
      <c r="E3" s="93"/>
      <c r="F3" s="32"/>
      <c r="G3" s="93"/>
      <c r="H3" s="32"/>
      <c r="I3" s="93"/>
      <c r="J3" s="93"/>
      <c r="K3" s="93"/>
    </row>
    <row r="4" spans="2:17" x14ac:dyDescent="0.3">
      <c r="B4" s="94" t="str">
        <f>'planning '!D5</f>
        <v>travail</v>
      </c>
      <c r="C4" s="95">
        <f>'planning '!C5</f>
        <v>43830</v>
      </c>
      <c r="D4" s="96"/>
      <c r="E4" s="102"/>
      <c r="F4" s="98" t="e">
        <f>IF(OR('planning '!$F5="",'planning '!$H5=""),0,IF('planning '!$H5&gt;'planning '!$F5,MEDIAN('planning '!$H5,F$2,F$1)-MEDIAN('planning '!$F5,F$2,F$1),+('planning '!$H5&lt;'planning '!$F5)*(F$2-F$1)+MEDIAN('planning '!$H5,F$1,F$2)-MEDIAN('planning '!$F5,F$1,F$2)))-'planning '!#REF!</f>
        <v>#REF!</v>
      </c>
      <c r="G4" s="99"/>
      <c r="H4" s="98">
        <f>IF(OR('planning '!$F5="",'planning '!$H5=""),0,IF('planning '!$H5&gt;'planning '!$F5,MEDIAN('planning '!$H5,H$2,H$1)-MEDIAN('planning '!$F5,H$2,H$1),+('planning '!$H5&lt;'planning '!$F5)*(H$2-H$1)+MEDIAN('planning '!$H5,H$1,H$2)-MEDIAN('planning '!$F5,H$1,H$2)))</f>
        <v>0</v>
      </c>
      <c r="I4" s="99"/>
      <c r="J4" s="97">
        <f>IF(OR('planning '!$F5="",'planning '!$H5=""),0,IF('planning '!$H5&gt;'planning '!$F5,MEDIAN('planning '!$H5,J$2,J$1)-MEDIAN('planning '!$F5,J$2,J$1),+('planning '!$H5&lt;'planning '!$F5)*(J$2-J$1)+MEDIAN('planning '!$H5,J$1,J$2)-MEDIAN('planning '!$F5,J$1,J$2)))</f>
        <v>0</v>
      </c>
      <c r="K4" s="99"/>
      <c r="M4" s="11"/>
      <c r="N4" s="116"/>
      <c r="O4" s="117" t="s">
        <v>74</v>
      </c>
      <c r="P4" s="118"/>
      <c r="Q4" s="11"/>
    </row>
    <row r="5" spans="2:17" x14ac:dyDescent="0.3">
      <c r="B5" s="94" t="str">
        <f>'planning '!D6</f>
        <v>travail</v>
      </c>
      <c r="C5" s="95">
        <f>'planning '!C6</f>
        <v>43831</v>
      </c>
      <c r="D5" s="96"/>
      <c r="E5" s="103"/>
      <c r="F5" s="98" t="e">
        <f>IF(OR('planning '!$F6="",'planning '!$H6=""),0,IF('planning '!$H6&gt;'planning '!$F6,MEDIAN('planning '!$H6,F$2,F$1)-MEDIAN('planning '!$F6,F$2,F$1),+('planning '!$H6&lt;'planning '!$F6)*(F$2-F$1)+MEDIAN('planning '!$H6,F$1,F$2)-MEDIAN('planning '!$F6,F$1,F$2)))-'planning '!#REF!</f>
        <v>#REF!</v>
      </c>
      <c r="G5" s="100"/>
      <c r="H5" s="98">
        <f>IF(OR('planning '!$F6="",'planning '!$H6=""),0,IF('planning '!$H6&gt;'planning '!$F6,MEDIAN('planning '!$H6,H$2,H$1)-MEDIAN('planning '!$F6,H$2,H$1),+('planning '!$H6&lt;'planning '!$F6)*(H$2-H$1)+MEDIAN('planning '!$H6,H$1,H$2)-MEDIAN('planning '!$F6,H$1,H$2)))</f>
        <v>0</v>
      </c>
      <c r="I5" s="100"/>
      <c r="J5" s="97">
        <f>IF(OR('planning '!$F6="",'planning '!$H6=""),0,IF('planning '!$H6&gt;'planning '!$F6,MEDIAN('planning '!$H6,J$2,J$1)-MEDIAN('planning '!$F6,J$2,J$1),+('planning '!$H6&lt;'planning '!$F6)*(J$2-J$1)+MEDIAN('planning '!$H6,J$1,J$2)-MEDIAN('planning '!$F6,J$1,J$2)))</f>
        <v>0</v>
      </c>
      <c r="K5" s="100"/>
      <c r="M5" s="11"/>
      <c r="N5" s="115" t="s">
        <v>77</v>
      </c>
      <c r="O5" s="115" t="s">
        <v>75</v>
      </c>
      <c r="P5" s="115" t="s">
        <v>76</v>
      </c>
      <c r="Q5" s="105" t="s">
        <v>78</v>
      </c>
    </row>
    <row r="6" spans="2:17" x14ac:dyDescent="0.3">
      <c r="B6" s="94" t="str">
        <f>'planning '!D7</f>
        <v>travail</v>
      </c>
      <c r="C6" s="95">
        <f>'planning '!C7</f>
        <v>43832</v>
      </c>
      <c r="D6" s="96"/>
      <c r="E6" s="103"/>
      <c r="F6" s="98" t="e">
        <f>IF(OR('planning '!$F7="",'planning '!$H7=""),0,IF('planning '!$H7&gt;'planning '!$F7,MEDIAN('planning '!$H7,F$2,F$1)-MEDIAN('planning '!$F7,F$2,F$1),+('planning '!$H7&lt;'planning '!$F7)*(F$2-F$1)+MEDIAN('planning '!$H7,F$1,F$2)-MEDIAN('planning '!$F7,F$1,F$2)))-'planning '!#REF!</f>
        <v>#REF!</v>
      </c>
      <c r="G6" s="100"/>
      <c r="H6" s="98">
        <f>IF(OR('planning '!$F7="",'planning '!$H7=""),0,IF('planning '!$H7&gt;'planning '!$F7,MEDIAN('planning '!$H7,H$2,H$1)-MEDIAN('planning '!$F7,H$2,H$1),+('planning '!$H7&lt;'planning '!$F7)*(H$2-H$1)+MEDIAN('planning '!$H7,H$1,H$2)-MEDIAN('planning '!$F7,H$1,H$2)))</f>
        <v>0</v>
      </c>
      <c r="I6" s="100"/>
      <c r="J6" s="97">
        <f>IF(OR('planning '!$F7="",'planning '!$H7=""),0,IF('planning '!$H7&gt;'planning '!$F7,MEDIAN('planning '!$H7,J$2,J$1)-MEDIAN('planning '!$F7,J$2,J$1),+('planning '!$H7&lt;'planning '!$F7)*(J$2-J$1)+MEDIAN('planning '!$H7,J$1,J$2)-MEDIAN('planning '!$F7,J$1,J$2)))</f>
        <v>0</v>
      </c>
      <c r="K6" s="100"/>
      <c r="M6" s="94" t="s">
        <v>72</v>
      </c>
      <c r="N6" s="114">
        <f t="shared" ref="N6:Q7" ca="1" si="0">SUMIF(OFFSET($C4:$C11,0,MATCH(N$10,$B$5:$H$5,0)-1,7,1),$K7,OFFSET($B4:$B10,0,MATCH(N$10,$B$5:$H$5,0)-1,7,1))</f>
        <v>0</v>
      </c>
      <c r="O6" s="114">
        <f t="shared" ca="1" si="0"/>
        <v>0</v>
      </c>
      <c r="P6" s="114">
        <f t="shared" ca="1" si="0"/>
        <v>0</v>
      </c>
      <c r="Q6" s="114">
        <f t="shared" ca="1" si="0"/>
        <v>0</v>
      </c>
    </row>
    <row r="7" spans="2:17" x14ac:dyDescent="0.3">
      <c r="B7" s="94" t="str">
        <f>'planning '!D8</f>
        <v>travail</v>
      </c>
      <c r="C7" s="95">
        <f>'planning '!C8</f>
        <v>43833</v>
      </c>
      <c r="D7" s="96"/>
      <c r="E7" s="103"/>
      <c r="F7" s="98" t="e">
        <f>IF(OR('planning '!$F8="",'planning '!$H8=""),0,IF('planning '!$H8&gt;'planning '!$F8,MEDIAN('planning '!$H8,F$2,F$1)-MEDIAN('planning '!$F8,F$2,F$1),+('planning '!$H8&lt;'planning '!$F8)*(F$2-F$1)+MEDIAN('planning '!$H8,F$1,F$2)-MEDIAN('planning '!$F8,F$1,F$2)))-'planning '!#REF!</f>
        <v>#REF!</v>
      </c>
      <c r="G7" s="100"/>
      <c r="H7" s="98">
        <f>IF(OR('planning '!$F8="",'planning '!$H8=""),0,IF('planning '!$H8&gt;'planning '!$F8,MEDIAN('planning '!$H8,H$2,H$1)-MEDIAN('planning '!$F8,H$2,H$1),+('planning '!$H8&lt;'planning '!$F8)*(H$2-H$1)+MEDIAN('planning '!$H8,H$1,H$2)-MEDIAN('planning '!$F8,H$1,H$2)))</f>
        <v>0</v>
      </c>
      <c r="I7" s="100"/>
      <c r="J7" s="97">
        <f>IF(OR('planning '!$F8="",'planning '!$H8=""),0,IF('planning '!$H8&gt;'planning '!$F8,MEDIAN('planning '!$H8,J$2,J$1)-MEDIAN('planning '!$F8,J$2,J$1),+('planning '!$H8&lt;'planning '!$F8)*(J$2-J$1)+MEDIAN('planning '!$H8,J$1,J$2)-MEDIAN('planning '!$F8,J$1,J$2)))</f>
        <v>0</v>
      </c>
      <c r="K7" s="100"/>
      <c r="M7" s="94" t="s">
        <v>16</v>
      </c>
      <c r="N7" s="114">
        <f t="shared" ca="1" si="0"/>
        <v>0</v>
      </c>
      <c r="O7" s="114">
        <f t="shared" ca="1" si="0"/>
        <v>0</v>
      </c>
      <c r="P7" s="114">
        <f t="shared" ca="1" si="0"/>
        <v>0</v>
      </c>
      <c r="Q7" s="114">
        <f t="shared" ca="1" si="0"/>
        <v>0</v>
      </c>
    </row>
    <row r="8" spans="2:17" x14ac:dyDescent="0.3">
      <c r="B8" s="94" t="str">
        <f>'planning '!D9</f>
        <v>travail</v>
      </c>
      <c r="C8" s="95">
        <f>'planning '!C9</f>
        <v>43834</v>
      </c>
      <c r="D8" s="96"/>
      <c r="E8" s="103"/>
      <c r="F8" s="98" t="e">
        <f>IF(OR('planning '!$F9="",'planning '!$H9=""),0,IF('planning '!$H9&gt;'planning '!$F9,MEDIAN('planning '!$H9,F$2,F$1)-MEDIAN('planning '!$F9,F$2,F$1),+('planning '!$H9&lt;'planning '!$F9)*(F$2-F$1)+MEDIAN('planning '!$H9,F$1,F$2)-MEDIAN('planning '!$F9,F$1,F$2)))-'planning '!#REF!</f>
        <v>#REF!</v>
      </c>
      <c r="G8" s="100"/>
      <c r="H8" s="98">
        <f>IF(OR('planning '!$F9="",'planning '!$H9=""),0,IF('planning '!$H9&gt;'planning '!$F9,MEDIAN('planning '!$H9,H$2,H$1)-MEDIAN('planning '!$F9,H$2,H$1),+('planning '!$H9&lt;'planning '!$F9)*(H$2-H$1)+MEDIAN('planning '!$H9,H$1,H$2)-MEDIAN('planning '!$F9,H$1,H$2)))</f>
        <v>0</v>
      </c>
      <c r="I8" s="100"/>
      <c r="J8" s="97">
        <f>IF(OR('planning '!$F9="",'planning '!$H9=""),0,IF('planning '!$H9&gt;'planning '!$F9,MEDIAN('planning '!$H9,J$2,J$1)-MEDIAN('planning '!$F9,J$2,J$1),+('planning '!$H9&lt;'planning '!$F9)*(J$2-J$1)+MEDIAN('planning '!$H9,J$1,J$2)-MEDIAN('planning '!$F9,J$1,J$2)))</f>
        <v>0</v>
      </c>
      <c r="K8" s="100"/>
      <c r="M8" s="11"/>
      <c r="N8" s="11"/>
      <c r="O8" s="11"/>
      <c r="P8" s="11"/>
      <c r="Q8" s="11"/>
    </row>
    <row r="9" spans="2:17" x14ac:dyDescent="0.3">
      <c r="B9" s="94" t="str">
        <f>'planning '!D10</f>
        <v>travail</v>
      </c>
      <c r="C9" s="95">
        <f>'planning '!C10</f>
        <v>43835</v>
      </c>
      <c r="D9" s="96" t="e">
        <f>IF(OR('planning '!$F10="",'planning '!$H10=""),0,IF('planning '!$H10&gt;'planning '!$F10,MEDIAN('planning '!$H10,D$2,D$1)-MEDIAN('planning '!$F10,D$2,D$1),+('planning '!$H10&lt;'planning '!$F10)*(D$2-D$1)+MEDIAN('planning '!$H10,D$1,D$2)-MEDIAN('planning '!$F10,D$1,D$2)))-'planning '!#REF!</f>
        <v>#REF!</v>
      </c>
      <c r="E9" s="103"/>
      <c r="F9" s="98" t="e">
        <f>IF(OR('planning '!$F10="",'planning '!$H10=""),0,IF('planning '!$H10&gt;'planning '!$F10,MEDIAN('planning '!$H10,F$2,F$1)-MEDIAN('planning '!$F10,F$2,F$1),+('planning '!$H10&lt;'planning '!$F10)*(F$2-F$1)+MEDIAN('planning '!$H10,F$1,F$2)-MEDIAN('planning '!$F10,F$1,F$2)))-'planning '!#REF!</f>
        <v>#REF!</v>
      </c>
      <c r="G9" s="100"/>
      <c r="H9" s="98">
        <f>IF(OR('planning '!$F10="",'planning '!$H10=""),0,IF('planning '!$H10&gt;'planning '!$F10,MEDIAN('planning '!$H10,H$2,H$1)-MEDIAN('planning '!$F10,H$2,H$1),+('planning '!$H10&lt;'planning '!$F10)*(H$2-H$1)+MEDIAN('planning '!$H10,H$1,H$2)-MEDIAN('planning '!$F10,H$1,H$2)))</f>
        <v>0</v>
      </c>
      <c r="I9" s="100"/>
      <c r="J9" s="97">
        <f>IF(OR('planning '!$F10="",'planning '!$H10=""),0,IF('planning '!$H10&gt;'planning '!$F10,MEDIAN('planning '!$H10,J$2,J$1)-MEDIAN('planning '!$F10,J$2,J$1),+('planning '!$H10&lt;'planning '!$F10)*(J$2-J$1)+MEDIAN('planning '!$H10,J$1,J$2)-MEDIAN('planning '!$F10,J$1,J$2)))</f>
        <v>0</v>
      </c>
      <c r="K9" s="100"/>
      <c r="M9" s="11"/>
      <c r="N9" s="11"/>
      <c r="O9" s="11"/>
      <c r="P9" s="11"/>
      <c r="Q9" s="11"/>
    </row>
    <row r="10" spans="2:17" ht="15" thickBot="1" x14ac:dyDescent="0.35">
      <c r="B10" s="94" t="str">
        <f>'planning '!D11</f>
        <v>travail</v>
      </c>
      <c r="C10" s="95">
        <f>'planning '!C11</f>
        <v>43836</v>
      </c>
      <c r="D10" s="96" t="e">
        <f>IF(OR('planning '!$F11="",'planning '!$H11=""),0,IF('planning '!$H11&gt;'planning '!$F11,MEDIAN('planning '!$H11,D$2,D$1)-MEDIAN('planning '!$F11,D$2,D$1),+('planning '!$H11&lt;'planning '!$F11)*(D$2-D$1)+MEDIAN('planning '!$H11,D$1,D$2)-MEDIAN('planning '!$F11,D$1,D$2)))-'planning '!#REF!</f>
        <v>#REF!</v>
      </c>
      <c r="E10" s="104"/>
      <c r="F10" s="98" t="e">
        <f>IF(OR('planning '!$F11="",'planning '!$H11=""),0,IF('planning '!$H11&gt;'planning '!$F11,MEDIAN('planning '!$H11,F$2,F$1)-MEDIAN('planning '!$F11,F$2,F$1),+('planning '!$H11&lt;'planning '!$F11)*(F$2-F$1)+MEDIAN('planning '!$H11,F$1,F$2)-MEDIAN('planning '!$F11,F$1,F$2)))-'planning '!#REF!</f>
        <v>#REF!</v>
      </c>
      <c r="G10" s="101"/>
      <c r="H10" s="98">
        <f>IF(OR('planning '!$F11="",'planning '!$H11=""),0,IF('planning '!$H11&gt;'planning '!$F11,MEDIAN('planning '!$H11,H$2,H$1)-MEDIAN('planning '!$F11,H$2,H$1),+('planning '!$H11&lt;'planning '!$F11)*(H$2-H$1)+MEDIAN('planning '!$H11,H$1,H$2)-MEDIAN('planning '!$F11,H$1,H$2)))</f>
        <v>0</v>
      </c>
      <c r="I10" s="101"/>
      <c r="J10" s="97">
        <f>IF(OR('planning '!$F11="",'planning '!$H11=""),0,IF('planning '!$H11&gt;'planning '!$F11,MEDIAN('planning '!$H11,J$2,J$1)-MEDIAN('planning '!$F11,J$2,J$1),+('planning '!$H11&lt;'planning '!$F11)*(J$2-J$1)+MEDIAN('planning '!$H11,J$1,J$2)-MEDIAN('planning '!$F11,J$1,J$2)))</f>
        <v>0</v>
      </c>
      <c r="K10" s="101"/>
      <c r="M10" s="11"/>
      <c r="N10" s="11"/>
      <c r="O10" s="11"/>
      <c r="P10" s="11"/>
      <c r="Q10" s="11"/>
    </row>
    <row r="11" spans="2:17" x14ac:dyDescent="0.3">
      <c r="B11" s="9"/>
      <c r="M11" s="11"/>
      <c r="N11" s="11"/>
      <c r="O11" s="11"/>
      <c r="P11" s="11"/>
      <c r="Q11" s="11"/>
    </row>
    <row r="12" spans="2:17" x14ac:dyDescent="0.3">
      <c r="B12" s="9"/>
      <c r="M12" s="11"/>
      <c r="N12" s="11"/>
      <c r="O12" s="11"/>
      <c r="P12" s="11"/>
      <c r="Q12" s="11"/>
    </row>
    <row r="13" spans="2:17" ht="15" thickBot="1" x14ac:dyDescent="0.35">
      <c r="M13" s="11"/>
      <c r="N13" s="11"/>
      <c r="O13" s="11"/>
      <c r="P13" s="11"/>
      <c r="Q13" s="11"/>
    </row>
    <row r="14" spans="2:17" x14ac:dyDescent="0.3">
      <c r="B14" s="94" t="str">
        <f>'planning '!D15</f>
        <v>travail</v>
      </c>
      <c r="C14" s="95">
        <f>'planning '!C15</f>
        <v>43837</v>
      </c>
      <c r="D14" s="96"/>
      <c r="E14" s="102"/>
      <c r="F14" s="98" t="e">
        <f>IF(OR('planning '!$F15="",'planning '!$H15=""),0,IF('planning '!$H15&gt;'planning '!$F15,MEDIAN('planning '!$H15,F$2,F$1)-MEDIAN('planning '!$F15,F$2,F$1),+('planning '!$H15&lt;'planning '!$F15)*(F$2-F$1)+MEDIAN('planning '!$H15,F$1,F$2)-MEDIAN('planning '!$F15,F$1,F$2)))-'planning '!#REF!</f>
        <v>#REF!</v>
      </c>
      <c r="G14" s="99"/>
      <c r="H14" s="98">
        <f>IF(OR('planning '!$F15="",'planning '!$H15=""),0,IF('planning '!$H15&gt;'planning '!$F15,MEDIAN('planning '!$H15,H$2,H$1)-MEDIAN('planning '!$F15,H$2,H$1),+('planning '!$H15&lt;'planning '!$F15)*(H$2-H$1)+MEDIAN('planning '!$H15,H$1,H$2)-MEDIAN('planning '!$F15,H$1,H$2)))</f>
        <v>0</v>
      </c>
      <c r="I14" s="99"/>
      <c r="J14" s="97">
        <f>IF(OR('planning '!$F15="",'planning '!$H15=""),0,IF('planning '!$H15&gt;'planning '!$F15,MEDIAN('planning '!$H15,J$2,J$1)-MEDIAN('planning '!$F15,J$2,J$1),+('planning '!$H15&lt;'planning '!$F15)*(J$2-J$1)+MEDIAN('planning '!$H15,J$1,J$2)-MEDIAN('planning '!$F15,J$1,J$2)))</f>
        <v>0</v>
      </c>
      <c r="K14" s="99"/>
      <c r="M14" s="11"/>
      <c r="N14" s="116"/>
      <c r="O14" s="117" t="s">
        <v>74</v>
      </c>
      <c r="P14" s="118"/>
      <c r="Q14" s="11"/>
    </row>
    <row r="15" spans="2:17" x14ac:dyDescent="0.3">
      <c r="B15" s="94" t="str">
        <f>'planning '!D16</f>
        <v>travail</v>
      </c>
      <c r="C15" s="95">
        <f>'planning '!C16</f>
        <v>43838</v>
      </c>
      <c r="D15" s="96"/>
      <c r="E15" s="103"/>
      <c r="F15" s="98" t="e">
        <f>IF(OR('planning '!$F16="",'planning '!$H16=""),0,IF('planning '!$H16&gt;'planning '!$F16,MEDIAN('planning '!$H16,F$2,F$1)-MEDIAN('planning '!$F16,F$2,F$1),+('planning '!$H16&lt;'planning '!$F16)*(F$2-F$1)+MEDIAN('planning '!$H16,F$1,F$2)-MEDIAN('planning '!$F16,F$1,F$2)))-'planning '!#REF!</f>
        <v>#REF!</v>
      </c>
      <c r="G15" s="100"/>
      <c r="H15" s="98">
        <f>IF(OR('planning '!$F16="",'planning '!$H16=""),0,IF('planning '!$H16&gt;'planning '!$F16,MEDIAN('planning '!$H16,H$2,H$1)-MEDIAN('planning '!$F16,H$2,H$1),+('planning '!$H16&lt;'planning '!$F16)*(H$2-H$1)+MEDIAN('planning '!$H16,H$1,H$2)-MEDIAN('planning '!$F16,H$1,H$2)))</f>
        <v>0</v>
      </c>
      <c r="I15" s="100"/>
      <c r="J15" s="97">
        <f>IF(OR('planning '!$F16="",'planning '!$H16=""),0,IF('planning '!$H16&gt;'planning '!$F16,MEDIAN('planning '!$H16,J$2,J$1)-MEDIAN('planning '!$F16,J$2,J$1),+('planning '!$H16&lt;'planning '!$F16)*(J$2-J$1)+MEDIAN('planning '!$H16,J$1,J$2)-MEDIAN('planning '!$F16,J$1,J$2)))</f>
        <v>0</v>
      </c>
      <c r="K15" s="100"/>
      <c r="M15" s="11"/>
      <c r="N15" s="115" t="s">
        <v>77</v>
      </c>
      <c r="O15" s="115" t="s">
        <v>75</v>
      </c>
      <c r="P15" s="115" t="s">
        <v>76</v>
      </c>
      <c r="Q15" s="105" t="s">
        <v>78</v>
      </c>
    </row>
    <row r="16" spans="2:17" x14ac:dyDescent="0.3">
      <c r="B16" s="94" t="str">
        <f>'planning '!D17</f>
        <v>travail</v>
      </c>
      <c r="C16" s="95">
        <f>'planning '!C17</f>
        <v>43839</v>
      </c>
      <c r="D16" s="96"/>
      <c r="E16" s="103"/>
      <c r="F16" s="98" t="e">
        <f>IF(OR('planning '!$F17="",'planning '!$H17=""),0,IF('planning '!$H17&gt;'planning '!$F17,MEDIAN('planning '!$H17,F$2,F$1)-MEDIAN('planning '!$F17,F$2,F$1),+('planning '!$H17&lt;'planning '!$F17)*(F$2-F$1)+MEDIAN('planning '!$H17,F$1,F$2)-MEDIAN('planning '!$F17,F$1,F$2)))-'planning '!#REF!</f>
        <v>#REF!</v>
      </c>
      <c r="G16" s="100"/>
      <c r="H16" s="98">
        <f>IF(OR('planning '!$F17="",'planning '!$H17=""),0,IF('planning '!$H17&gt;'planning '!$F17,MEDIAN('planning '!$H17,H$2,H$1)-MEDIAN('planning '!$F17,H$2,H$1),+('planning '!$H17&lt;'planning '!$F17)*(H$2-H$1)+MEDIAN('planning '!$H17,H$1,H$2)-MEDIAN('planning '!$F17,H$1,H$2)))</f>
        <v>0</v>
      </c>
      <c r="I16" s="100"/>
      <c r="J16" s="97">
        <f>IF(OR('planning '!$F17="",'planning '!$H17=""),0,IF('planning '!$H17&gt;'planning '!$F17,MEDIAN('planning '!$H17,J$2,J$1)-MEDIAN('planning '!$F17,J$2,J$1),+('planning '!$H17&lt;'planning '!$F17)*(J$2-J$1)+MEDIAN('planning '!$H17,J$1,J$2)-MEDIAN('planning '!$F17,J$1,J$2)))</f>
        <v>0</v>
      </c>
      <c r="K16" s="100"/>
      <c r="M16" s="94" t="s">
        <v>72</v>
      </c>
      <c r="N16" s="114">
        <f t="shared" ref="N16:Q16" ca="1" si="1">SUMIF(OFFSET($C14:$C21,0,MATCH(N$10,$B$5:$H$5,0)-1,7,1),$K17,OFFSET($B14:$B20,0,MATCH(N$10,$B$5:$H$5,0)-1,7,1))</f>
        <v>0</v>
      </c>
      <c r="O16" s="114">
        <f t="shared" ca="1" si="1"/>
        <v>0</v>
      </c>
      <c r="P16" s="114">
        <f t="shared" ca="1" si="1"/>
        <v>0</v>
      </c>
      <c r="Q16" s="114">
        <f t="shared" ca="1" si="1"/>
        <v>0</v>
      </c>
    </row>
    <row r="17" spans="2:17" x14ac:dyDescent="0.3">
      <c r="B17" s="94" t="str">
        <f>'planning '!D18</f>
        <v>travail</v>
      </c>
      <c r="C17" s="95">
        <f>'planning '!C18</f>
        <v>43840</v>
      </c>
      <c r="D17" s="96"/>
      <c r="E17" s="103"/>
      <c r="F17" s="98" t="e">
        <f>IF(OR('planning '!$F18="",'planning '!$H18=""),0,IF('planning '!$H18&gt;'planning '!$F18,MEDIAN('planning '!$H18,F$2,F$1)-MEDIAN('planning '!$F18,F$2,F$1),+('planning '!$H18&lt;'planning '!$F18)*(F$2-F$1)+MEDIAN('planning '!$H18,F$1,F$2)-MEDIAN('planning '!$F18,F$1,F$2)))-'planning '!#REF!</f>
        <v>#REF!</v>
      </c>
      <c r="G17" s="100"/>
      <c r="H17" s="98">
        <f>IF(OR('planning '!$F18="",'planning '!$H18=""),0,IF('planning '!$H18&gt;'planning '!$F18,MEDIAN('planning '!$H18,H$2,H$1)-MEDIAN('planning '!$F18,H$2,H$1),+('planning '!$H18&lt;'planning '!$F18)*(H$2-H$1)+MEDIAN('planning '!$H18,H$1,H$2)-MEDIAN('planning '!$F18,H$1,H$2)))</f>
        <v>0</v>
      </c>
      <c r="I17" s="100"/>
      <c r="J17" s="97">
        <f>IF(OR('planning '!$F18="",'planning '!$H18=""),0,IF('planning '!$H18&gt;'planning '!$F18,MEDIAN('planning '!$H18,J$2,J$1)-MEDIAN('planning '!$F18,J$2,J$1),+('planning '!$H18&lt;'planning '!$F18)*(J$2-J$1)+MEDIAN('planning '!$H18,J$1,J$2)-MEDIAN('planning '!$F18,J$1,J$2)))</f>
        <v>0</v>
      </c>
      <c r="K17" s="100"/>
      <c r="M17" s="94" t="s">
        <v>16</v>
      </c>
      <c r="N17" s="114">
        <f ca="1">SUMIF(OFFSET($C15:$C21,0,MATCH(N$10,$B$5:$H$5,0)-1,7,1),$K18,OFFSET($B15:$B21,0,MATCH(N$10,$B$5:$H$5,0)-1,7,1))</f>
        <v>0</v>
      </c>
      <c r="O17" s="114">
        <f ca="1">SUMIF(OFFSET($C15:$C21,0,MATCH(O$10,$B$5:$H$5,0)-1,7,1),$K18,OFFSET($B15:$B21,0,MATCH(O$10,$B$5:$H$5,0)-1,7,1))</f>
        <v>0</v>
      </c>
      <c r="P17" s="114">
        <f ca="1">SUMIF(OFFSET($C15:$C21,0,MATCH(P$10,$B$5:$H$5,0)-1,7,1),$K18,OFFSET($B15:$B21,0,MATCH(P$10,$B$5:$H$5,0)-1,7,1))</f>
        <v>0</v>
      </c>
      <c r="Q17" s="114">
        <f ca="1">SUMIF(OFFSET($C15:$C21,0,MATCH(Q$10,$B$5:$H$5,0)-1,7,1),$K18,OFFSET($B15:$B21,0,MATCH(Q$10,$B$5:$H$5,0)-1,7,1))</f>
        <v>0</v>
      </c>
    </row>
    <row r="18" spans="2:17" x14ac:dyDescent="0.3">
      <c r="B18" s="94" t="str">
        <f>'planning '!D19</f>
        <v>travail</v>
      </c>
      <c r="C18" s="95">
        <f>'planning '!C19</f>
        <v>43841</v>
      </c>
      <c r="D18" s="96"/>
      <c r="E18" s="103"/>
      <c r="F18" s="98" t="e">
        <f>IF(OR('planning '!$F19="",'planning '!$H19=""),0,IF('planning '!$H19&gt;'planning '!$F19,MEDIAN('planning '!$H19,F$2,F$1)-MEDIAN('planning '!$F19,F$2,F$1),+('planning '!$H19&lt;'planning '!$F19)*(F$2-F$1)+MEDIAN('planning '!$H19,F$1,F$2)-MEDIAN('planning '!$F19,F$1,F$2)))-'planning '!#REF!</f>
        <v>#REF!</v>
      </c>
      <c r="G18" s="100"/>
      <c r="H18" s="98">
        <f>IF(OR('planning '!$F19="",'planning '!$H19=""),0,IF('planning '!$H19&gt;'planning '!$F19,MEDIAN('planning '!$H19,H$2,H$1)-MEDIAN('planning '!$F19,H$2,H$1),+('planning '!$H19&lt;'planning '!$F19)*(H$2-H$1)+MEDIAN('planning '!$H19,H$1,H$2)-MEDIAN('planning '!$F19,H$1,H$2)))</f>
        <v>0</v>
      </c>
      <c r="I18" s="100"/>
      <c r="J18" s="97">
        <f>IF(OR('planning '!$F19="",'planning '!$H19=""),0,IF('planning '!$H19&gt;'planning '!$F19,MEDIAN('planning '!$H19,J$2,J$1)-MEDIAN('planning '!$F19,J$2,J$1),+('planning '!$H19&lt;'planning '!$F19)*(J$2-J$1)+MEDIAN('planning '!$H19,J$1,J$2)-MEDIAN('planning '!$F19,J$1,J$2)))</f>
        <v>0</v>
      </c>
      <c r="K18" s="100"/>
      <c r="M18" s="11"/>
      <c r="N18" s="11"/>
      <c r="O18" s="11"/>
      <c r="P18" s="11"/>
      <c r="Q18" s="11"/>
    </row>
    <row r="19" spans="2:17" x14ac:dyDescent="0.3">
      <c r="B19" s="94" t="str">
        <f>'planning '!D20</f>
        <v>travail</v>
      </c>
      <c r="C19" s="95">
        <f>'planning '!C20</f>
        <v>43842</v>
      </c>
      <c r="D19" s="96" t="e">
        <f>IF(OR('planning '!$F20="",'planning '!$H20=""),0,IF('planning '!$H20&gt;'planning '!$F20,MEDIAN('planning '!$H20,D$2,D$1)-MEDIAN('planning '!$F20,D$2,D$1),+('planning '!$H20&lt;'planning '!$F20)*(D$2-D$1)+MEDIAN('planning '!$H20,D$1,D$2)-MEDIAN('planning '!$F20,D$1,D$2)))-'planning '!#REF!</f>
        <v>#REF!</v>
      </c>
      <c r="E19" s="103"/>
      <c r="F19" s="98" t="e">
        <f>IF(OR('planning '!$F20="",'planning '!$H20=""),0,IF('planning '!$H20&gt;'planning '!$F20,MEDIAN('planning '!$H20,F$2,F$1)-MEDIAN('planning '!$F20,F$2,F$1),+('planning '!$H20&lt;'planning '!$F20)*(F$2-F$1)+MEDIAN('planning '!$H20,F$1,F$2)-MEDIAN('planning '!$F20,F$1,F$2)))-'planning '!#REF!</f>
        <v>#REF!</v>
      </c>
      <c r="G19" s="100"/>
      <c r="H19" s="98">
        <f>IF(OR('planning '!$F20="",'planning '!$H20=""),0,IF('planning '!$H20&gt;'planning '!$F20,MEDIAN('planning '!$H20,H$2,H$1)-MEDIAN('planning '!$F20,H$2,H$1),+('planning '!$H20&lt;'planning '!$F20)*(H$2-H$1)+MEDIAN('planning '!$H20,H$1,H$2)-MEDIAN('planning '!$F20,H$1,H$2)))</f>
        <v>0</v>
      </c>
      <c r="I19" s="100"/>
      <c r="J19" s="97">
        <f>IF(OR('planning '!$F20="",'planning '!$H20=""),0,IF('planning '!$H20&gt;'planning '!$F20,MEDIAN('planning '!$H20,J$2,J$1)-MEDIAN('planning '!$F20,J$2,J$1),+('planning '!$H20&lt;'planning '!$F20)*(J$2-J$1)+MEDIAN('planning '!$H20,J$1,J$2)-MEDIAN('planning '!$F20,J$1,J$2)))</f>
        <v>0</v>
      </c>
      <c r="K19" s="100"/>
      <c r="M19" s="11"/>
      <c r="N19" s="11"/>
      <c r="O19" s="11"/>
      <c r="P19" s="11"/>
      <c r="Q19" s="11"/>
    </row>
    <row r="20" spans="2:17" ht="15" thickBot="1" x14ac:dyDescent="0.35">
      <c r="B20" s="94" t="str">
        <f>'planning '!D21</f>
        <v>travail</v>
      </c>
      <c r="C20" s="95">
        <f>'planning '!C21</f>
        <v>43843</v>
      </c>
      <c r="D20" s="96" t="e">
        <f>IF(OR('planning '!$F21="",'planning '!$H21=""),0,IF('planning '!$H21&gt;'planning '!$F21,MEDIAN('planning '!$H21,D$2,D$1)-MEDIAN('planning '!$F21,D$2,D$1),+('planning '!$H21&lt;'planning '!$F21)*(D$2-D$1)+MEDIAN('planning '!$H21,D$1,D$2)-MEDIAN('planning '!$F21,D$1,D$2)))-'planning '!#REF!</f>
        <v>#REF!</v>
      </c>
      <c r="E20" s="104"/>
      <c r="F20" s="98" t="e">
        <f>IF(OR('planning '!$F21="",'planning '!$H21=""),0,IF('planning '!$H21&gt;'planning '!$F21,MEDIAN('planning '!$H21,F$2,F$1)-MEDIAN('planning '!$F21,F$2,F$1),+('planning '!$H21&lt;'planning '!$F21)*(F$2-F$1)+MEDIAN('planning '!$H21,F$1,F$2)-MEDIAN('planning '!$F21,F$1,F$2)))-'planning '!#REF!</f>
        <v>#REF!</v>
      </c>
      <c r="G20" s="101"/>
      <c r="H20" s="98">
        <f>IF(OR('planning '!$F21="",'planning '!$H21=""),0,IF('planning '!$H21&gt;'planning '!$F21,MEDIAN('planning '!$H21,H$2,H$1)-MEDIAN('planning '!$F21,H$2,H$1),+('planning '!$H21&lt;'planning '!$F21)*(H$2-H$1)+MEDIAN('planning '!$H21,H$1,H$2)-MEDIAN('planning '!$F21,H$1,H$2)))</f>
        <v>0</v>
      </c>
      <c r="I20" s="101"/>
      <c r="J20" s="97">
        <f>IF(OR('planning '!$F21="",'planning '!$H21=""),0,IF('planning '!$H21&gt;'planning '!$F21,MEDIAN('planning '!$H21,J$2,J$1)-MEDIAN('planning '!$F21,J$2,J$1),+('planning '!$H21&lt;'planning '!$F21)*(J$2-J$1)+MEDIAN('planning '!$H21,J$1,J$2)-MEDIAN('planning '!$F21,J$1,J$2)))</f>
        <v>0</v>
      </c>
      <c r="K20" s="101"/>
      <c r="M20" s="11"/>
      <c r="N20" s="11"/>
      <c r="O20" s="11"/>
      <c r="P20" s="11"/>
      <c r="Q20" s="11"/>
    </row>
    <row r="21" spans="2:17" x14ac:dyDescent="0.3">
      <c r="M21" s="11"/>
      <c r="N21" s="11"/>
      <c r="O21" s="11"/>
      <c r="P21" s="11"/>
      <c r="Q21" s="11"/>
    </row>
    <row r="199" ht="15.6" customHeight="1" x14ac:dyDescent="0.3"/>
    <row r="200" ht="14.4" customHeight="1" x14ac:dyDescent="0.3"/>
    <row r="531" spans="3:3" x14ac:dyDescent="0.3">
      <c r="C531" s="89"/>
    </row>
    <row r="532" spans="3:3" x14ac:dyDescent="0.3">
      <c r="C532" s="89"/>
    </row>
    <row r="533" spans="3:3" x14ac:dyDescent="0.3">
      <c r="C533" s="89"/>
    </row>
    <row r="534" spans="3:3" x14ac:dyDescent="0.3">
      <c r="C534" s="89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16AA3C-9488-4745-98D5-FCACE042F1DE}">
          <x14:formula1>
            <xm:f>ref!$R$3:$R$5</xm:f>
          </x14:formula1>
          <xm:sqref>E4:E10 K14:K20 K4:K10 G14:G20 I14:I20 E14:E20 G4:G10 I4:I10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T37"/>
  <sheetViews>
    <sheetView topLeftCell="B1" zoomScale="75" zoomScaleNormal="75" workbookViewId="0">
      <selection activeCell="L19" sqref="L19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51.6640625" style="3" customWidth="1"/>
    <col min="4" max="4" width="21.33203125" style="3" customWidth="1"/>
    <col min="5" max="5" width="9.109375" style="3" customWidth="1"/>
    <col min="6" max="6" width="3.88671875" style="3" customWidth="1"/>
    <col min="7" max="7" width="18.33203125" style="3" customWidth="1"/>
    <col min="8" max="8" width="13.6640625" style="3" customWidth="1"/>
    <col min="9" max="9" width="14.109375" style="3" customWidth="1"/>
    <col min="10" max="10" width="16.6640625" style="3" customWidth="1"/>
    <col min="11" max="11" width="13.33203125" style="3" customWidth="1"/>
    <col min="12" max="12" width="28.109375" style="3" customWidth="1"/>
    <col min="13" max="14" width="11.44140625" style="3"/>
    <col min="15" max="15" width="13.5546875" style="3" customWidth="1"/>
    <col min="16" max="16" width="14.5546875" style="3" customWidth="1"/>
    <col min="17" max="17" width="11.44140625" style="3"/>
    <col min="18" max="18" width="15.109375" style="3" customWidth="1"/>
    <col min="19" max="16384" width="11.44140625" style="3"/>
  </cols>
  <sheetData>
    <row r="2" spans="3:20" x14ac:dyDescent="0.3">
      <c r="C2" s="119" t="s">
        <v>82</v>
      </c>
      <c r="D2" s="127">
        <v>43830</v>
      </c>
    </row>
    <row r="3" spans="3:20" x14ac:dyDescent="0.3">
      <c r="C3" s="120" t="s">
        <v>13</v>
      </c>
      <c r="D3" s="125">
        <v>66.958333333333329</v>
      </c>
      <c r="P3" s="87" t="s">
        <v>71</v>
      </c>
      <c r="Q3" s="18"/>
      <c r="R3" s="90"/>
    </row>
    <row r="4" spans="3:20" x14ac:dyDescent="0.3">
      <c r="C4" s="121" t="s">
        <v>5</v>
      </c>
      <c r="D4" s="128">
        <v>0.5</v>
      </c>
      <c r="H4" t="s">
        <v>73</v>
      </c>
      <c r="P4" s="88"/>
      <c r="R4" s="91" t="s">
        <v>16</v>
      </c>
    </row>
    <row r="5" spans="3:20" x14ac:dyDescent="0.3">
      <c r="C5" s="120" t="s">
        <v>9</v>
      </c>
      <c r="D5" s="125">
        <v>0.29166666666666669</v>
      </c>
      <c r="H5" s="9" t="s">
        <v>16</v>
      </c>
      <c r="I5" s="9" t="s">
        <v>72</v>
      </c>
      <c r="K5" s="9"/>
      <c r="L5" s="26"/>
      <c r="P5" s="87" t="s">
        <v>60</v>
      </c>
      <c r="R5" s="92" t="s">
        <v>72</v>
      </c>
    </row>
    <row r="6" spans="3:20" x14ac:dyDescent="0.3">
      <c r="C6" s="122" t="s">
        <v>42</v>
      </c>
      <c r="D6" s="129">
        <v>5</v>
      </c>
      <c r="K6" s="18"/>
      <c r="L6" s="9"/>
      <c r="M6" s="9"/>
      <c r="N6" s="28"/>
    </row>
    <row r="7" spans="3:20" x14ac:dyDescent="0.3">
      <c r="C7" s="122" t="s">
        <v>36</v>
      </c>
      <c r="D7" s="130">
        <v>6</v>
      </c>
      <c r="L7" s="9"/>
      <c r="M7" s="28"/>
      <c r="N7" s="28"/>
    </row>
    <row r="8" spans="3:20" x14ac:dyDescent="0.3">
      <c r="C8" s="120" t="s">
        <v>6</v>
      </c>
      <c r="D8" s="128">
        <v>0.41666666666666669</v>
      </c>
      <c r="K8" s="33"/>
      <c r="L8" s="9"/>
      <c r="M8" s="28"/>
      <c r="N8" s="28"/>
    </row>
    <row r="9" spans="3:20" x14ac:dyDescent="0.3">
      <c r="C9" s="120" t="s">
        <v>7</v>
      </c>
      <c r="D9" s="128">
        <v>0.45833333333333331</v>
      </c>
      <c r="F9" s="28"/>
      <c r="G9" s="9"/>
      <c r="H9" s="29"/>
      <c r="I9" s="22"/>
      <c r="J9" s="28"/>
      <c r="K9" s="33"/>
      <c r="L9" s="9"/>
      <c r="M9" s="1"/>
      <c r="N9" s="28"/>
      <c r="Q9" s="18"/>
      <c r="S9" s="9"/>
      <c r="T9" s="9"/>
    </row>
    <row r="10" spans="3:20" x14ac:dyDescent="0.3">
      <c r="C10" s="122" t="s">
        <v>83</v>
      </c>
      <c r="D10" s="128">
        <v>3.125E-2</v>
      </c>
      <c r="F10" s="28"/>
      <c r="G10" s="9"/>
      <c r="H10" s="29"/>
      <c r="I10" s="22"/>
      <c r="J10" s="28"/>
      <c r="K10" s="33"/>
      <c r="L10" s="9"/>
      <c r="M10" s="1"/>
      <c r="N10" s="28"/>
      <c r="Q10" s="18"/>
      <c r="S10" s="9"/>
      <c r="T10" s="9"/>
    </row>
    <row r="11" spans="3:20" x14ac:dyDescent="0.3">
      <c r="C11" s="120" t="s">
        <v>8</v>
      </c>
      <c r="D11" s="125">
        <v>1.4583333333333333</v>
      </c>
      <c r="F11" s="28"/>
      <c r="G11" s="9"/>
      <c r="H11" s="30"/>
      <c r="I11" s="28"/>
      <c r="J11" s="9"/>
      <c r="K11" s="33"/>
      <c r="L11" s="36"/>
      <c r="M11" s="28"/>
      <c r="N11" s="30"/>
    </row>
    <row r="12" spans="3:20" x14ac:dyDescent="0.3">
      <c r="C12" s="120" t="s">
        <v>2</v>
      </c>
      <c r="D12" s="125">
        <v>2</v>
      </c>
      <c r="F12" s="28"/>
      <c r="G12" s="9"/>
      <c r="H12" s="29"/>
      <c r="I12" s="22"/>
      <c r="J12" s="22"/>
      <c r="K12" s="33"/>
      <c r="L12" s="9"/>
      <c r="M12" s="28"/>
      <c r="N12" s="30"/>
    </row>
    <row r="13" spans="3:20" x14ac:dyDescent="0.3">
      <c r="C13" s="120" t="s">
        <v>3</v>
      </c>
      <c r="D13" s="125">
        <v>1.4583333333333333</v>
      </c>
      <c r="F13" s="28"/>
      <c r="G13" s="28"/>
      <c r="H13" s="30"/>
      <c r="I13" s="28"/>
      <c r="J13" s="28"/>
      <c r="K13" s="33"/>
      <c r="L13" s="9"/>
      <c r="M13" s="28"/>
    </row>
    <row r="14" spans="3:20" x14ac:dyDescent="0.3">
      <c r="C14" s="120" t="s">
        <v>4</v>
      </c>
      <c r="D14" s="125">
        <v>1.0416666666666667</v>
      </c>
      <c r="F14" s="28"/>
      <c r="G14" s="9"/>
      <c r="H14" s="30"/>
      <c r="I14" s="28"/>
      <c r="J14" s="28"/>
      <c r="K14" s="33"/>
      <c r="L14" s="9"/>
      <c r="M14" s="22"/>
      <c r="O14" s="30"/>
    </row>
    <row r="15" spans="3:20" x14ac:dyDescent="0.3">
      <c r="C15" s="122" t="s">
        <v>89</v>
      </c>
      <c r="D15" s="126">
        <v>1.25</v>
      </c>
      <c r="F15" s="28"/>
      <c r="G15" s="9"/>
      <c r="H15" s="29"/>
      <c r="I15" s="22"/>
      <c r="J15" s="33"/>
      <c r="K15" s="28"/>
      <c r="L15" s="9"/>
      <c r="M15" s="22"/>
      <c r="N15" s="33"/>
      <c r="O15" s="22"/>
      <c r="P15" s="22"/>
    </row>
    <row r="16" spans="3:20" x14ac:dyDescent="0.3">
      <c r="C16" s="123" t="s">
        <v>90</v>
      </c>
      <c r="D16" s="133">
        <v>1.27</v>
      </c>
      <c r="F16" s="28"/>
      <c r="G16" s="9"/>
      <c r="H16" s="30"/>
      <c r="I16" s="28"/>
      <c r="J16" s="33"/>
      <c r="K16" s="33"/>
      <c r="N16" s="30"/>
    </row>
    <row r="17" spans="2:19" x14ac:dyDescent="0.3">
      <c r="B17"/>
      <c r="C17" s="123" t="s">
        <v>91</v>
      </c>
      <c r="D17" s="125"/>
      <c r="F17" s="28"/>
      <c r="G17" s="9"/>
      <c r="H17" s="30"/>
      <c r="I17" s="28"/>
      <c r="J17" s="33"/>
      <c r="K17" s="33"/>
      <c r="N17" s="30"/>
    </row>
    <row r="18" spans="2:19" x14ac:dyDescent="0.3">
      <c r="B18"/>
      <c r="C18" s="123" t="s">
        <v>92</v>
      </c>
      <c r="D18" s="125"/>
      <c r="F18" s="28"/>
      <c r="G18" s="9"/>
      <c r="H18" s="30"/>
      <c r="I18" s="28"/>
      <c r="J18" s="33"/>
      <c r="K18" s="33"/>
      <c r="N18" s="30"/>
    </row>
    <row r="19" spans="2:19" x14ac:dyDescent="0.3">
      <c r="C19" s="122" t="s">
        <v>88</v>
      </c>
      <c r="D19" s="125">
        <v>0.91666666666666663</v>
      </c>
      <c r="F19" s="28"/>
      <c r="G19" s="9"/>
      <c r="H19" s="29"/>
      <c r="I19" s="22"/>
      <c r="J19" s="28"/>
      <c r="K19" s="33"/>
      <c r="N19" s="30"/>
    </row>
    <row r="20" spans="2:19" x14ac:dyDescent="0.3">
      <c r="C20" s="122" t="s">
        <v>84</v>
      </c>
      <c r="D20" s="125">
        <v>4.1666666666666664E-2</v>
      </c>
      <c r="F20" s="28"/>
      <c r="G20" s="9"/>
      <c r="H20" s="29"/>
      <c r="I20" s="22"/>
      <c r="J20" s="28"/>
      <c r="K20" s="33"/>
      <c r="N20" s="30"/>
    </row>
    <row r="21" spans="2:19" x14ac:dyDescent="0.3">
      <c r="C21" s="122" t="s">
        <v>85</v>
      </c>
      <c r="D21" s="125">
        <v>4.1666666666666664E-2</v>
      </c>
      <c r="F21" s="28"/>
      <c r="G21" s="28"/>
      <c r="H21" s="30"/>
      <c r="I21" s="28"/>
      <c r="J21" s="28"/>
      <c r="K21" s="33"/>
      <c r="N21" s="29"/>
    </row>
    <row r="22" spans="2:19" x14ac:dyDescent="0.3">
      <c r="C22" s="122" t="s">
        <v>86</v>
      </c>
      <c r="D22" s="125">
        <v>4.1666666666666664E-2</v>
      </c>
      <c r="F22" s="28"/>
      <c r="G22" s="9"/>
      <c r="H22" s="30"/>
      <c r="I22" s="28"/>
      <c r="K22" s="33"/>
      <c r="L22" s="9"/>
      <c r="M22" s="22"/>
      <c r="N22" s="29"/>
    </row>
    <row r="23" spans="2:19" x14ac:dyDescent="0.3">
      <c r="C23" s="122" t="s">
        <v>87</v>
      </c>
      <c r="D23" s="125">
        <v>4.1666666666666664E-2</v>
      </c>
      <c r="F23" s="28"/>
      <c r="G23" s="9"/>
      <c r="H23" s="29"/>
      <c r="I23" s="28"/>
      <c r="K23" s="28"/>
      <c r="L23" s="9"/>
      <c r="M23" s="22"/>
    </row>
    <row r="24" spans="2:19" x14ac:dyDescent="0.3">
      <c r="C24" s="120" t="s">
        <v>10</v>
      </c>
      <c r="D24" s="125">
        <v>6.9444444444444434E-2</v>
      </c>
      <c r="F24" s="28"/>
      <c r="G24" s="28"/>
      <c r="H24" s="30"/>
      <c r="I24" s="28"/>
      <c r="J24" s="9"/>
      <c r="K24" s="28"/>
      <c r="N24" s="18"/>
    </row>
    <row r="25" spans="2:19" x14ac:dyDescent="0.3">
      <c r="C25" s="122" t="s">
        <v>14</v>
      </c>
      <c r="D25" s="131">
        <v>0</v>
      </c>
      <c r="F25" s="28"/>
      <c r="G25" s="9"/>
      <c r="H25" s="29"/>
      <c r="I25" s="22"/>
      <c r="J25" s="22"/>
      <c r="K25" s="22"/>
      <c r="O25" s="18"/>
    </row>
    <row r="26" spans="2:19" x14ac:dyDescent="0.3">
      <c r="C26" s="122" t="s">
        <v>15</v>
      </c>
      <c r="D26" s="131">
        <v>0</v>
      </c>
      <c r="F26" s="28"/>
      <c r="G26" s="28"/>
      <c r="H26" s="30"/>
      <c r="I26" s="28"/>
      <c r="J26" s="28"/>
      <c r="K26" s="28"/>
      <c r="L26" s="9"/>
      <c r="M26" s="28"/>
      <c r="R26" s="26"/>
    </row>
    <row r="27" spans="2:19" x14ac:dyDescent="0.3">
      <c r="C27" s="122" t="s">
        <v>16</v>
      </c>
      <c r="D27" s="131">
        <f>D5</f>
        <v>0.29166666666666669</v>
      </c>
      <c r="F27" s="28"/>
      <c r="G27" s="28"/>
      <c r="H27" s="30"/>
      <c r="I27" s="28"/>
      <c r="J27" s="28"/>
      <c r="K27" s="22"/>
      <c r="L27" s="34"/>
      <c r="M27" s="28"/>
      <c r="O27" s="26"/>
    </row>
    <row r="28" spans="2:19" x14ac:dyDescent="0.3">
      <c r="C28" s="122" t="s">
        <v>17</v>
      </c>
      <c r="D28" s="131">
        <f>D5</f>
        <v>0.29166666666666669</v>
      </c>
      <c r="F28" s="28"/>
      <c r="G28" s="28"/>
      <c r="H28" s="30"/>
      <c r="I28" s="28"/>
      <c r="J28" s="28"/>
      <c r="K28" s="34"/>
      <c r="L28" s="9"/>
      <c r="M28" s="28"/>
      <c r="O28" s="26"/>
    </row>
    <row r="29" spans="2:19" x14ac:dyDescent="0.3">
      <c r="C29" s="122" t="s">
        <v>18</v>
      </c>
      <c r="D29" s="131">
        <f>D5/2</f>
        <v>0.14583333333333334</v>
      </c>
      <c r="F29" s="28"/>
      <c r="G29" s="9"/>
      <c r="H29" s="29"/>
      <c r="I29" s="22"/>
      <c r="J29" s="28"/>
      <c r="K29" s="22"/>
      <c r="O29" s="26"/>
    </row>
    <row r="30" spans="2:19" x14ac:dyDescent="0.3">
      <c r="C30" s="122" t="s">
        <v>19</v>
      </c>
      <c r="D30" s="131">
        <f>D5</f>
        <v>0.29166666666666669</v>
      </c>
      <c r="F30" s="28"/>
      <c r="G30" s="9"/>
      <c r="H30" s="29"/>
      <c r="I30" s="28"/>
      <c r="J30" s="28"/>
      <c r="K30" s="28"/>
      <c r="L30" s="9"/>
      <c r="M30" s="35"/>
    </row>
    <row r="31" spans="2:19" x14ac:dyDescent="0.3">
      <c r="C31" s="122" t="s">
        <v>20</v>
      </c>
      <c r="D31" s="131">
        <f>D5</f>
        <v>0.29166666666666669</v>
      </c>
      <c r="F31" s="28"/>
      <c r="G31" s="9"/>
      <c r="H31" s="32"/>
      <c r="I31" s="10"/>
      <c r="J31" s="28"/>
      <c r="K31" s="22"/>
      <c r="L31" s="9"/>
      <c r="M31" s="35"/>
      <c r="O31" s="18"/>
      <c r="P31" s="12"/>
      <c r="Q31" s="10"/>
      <c r="R31" s="1"/>
      <c r="S31" s="2"/>
    </row>
    <row r="32" spans="2:19" x14ac:dyDescent="0.3">
      <c r="C32" s="122" t="s">
        <v>21</v>
      </c>
      <c r="D32" s="131">
        <f>D5</f>
        <v>0.29166666666666669</v>
      </c>
      <c r="F32" s="28"/>
      <c r="G32" s="9"/>
      <c r="H32" s="32"/>
      <c r="I32" s="10"/>
      <c r="J32" s="1"/>
      <c r="K32" s="1"/>
      <c r="L32" s="1"/>
      <c r="M32" s="2"/>
      <c r="N32" s="2"/>
      <c r="P32" s="12"/>
      <c r="Q32" s="10"/>
      <c r="R32" s="1"/>
      <c r="S32" s="2"/>
    </row>
    <row r="33" spans="3:19" x14ac:dyDescent="0.3">
      <c r="C33" s="122" t="s">
        <v>45</v>
      </c>
      <c r="D33" s="125">
        <v>0.29166666666666669</v>
      </c>
      <c r="F33" s="28"/>
      <c r="G33" s="28"/>
      <c r="H33" s="31"/>
      <c r="I33" s="1"/>
      <c r="J33" s="1"/>
      <c r="K33" s="1"/>
      <c r="L33" s="1"/>
      <c r="M33" s="2"/>
      <c r="N33" s="2"/>
      <c r="O33" s="26"/>
      <c r="P33" s="12"/>
      <c r="Q33" s="10"/>
      <c r="R33" s="1"/>
      <c r="S33" s="2"/>
    </row>
    <row r="34" spans="3:19" x14ac:dyDescent="0.3">
      <c r="C34" s="122" t="s">
        <v>70</v>
      </c>
      <c r="D34" s="125">
        <f>D5</f>
        <v>0.29166666666666669</v>
      </c>
      <c r="L34" s="19"/>
      <c r="O34" s="26"/>
    </row>
    <row r="35" spans="3:19" x14ac:dyDescent="0.3">
      <c r="C35" s="122" t="s">
        <v>43</v>
      </c>
      <c r="D35" s="125">
        <f>D5</f>
        <v>0.29166666666666669</v>
      </c>
      <c r="L35" s="19"/>
    </row>
    <row r="36" spans="3:19" x14ac:dyDescent="0.3">
      <c r="C36" s="122" t="s">
        <v>69</v>
      </c>
      <c r="D36" s="125">
        <v>0.29166666666666669</v>
      </c>
      <c r="K36" s="19"/>
    </row>
    <row r="37" spans="3:19" x14ac:dyDescent="0.3">
      <c r="C37" s="124" t="s">
        <v>93</v>
      </c>
      <c r="D37" s="132">
        <v>0.29166666666666669</v>
      </c>
      <c r="K37" s="26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f8a65ebe-2c7d-45ab-ae5c-1b1b30ad2378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D66B270ACDD9F4A982C490DDF74FBDF" ma:contentTypeVersion="14" ma:contentTypeDescription="Create a new document." ma:contentTypeScope="" ma:versionID="672f227fbdcf8e8d54ec6d8e4ca62f28">
  <xsd:schema xmlns:xsd="http://www.w3.org/2001/XMLSchema" xmlns:xs="http://www.w3.org/2001/XMLSchema" xmlns:p="http://schemas.microsoft.com/office/2006/metadata/properties" xmlns:ns3="f8a65ebe-2c7d-45ab-ae5c-1b1b30ad2378" xmlns:ns4="f2b971ed-cbb6-4172-b474-2e7d9fac3d31" targetNamespace="http://schemas.microsoft.com/office/2006/metadata/properties" ma:root="true" ma:fieldsID="21c426afde47321f703180017d9daa63" ns3:_="" ns4:_="">
    <xsd:import namespace="f8a65ebe-2c7d-45ab-ae5c-1b1b30ad2378"/>
    <xsd:import namespace="f2b971ed-cbb6-4172-b474-2e7d9fac3d31"/>
    <xsd:element name="properties">
      <xsd:complexType>
        <xsd:sequence>
          <xsd:element name="documentManagement">
            <xsd:complexType>
              <xsd:all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8a65ebe-2c7d-45ab-ae5c-1b1b30ad2378" elementFormDefault="qualified">
    <xsd:import namespace="http://schemas.microsoft.com/office/2006/documentManagement/types"/>
    <xsd:import namespace="http://schemas.microsoft.com/office/infopath/2007/PartnerControls"/>
    <xsd:element name="_activity" ma:index="8" nillable="true" ma:displayName="_activity" ma:hidden="true" ma:internalName="_activity">
      <xsd:simpleType>
        <xsd:restriction base="dms:Note"/>
      </xsd:simpleType>
    </xsd:element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4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6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8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9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2b971ed-cbb6-4172-b474-2e7d9fac3d31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0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1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E1CFDD3-06CE-4461-BE93-4D04AEA2C81F}">
  <ds:schemaRefs>
    <ds:schemaRef ds:uri="http://schemas.microsoft.com/office/infopath/2007/PartnerControls"/>
    <ds:schemaRef ds:uri="f8a65ebe-2c7d-45ab-ae5c-1b1b30ad2378"/>
    <ds:schemaRef ds:uri="http://schemas.openxmlformats.org/package/2006/metadata/core-properties"/>
    <ds:schemaRef ds:uri="http://schemas.microsoft.com/office/2006/documentManagement/types"/>
    <ds:schemaRef ds:uri="f2b971ed-cbb6-4172-b474-2e7d9fac3d31"/>
    <ds:schemaRef ds:uri="http://purl.org/dc/dcmitype/"/>
    <ds:schemaRef ds:uri="http://www.w3.org/XML/1998/namespace"/>
    <ds:schemaRef ds:uri="http://schemas.microsoft.com/office/2006/metadata/properties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14A95633-29B7-437C-BE4E-02BDE893EF5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8a65ebe-2c7d-45ab-ae5c-1b1b30ad2378"/>
    <ds:schemaRef ds:uri="f2b971ed-cbb6-4172-b474-2e7d9fac3d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C2E57E5-790F-433A-B65C-61F4566507B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Bilan</vt:lpstr>
      <vt:lpstr>planning </vt:lpstr>
      <vt:lpstr>hs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2024-09-16T18:14:00Z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0x0101008D66B270ACDD9F4A982C490DDF74FBDF</vt:lpwstr>
  </property>
</Properties>
</file>