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ate1904="1" codeName="ThisWorkbook"/>
  <bookViews>
    <workbookView xWindow="-108" yWindow="-48" windowWidth="15600" windowHeight="11700"/>
  </bookViews>
  <sheets>
    <sheet name="planning " sheetId="1" r:id="rId1"/>
    <sheet name="résultat " sheetId="4" r:id="rId2"/>
    <sheet name="ref" sheetId="3" r:id="rId3"/>
  </sheets>
  <definedNames>
    <definedName name="_xlnm._FilterDatabase" localSheetId="0" hidden="1">'planning '!$B$5:$D$11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7" i="1"/>
  <c r="L18" i="1"/>
  <c r="L19" i="1"/>
  <c r="L20" i="1"/>
  <c r="L21" i="1"/>
  <c r="L22" i="1"/>
  <c r="L23" i="1"/>
  <c r="Q17" i="1" l="1"/>
  <c r="N12" i="3" l="1"/>
  <c r="R13" i="3"/>
  <c r="R11" i="3"/>
  <c r="J23" i="1" l="1"/>
  <c r="J22" i="1"/>
  <c r="J21" i="1"/>
  <c r="J20" i="1"/>
  <c r="J19" i="1"/>
  <c r="J18" i="1"/>
  <c r="J17" i="1"/>
  <c r="J6" i="1"/>
  <c r="J7" i="1"/>
  <c r="J8" i="1"/>
  <c r="J9" i="1"/>
  <c r="J10" i="1"/>
  <c r="J11" i="1"/>
  <c r="J5" i="1"/>
  <c r="C12" i="4" l="1"/>
  <c r="Q6" i="1" l="1"/>
  <c r="Q7" i="1"/>
  <c r="Q8" i="1"/>
  <c r="Q9" i="1"/>
  <c r="Q10" i="1"/>
  <c r="Q11" i="1"/>
  <c r="Q5" i="1"/>
  <c r="G15" i="4" l="1"/>
  <c r="G16" i="4"/>
  <c r="G14" i="4"/>
  <c r="G10" i="4"/>
  <c r="H10" i="4" s="1"/>
  <c r="G4" i="4"/>
  <c r="G5" i="4"/>
  <c r="G3" i="4"/>
  <c r="C10" i="4"/>
  <c r="C11" i="4"/>
  <c r="C9" i="4"/>
  <c r="C8" i="4"/>
  <c r="C7" i="4"/>
  <c r="C6" i="4"/>
  <c r="C5" i="4"/>
  <c r="C4" i="4"/>
  <c r="C17" i="1"/>
  <c r="C18" i="1" s="1"/>
  <c r="I18" i="1" s="1"/>
  <c r="Q23" i="1"/>
  <c r="M23" i="1"/>
  <c r="I23" i="1"/>
  <c r="E23" i="1"/>
  <c r="Q22" i="1"/>
  <c r="P22" i="1"/>
  <c r="M22" i="1"/>
  <c r="I22" i="1"/>
  <c r="E22" i="1"/>
  <c r="Q21" i="1"/>
  <c r="M21" i="1"/>
  <c r="K21" i="1"/>
  <c r="Q20" i="1"/>
  <c r="M20" i="1"/>
  <c r="Q19" i="1"/>
  <c r="M19" i="1"/>
  <c r="K19" i="1"/>
  <c r="Q18" i="1"/>
  <c r="M18" i="1"/>
  <c r="K18" i="1"/>
  <c r="M17" i="1"/>
  <c r="I17" i="1" l="1"/>
  <c r="E18" i="1"/>
  <c r="E17" i="1"/>
  <c r="K20" i="1"/>
  <c r="P17" i="1"/>
  <c r="P18" i="1" s="1"/>
  <c r="O17" i="1"/>
  <c r="O18" i="1" s="1"/>
  <c r="C19" i="1"/>
  <c r="K17" i="1"/>
  <c r="K22" i="1"/>
  <c r="K23" i="1"/>
  <c r="H24" i="4" l="1"/>
  <c r="E19" i="1"/>
  <c r="I19" i="1"/>
  <c r="O19" i="1"/>
  <c r="C20" i="1"/>
  <c r="E20" i="1" l="1"/>
  <c r="I20" i="1"/>
  <c r="C21" i="1"/>
  <c r="O20" i="1"/>
  <c r="I21" i="1" l="1"/>
  <c r="E21" i="1"/>
  <c r="C22" i="1"/>
  <c r="O21" i="1"/>
  <c r="C23" i="1" l="1"/>
  <c r="O22" i="1"/>
  <c r="E36" i="3" l="1"/>
  <c r="E37" i="3"/>
  <c r="O23" i="1"/>
  <c r="C5" i="1"/>
  <c r="P20" i="1" l="1"/>
  <c r="P23" i="1"/>
  <c r="C6" i="1"/>
  <c r="I5" i="1"/>
  <c r="E5" i="1"/>
  <c r="C7" i="1" l="1"/>
  <c r="I6" i="1"/>
  <c r="E6" i="1"/>
  <c r="C8" i="1" l="1"/>
  <c r="I7" i="1"/>
  <c r="E7" i="1"/>
  <c r="D28" i="4"/>
  <c r="H4" i="4"/>
  <c r="H5" i="4"/>
  <c r="C9" i="1" l="1"/>
  <c r="I8" i="1"/>
  <c r="E8" i="1"/>
  <c r="C10" i="1" l="1"/>
  <c r="I9" i="1"/>
  <c r="E9" i="1"/>
  <c r="E35" i="3"/>
  <c r="E33" i="3"/>
  <c r="I10" i="1" l="1"/>
  <c r="C11" i="1"/>
  <c r="E10" i="1"/>
  <c r="I11" i="1" l="1"/>
  <c r="E11" i="1"/>
  <c r="P5" i="1" l="1"/>
  <c r="P6" i="1" s="1"/>
  <c r="H3" i="4" l="1"/>
  <c r="H6" i="4" l="1"/>
  <c r="M11" i="1" l="1"/>
  <c r="P10" i="1"/>
  <c r="M10" i="1"/>
  <c r="K10" i="1"/>
  <c r="K11" i="1" l="1"/>
  <c r="C21" i="4" l="1"/>
  <c r="D21" i="4" s="1"/>
  <c r="E29" i="3"/>
  <c r="E28" i="3"/>
  <c r="E30" i="3"/>
  <c r="E25" i="3"/>
  <c r="E24" i="3"/>
  <c r="M6" i="1" l="1"/>
  <c r="M7" i="1"/>
  <c r="M5" i="1"/>
  <c r="M8" i="1"/>
  <c r="M9" i="1"/>
  <c r="C14" i="4" l="1"/>
  <c r="H21" i="4" s="1"/>
  <c r="K5" i="1"/>
  <c r="O5" i="1"/>
  <c r="O6" i="1" s="1"/>
  <c r="K8" i="1"/>
  <c r="K7" i="1"/>
  <c r="K6" i="1"/>
  <c r="K9" i="1"/>
  <c r="C22" i="4" l="1"/>
  <c r="D22" i="4" s="1"/>
  <c r="O7" i="1"/>
  <c r="O8" i="1" l="1"/>
  <c r="H23" i="4"/>
  <c r="C23" i="4" l="1"/>
  <c r="D23" i="4" s="1"/>
  <c r="O9" i="1"/>
  <c r="O10" i="1" l="1"/>
  <c r="O11" i="1" s="1"/>
  <c r="P11" i="1" l="1"/>
  <c r="P8" i="1"/>
  <c r="L4" i="4" l="1"/>
  <c r="L13" i="4"/>
  <c r="L9" i="4"/>
  <c r="L7" i="4"/>
  <c r="L15" i="4"/>
  <c r="L6" i="4"/>
  <c r="H22" i="4"/>
  <c r="H25" i="4" l="1"/>
  <c r="L11" i="4"/>
  <c r="M11" i="4" s="1"/>
  <c r="L14" i="4"/>
  <c r="M14" i="4" s="1"/>
  <c r="L12" i="4"/>
  <c r="M12" i="4" s="1"/>
  <c r="L10" i="4"/>
  <c r="M10" i="4" s="1"/>
  <c r="L8" i="4"/>
  <c r="M8" i="4" s="1"/>
  <c r="L5" i="4"/>
  <c r="M5" i="4" s="1"/>
  <c r="M4" i="4"/>
  <c r="M13" i="4"/>
  <c r="M6" i="4"/>
  <c r="M7" i="4"/>
  <c r="M15" i="4"/>
  <c r="M9" i="4"/>
  <c r="M17" i="4" l="1"/>
  <c r="C24" i="4"/>
  <c r="D24" i="4" s="1"/>
  <c r="C20" i="4"/>
  <c r="M18" i="4"/>
  <c r="D20" i="4" l="1"/>
  <c r="D26" i="4" s="1"/>
  <c r="D29" i="4" s="1"/>
  <c r="C26" i="4"/>
</calcChain>
</file>

<file path=xl/sharedStrings.xml><?xml version="1.0" encoding="utf-8"?>
<sst xmlns="http://schemas.openxmlformats.org/spreadsheetml/2006/main" count="134" uniqueCount="96">
  <si>
    <t>pause</t>
  </si>
  <si>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</si>
  <si>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</si>
  <si>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</si>
  <si>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</si>
  <si>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</si>
  <si>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</si>
  <si>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</si>
  <si>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</si>
  <si>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</si>
  <si>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</si>
  <si>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</si>
  <si>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</si>
  <si>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</si>
  <si>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</si>
  <si>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</si>
  <si>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</si>
  <si>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</si>
  <si>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</si>
  <si>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</si>
  <si>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</si>
  <si>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</si>
  <si>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</si>
  <si>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</si>
  <si>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</si>
  <si>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</si>
  <si>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</si>
  <si>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</si>
  <si>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H dimanche</t>
  </si>
  <si>
    <t>H nuit</t>
  </si>
  <si>
    <t>H Jour</t>
  </si>
  <si>
    <t>H amp</t>
  </si>
  <si>
    <t>H semaine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</si>
  <si>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</si>
  <si>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</si>
  <si>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</si>
  <si>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</si>
  <si>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</si>
  <si>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</si>
  <si>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</si>
  <si>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</si>
  <si>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</si>
  <si>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</si>
  <si>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</si>
  <si>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</si>
  <si>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</si>
  <si>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</si>
  <si>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jours</t>
  </si>
  <si>
    <t>hs  semaine</t>
  </si>
  <si>
    <t xml:space="preserve">H férié travaillé </t>
  </si>
  <si>
    <t xml:space="preserve">j semaine </t>
  </si>
  <si>
    <t>jour semaine maximun</t>
  </si>
  <si>
    <t>H semaine hc de</t>
  </si>
  <si>
    <t>amplitude jour +12 h</t>
  </si>
  <si>
    <t>jour +10 h</t>
  </si>
  <si>
    <t>repos journalier /hebdo</t>
  </si>
  <si>
    <t>heures majoré</t>
  </si>
  <si>
    <t xml:space="preserve">mois </t>
  </si>
  <si>
    <t>congé de naissance</t>
  </si>
  <si>
    <t>congé parentale</t>
  </si>
  <si>
    <t>congé parentale week end</t>
  </si>
  <si>
    <t>résultat</t>
  </si>
  <si>
    <t>congé parentale 11 jours - naissance 3 jours</t>
  </si>
  <si>
    <t>résultat sur l'année en heures</t>
  </si>
  <si>
    <t xml:space="preserve">résutat </t>
  </si>
  <si>
    <t>heures semaine + 48h</t>
  </si>
  <si>
    <t>jours hedbomadaire + 6 jours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</si>
  <si>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</si>
  <si>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</si>
  <si>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</si>
  <si>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</si>
  <si>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</si>
  <si>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</si>
  <si>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</si>
  <si>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congé 4h</t>
  </si>
  <si>
    <t>travail annuel +1607 h</t>
  </si>
  <si>
    <t>congé = 185 h</t>
  </si>
  <si>
    <t>rtt =  h</t>
  </si>
  <si>
    <t>HS + 37</t>
  </si>
  <si>
    <t>H samedi</t>
  </si>
  <si>
    <t>type de journée</t>
  </si>
  <si>
    <t>asa</t>
  </si>
  <si>
    <t>télétravail</t>
  </si>
  <si>
    <t>Heures supplémenatires  2019</t>
  </si>
  <si>
    <t>:</t>
  </si>
  <si>
    <t>résultat des heures hors cadre pour 2022</t>
  </si>
  <si>
    <t xml:space="preserve"> jours sur l'année 2022</t>
  </si>
  <si>
    <t>heures réels</t>
  </si>
  <si>
    <t>résultat récupération sur l'année 2022</t>
  </si>
  <si>
    <t>récuperation 2022</t>
  </si>
  <si>
    <t>récupation pris en 2022</t>
  </si>
  <si>
    <t>hs +37 / 25h par mois</t>
  </si>
  <si>
    <t xml:space="preserve">h sup +37 2022 + 25h </t>
  </si>
  <si>
    <t>h sup +37 / hc 2022</t>
  </si>
  <si>
    <t xml:space="preserve">repos hebdomadaire </t>
  </si>
  <si>
    <t>repos journalier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</si>
</sst>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h]:mm"/>
    <numFmt numFmtId="165" formatCode="[$-40C]d\-mmm;@"/>
    <numFmt numFmtId="166" formatCode="dddd\ d\ mmm"/>
    <numFmt numFmtId="167" formatCode="d\ &quot;j.&quot;dd/mm/yy\ hh:mm"/>
    <numFmt numFmtId="168" formatCode="[$-F400]h:mm:ss\ AM/P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10" xfId="0" applyFont="1" applyFill="1" applyBorder="1"/>
    <xf numFmtId="0" fontId="3" fillId="2" borderId="7" xfId="0" applyFont="1" applyFill="1" applyBorder="1"/>
    <xf numFmtId="0" fontId="3" fillId="2" borderId="7" xfId="0" applyFont="1" applyFill="1" applyBorder="1" applyAlignment="1">
      <alignment horizontal="right"/>
    </xf>
    <xf numFmtId="0" fontId="3" fillId="2" borderId="9" xfId="0" applyFont="1" applyFill="1" applyBorder="1"/>
    <xf numFmtId="164" fontId="1" fillId="0" borderId="0" xfId="0" applyNumberFormat="1" applyFont="1"/>
    <xf numFmtId="164" fontId="2" fillId="4" borderId="1" xfId="0" applyNumberFormat="1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4" fillId="0" borderId="0" xfId="0" applyFont="1"/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9" borderId="6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2" xfId="0" applyFill="1" applyBorder="1"/>
    <xf numFmtId="0" fontId="0" fillId="6" borderId="1" xfId="0" applyFill="1" applyBorder="1" applyAlignment="1">
      <alignment horizontal="right"/>
    </xf>
    <xf numFmtId="0" fontId="0" fillId="10" borderId="3" xfId="0" applyFill="1" applyBorder="1"/>
    <xf numFmtId="0" fontId="0" fillId="10" borderId="1" xfId="0" applyFill="1" applyBorder="1" applyAlignment="1">
      <alignment horizontal="right" vertical="center"/>
    </xf>
    <xf numFmtId="1" fontId="1" fillId="10" borderId="1" xfId="0" applyNumberFormat="1" applyFont="1" applyFill="1" applyBorder="1" applyAlignment="1">
      <alignment horizontal="center"/>
    </xf>
    <xf numFmtId="164" fontId="0" fillId="10" borderId="1" xfId="0" applyNumberFormat="1" applyFill="1" applyBorder="1" applyAlignment="1">
      <alignment horizontal="center" vertical="center"/>
    </xf>
    <xf numFmtId="164" fontId="0" fillId="10" borderId="1" xfId="0" applyNumberFormat="1" applyFill="1" applyBorder="1" applyAlignment="1">
      <alignment horizontal="center"/>
    </xf>
    <xf numFmtId="164" fontId="3" fillId="10" borderId="1" xfId="0" applyNumberFormat="1" applyFont="1" applyFill="1" applyBorder="1" applyAlignment="1">
      <alignment horizontal="center"/>
    </xf>
    <xf numFmtId="0" fontId="0" fillId="10" borderId="7" xfId="0" applyFill="1" applyBorder="1"/>
    <xf numFmtId="164" fontId="1" fillId="3" borderId="11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7" xfId="0" applyFont="1" applyFill="1" applyBorder="1"/>
    <xf numFmtId="0" fontId="0" fillId="7" borderId="8" xfId="0" applyFill="1" applyBorder="1" applyAlignment="1">
      <alignment horizontal="right"/>
    </xf>
    <xf numFmtId="0" fontId="3" fillId="7" borderId="3" xfId="0" applyFont="1" applyFill="1" applyBorder="1"/>
    <xf numFmtId="0" fontId="0" fillId="7" borderId="12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164" fontId="2" fillId="7" borderId="2" xfId="0" applyNumberFormat="1" applyFont="1" applyFill="1" applyBorder="1" applyAlignment="1">
      <alignment horizontal="center"/>
    </xf>
    <xf numFmtId="164" fontId="2" fillId="7" borderId="12" xfId="0" applyNumberFormat="1" applyFont="1" applyFill="1" applyBorder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9" xfId="0" applyFill="1" applyBorder="1" applyAlignment="1">
      <alignment horizontal="center"/>
    </xf>
    <xf numFmtId="0" fontId="0" fillId="6" borderId="6" xfId="0" applyFill="1" applyBorder="1"/>
    <xf numFmtId="0" fontId="0" fillId="5" borderId="2" xfId="0" applyFill="1" applyBorder="1" applyAlignment="1">
      <alignment horizontal="right"/>
    </xf>
    <xf numFmtId="0" fontId="0" fillId="5" borderId="7" xfId="0" applyFill="1" applyBorder="1" applyAlignment="1">
      <alignment horizontal="center"/>
    </xf>
    <xf numFmtId="0" fontId="2" fillId="10" borderId="1" xfId="0" applyFont="1" applyFill="1" applyBorder="1" applyAlignment="1">
      <alignment horizontal="right"/>
    </xf>
    <xf numFmtId="0" fontId="0" fillId="10" borderId="12" xfId="0" applyFill="1" applyBorder="1"/>
    <xf numFmtId="0" fontId="0" fillId="10" borderId="2" xfId="0" applyFill="1" applyBorder="1"/>
    <xf numFmtId="0" fontId="0" fillId="10" borderId="11" xfId="0" applyFill="1" applyBorder="1" applyAlignment="1">
      <alignment horizontal="right"/>
    </xf>
    <xf numFmtId="0" fontId="0" fillId="10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0" fontId="1" fillId="0" borderId="0" xfId="0" applyFont="1" applyFill="1"/>
    <xf numFmtId="0" fontId="0" fillId="0" borderId="1" xfId="0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4" borderId="3" xfId="0" applyNumberFormat="1" applyFill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" fontId="3" fillId="0" borderId="14" xfId="0" applyNumberFormat="1" applyFont="1" applyBorder="1" applyAlignment="1">
      <alignment horizontal="center"/>
    </xf>
    <xf numFmtId="164" fontId="3" fillId="0" borderId="14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11" xfId="0" applyFill="1" applyBorder="1" applyAlignment="1">
      <alignment horizontal="right"/>
    </xf>
    <xf numFmtId="0" fontId="3" fillId="2" borderId="8" xfId="0" applyFont="1" applyFill="1" applyBorder="1" applyAlignment="1">
      <alignment horizontal="right"/>
    </xf>
    <xf numFmtId="0" fontId="3" fillId="2" borderId="8" xfId="0" applyFont="1" applyFill="1" applyBorder="1" applyAlignment="1">
      <alignment horizontal="right" vertical="center"/>
    </xf>
    <xf numFmtId="0" fontId="0" fillId="2" borderId="8" xfId="0" applyFont="1" applyFill="1" applyBorder="1" applyAlignment="1">
      <alignment horizontal="right"/>
    </xf>
    <xf numFmtId="0" fontId="0" fillId="2" borderId="8" xfId="0" applyFill="1" applyBorder="1" applyAlignment="1">
      <alignment horizontal="right"/>
    </xf>
    <xf numFmtId="0" fontId="0" fillId="2" borderId="14" xfId="0" applyFont="1" applyFill="1" applyBorder="1" applyAlignment="1">
      <alignment horizontal="right"/>
    </xf>
    <xf numFmtId="164" fontId="0" fillId="2" borderId="8" xfId="0" applyNumberFormat="1" applyFont="1" applyFill="1" applyBorder="1" applyAlignment="1">
      <alignment horizontal="right"/>
    </xf>
    <xf numFmtId="164" fontId="3" fillId="0" borderId="1" xfId="0" applyNumberFormat="1" applyFont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0" fontId="0" fillId="0" borderId="0" xfId="0" applyFill="1" applyBorder="1" applyAlignment="1">
      <alignment horizontal="right"/>
    </xf>
    <xf numFmtId="1" fontId="3" fillId="0" borderId="0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0" xfId="0" applyFill="1" applyBorder="1" applyAlignment="1">
      <alignment horizontal="right" vertical="center"/>
    </xf>
    <xf numFmtId="1" fontId="1" fillId="0" borderId="0" xfId="0" applyNumberFormat="1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0" fontId="0" fillId="0" borderId="0" xfId="0" applyBorder="1"/>
    <xf numFmtId="0" fontId="0" fillId="6" borderId="9" xfId="0" applyFill="1" applyBorder="1"/>
    <xf numFmtId="0" fontId="0" fillId="6" borderId="1" xfId="0" applyFill="1" applyBorder="1" applyAlignment="1">
      <alignment horizontal="center" vertical="center"/>
    </xf>
    <xf numFmtId="164" fontId="0" fillId="0" borderId="15" xfId="0" applyNumberFormat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20" fontId="0" fillId="0" borderId="0" xfId="0" applyNumberFormat="1" applyFont="1"/>
    <xf numFmtId="2" fontId="3" fillId="0" borderId="0" xfId="0" applyNumberFormat="1" applyFont="1"/>
    <xf numFmtId="46" fontId="1" fillId="0" borderId="0" xfId="0" applyNumberFormat="1" applyFont="1"/>
    <xf numFmtId="46" fontId="0" fillId="0" borderId="0" xfId="0" applyNumberFormat="1"/>
    <xf numFmtId="0" fontId="0" fillId="0" borderId="0" xfId="0" applyFont="1"/>
    <xf numFmtId="0" fontId="0" fillId="9" borderId="2" xfId="0" applyFill="1" applyBorder="1" applyAlignment="1">
      <alignment horizontal="right"/>
    </xf>
    <xf numFmtId="0" fontId="0" fillId="9" borderId="3" xfId="0" applyFill="1" applyBorder="1"/>
    <xf numFmtId="0" fontId="2" fillId="7" borderId="3" xfId="0" applyFont="1" applyFill="1" applyBorder="1" applyAlignment="1">
      <alignment horizontal="center" vertical="center"/>
    </xf>
    <xf numFmtId="164" fontId="2" fillId="7" borderId="2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center"/>
    </xf>
    <xf numFmtId="0" fontId="0" fillId="5" borderId="3" xfId="0" applyFill="1" applyBorder="1" applyAlignment="1">
      <alignment horizontal="left"/>
    </xf>
    <xf numFmtId="164" fontId="1" fillId="3" borderId="6" xfId="0" applyNumberFormat="1" applyFont="1" applyFill="1" applyBorder="1" applyAlignment="1">
      <alignment horizontal="center"/>
    </xf>
    <xf numFmtId="0" fontId="0" fillId="10" borderId="2" xfId="0" applyFill="1" applyBorder="1" applyAlignment="1">
      <alignment horizontal="right"/>
    </xf>
    <xf numFmtId="167" fontId="0" fillId="12" borderId="1" xfId="0" applyNumberForma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8" fontId="3" fillId="0" borderId="0" xfId="0" applyNumberFormat="1" applyFont="1"/>
    <xf numFmtId="0" fontId="1" fillId="0" borderId="1" xfId="0" applyFont="1" applyBorder="1"/>
    <xf numFmtId="164" fontId="2" fillId="13" borderId="3" xfId="0" applyNumberFormat="1" applyFont="1" applyFill="1" applyBorder="1" applyAlignment="1">
      <alignment horizontal="center"/>
    </xf>
    <xf numFmtId="164" fontId="2" fillId="13" borderId="12" xfId="0" applyNumberFormat="1" applyFont="1" applyFill="1" applyBorder="1" applyAlignment="1">
      <alignment horizontal="center"/>
    </xf>
    <xf numFmtId="0" fontId="0" fillId="0" borderId="3" xfId="0" applyFont="1" applyBorder="1"/>
    <xf numFmtId="168" fontId="1" fillId="0" borderId="2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X496"/>
  <sheetViews>
    <sheetView tabSelected="1" zoomScale="75" zoomScaleNormal="75" workbookViewId="0">
      <selection activeCell="T12" sqref="T12"/>
    </sheetView>
  </sheetViews>
  <sheetFormatPr baseColWidth="10" defaultColWidth="11.5546875" defaultRowHeight="14.4" x14ac:dyDescent="0.3"/>
  <cols>
    <col min="1" max="1" width="2.44140625" style="2" customWidth="1"/>
    <col min="2" max="2" width="9.6640625" style="2" customWidth="1"/>
    <col min="3" max="3" width="19.6640625" style="2" customWidth="1"/>
    <col min="4" max="4" width="28.44140625" style="2" customWidth="1"/>
    <col min="5" max="5" width="19.44140625" style="2" customWidth="1"/>
    <col min="6" max="6" width="8.109375" style="2" customWidth="1"/>
    <col min="7" max="7" width="9.5546875" style="2" customWidth="1"/>
    <col min="8" max="8" width="8.88671875" style="2" customWidth="1"/>
    <col min="9" max="9" width="21.6640625" style="2" customWidth="1"/>
    <col min="10" max="10" width="7.6640625" style="2" customWidth="1"/>
    <col min="11" max="12" width="7.5546875" style="2" customWidth="1"/>
    <col min="13" max="13" width="7.33203125" style="2" customWidth="1"/>
    <col min="14" max="14" width="25.44140625" style="2" customWidth="1"/>
    <col min="15" max="15" width="13.6640625" style="2" customWidth="1"/>
    <col min="16" max="16" width="17.109375" style="2" customWidth="1"/>
    <col min="17" max="17" width="11.6640625" style="2" customWidth="1"/>
    <col min="18" max="18" width="3.5546875" style="2" customWidth="1"/>
    <col min="19" max="19" width="14.44140625" style="2" customWidth="1"/>
    <col min="22" max="22" width="18" style="2" customWidth="1"/>
    <col min="23" max="23" width="24" style="2" customWidth="1"/>
    <col min="24" max="24" width="15.109375" style="2" customWidth="1"/>
    <col min="25" max="16384" width="11.5546875" style="2"/>
  </cols>
  <sheetData>
    <row r="2" spans="2:24" ht="21" x14ac:dyDescent="0.4">
      <c r="E2" s="84"/>
      <c r="V2" s="25"/>
    </row>
    <row r="3" spans="2:24" x14ac:dyDescent="0.3">
      <c r="C3" s="13" t="s">
        <v>2</v>
      </c>
      <c r="D3" s="14" t="s">
        <v>80</v>
      </c>
      <c r="E3" s="85"/>
      <c r="F3" s="11" t="s">
        <v>17</v>
      </c>
      <c r="G3" s="11" t="s">
        <v>0</v>
      </c>
      <c r="H3" s="12" t="s">
        <v>16</v>
      </c>
      <c r="I3" s="137"/>
      <c r="J3" s="12" t="s">
        <v>30</v>
      </c>
      <c r="K3" s="69" t="s">
        <v>33</v>
      </c>
      <c r="L3" s="12" t="s">
        <v>31</v>
      </c>
      <c r="M3" s="68" t="s">
        <v>33</v>
      </c>
      <c r="N3" s="142" t="s">
        <v>95</v>
      </c>
      <c r="O3" s="14" t="s">
        <v>48</v>
      </c>
      <c r="P3" s="11"/>
      <c r="Q3" s="11" t="s">
        <v>50</v>
      </c>
      <c r="V3" s="18"/>
    </row>
    <row r="4" spans="2:24" x14ac:dyDescent="0.3">
      <c r="B4"/>
      <c r="E4" s="84"/>
      <c r="P4" s="27"/>
      <c r="Q4" s="43"/>
      <c r="R4" s="22"/>
    </row>
    <row r="5" spans="2:24" x14ac:dyDescent="0.3">
      <c r="B5" s="86" t="s">
        <v>1</v>
      </c>
      <c r="C5" s="91">
        <f>DATE(ref!E$2,B$9,B$7)</f>
        <v>42738</v>
      </c>
      <c r="D5" s="90" t="s">
        <v>20</v>
      </c>
      <c r="E5" s="136">
        <f t="shared" ref="E5:E11" si="0">IF(AND(H5="",F5=""),"",C5+F5)</f>
        <v>42738.375</v>
      </c>
      <c r="F5" s="82">
        <v>0.375</v>
      </c>
      <c r="G5" s="82">
        <v>3.125E-2</v>
      </c>
      <c r="H5" s="82">
        <v>0.70833333333333337</v>
      </c>
      <c r="I5" s="136">
        <f t="shared" ref="I5:I11" si="1">IF(AND(F5="",H5=""),"",C5+H5+(F5&gt;H5))</f>
        <v>42738.708333333336</v>
      </c>
      <c r="J5" s="26">
        <f>IF(OR(D5="télétravail",D5="férié travaillé",D5="travail"),(H5-F5+IF(F5&gt;H5,1)-G5),INDEX(ref!$E$22:'ref'!$E$37,MATCH(D5,gerald3,0)))</f>
        <v>0.30208333333333337</v>
      </c>
      <c r="K5" s="15">
        <f>IF(SUM(J5-ref!E$8)&lt;0,0,SUM(J5-ref!E$8))</f>
        <v>0</v>
      </c>
      <c r="L5" s="9">
        <f>IF(OR(D5="férié travaillé",D5="travail",D5="asa",D5="rtt"),H5-F5+IF(F5&gt;H5,1),INDEX(ref!$E$22:'ref'!$E$37,MATCH(D5,gerald2,0)))</f>
        <v>0.33333333333333337</v>
      </c>
      <c r="M5" s="16">
        <f>IF(SUM(L5-ref!E$4)&lt;0,0,SUM(L5-ref!E$4))</f>
        <v>0</v>
      </c>
      <c r="N5" s="141"/>
      <c r="O5" s="38">
        <f>J5</f>
        <v>0.30208333333333337</v>
      </c>
      <c r="P5" s="41">
        <f>SUM(Q5:Q11)</f>
        <v>5</v>
      </c>
      <c r="Q5" s="39">
        <f>IF(AND(F5&lt;&gt;"",H5&lt;&gt;""),1,0+OR(N(H4)&lt;N(F4),D5="récupération",D5="asa",D5="congé 1 jour",D5="congé 1/2 jour ",D5="congé 5h24",D5="arrêt maladie",D5="arrêt travail",D5="férié ",D5="congé parentale",D5="congé de naissance"))</f>
        <v>1</v>
      </c>
      <c r="R5" s="22"/>
      <c r="V5" s="27"/>
    </row>
    <row r="6" spans="2:24" x14ac:dyDescent="0.3">
      <c r="B6" s="87" t="s">
        <v>1</v>
      </c>
      <c r="C6" s="91">
        <f>C5+1</f>
        <v>42739</v>
      </c>
      <c r="D6" s="90" t="s">
        <v>20</v>
      </c>
      <c r="E6" s="136">
        <f t="shared" si="0"/>
        <v>42739.375</v>
      </c>
      <c r="F6" s="82">
        <v>0.375</v>
      </c>
      <c r="G6" s="82">
        <v>3.125E-2</v>
      </c>
      <c r="H6" s="82">
        <v>0.70833333333333337</v>
      </c>
      <c r="I6" s="136">
        <f t="shared" si="1"/>
        <v>42739.708333333336</v>
      </c>
      <c r="J6" s="26">
        <f>IF(OR(D6="télétravail",D6="férié travaillé",D6="travail"),(H6-F6+IF(F6&gt;H6,1)-G6),INDEX(ref!$E$22:'ref'!$E$37,MATCH(D6,gerald3,0)))</f>
        <v>0.30208333333333337</v>
      </c>
      <c r="K6" s="15">
        <f>IF(SUM(J6-ref!E$8)&lt;0,0,SUM(J6-ref!E$8))</f>
        <v>0</v>
      </c>
      <c r="L6" s="9">
        <f>IF(OR(D6="férié travaillé",D6="travail",D6="asa",D6="rtt"),H6-F6+IF(F6&gt;H6,1),INDEX(ref!$E$22:'ref'!$E$37,MATCH(D6,gerald2,0)))</f>
        <v>0.33333333333333337</v>
      </c>
      <c r="M6" s="16">
        <f>IF(SUM(L6-ref!E$4)&lt;0,0,SUM(L6-ref!E$4))</f>
        <v>0</v>
      </c>
      <c r="N6" s="141"/>
      <c r="O6" s="36">
        <f>O5+J6</f>
        <v>0.60416666666666674</v>
      </c>
      <c r="P6" s="40">
        <f>IF(SUM(P5-ref!E$7)&lt;0,0,SUM(P5-ref!E$7))</f>
        <v>0</v>
      </c>
      <c r="Q6" s="39">
        <f>IF(AND(F6&lt;&gt;"",H6&lt;&gt;""),1,0+OR(N(H5)&lt;N(F5),D6="récupération",D6="asa",D6="congé 1 jour",D6="congé 1/2 jour ",D6="congé 5h24",D6="arrêt maladie",D6="arrêt travail",D6="férié ",D6="congé parentale",D6="congé de naissance"))</f>
        <v>1</v>
      </c>
      <c r="R6" s="22"/>
      <c r="V6" s="27"/>
    </row>
    <row r="7" spans="2:24" x14ac:dyDescent="0.3">
      <c r="B7" s="88">
        <v>4</v>
      </c>
      <c r="C7" s="91">
        <f t="shared" ref="C7:C11" si="2">C6+1</f>
        <v>42740</v>
      </c>
      <c r="D7" s="90" t="s">
        <v>20</v>
      </c>
      <c r="E7" s="136">
        <f t="shared" si="0"/>
        <v>42740.375</v>
      </c>
      <c r="F7" s="82">
        <v>0.375</v>
      </c>
      <c r="G7" s="82">
        <v>3.125E-2</v>
      </c>
      <c r="H7" s="82">
        <v>0.70833333333333337</v>
      </c>
      <c r="I7" s="136">
        <f t="shared" si="1"/>
        <v>42740.708333333336</v>
      </c>
      <c r="J7" s="26">
        <f>IF(OR(D7="télétravail",D7="férié travaillé",D7="travail"),(H7-F7+IF(F7&gt;H7,1)-G7),INDEX(ref!$E$22:'ref'!$E$37,MATCH(D7,gerald3,0)))</f>
        <v>0.30208333333333337</v>
      </c>
      <c r="K7" s="15">
        <f>IF(SUM(J7-ref!E$8)&lt;0,0,SUM(J7-ref!E$8))</f>
        <v>0</v>
      </c>
      <c r="L7" s="9">
        <f>IF(OR(D7="férié travaillé",D7="travail",D7="asa",D7="rtt"),H7-F7+IF(F7&gt;H7,1),INDEX(ref!$E$22:'ref'!$E$37,MATCH(D7,gerald2,0)))</f>
        <v>0.33333333333333337</v>
      </c>
      <c r="M7" s="16">
        <f>IF(SUM(L7-ref!E$4)&lt;0,0,SUM(L7-ref!E$4))</f>
        <v>0</v>
      </c>
      <c r="N7" s="141"/>
      <c r="O7" s="32">
        <f>O6+J7</f>
        <v>0.90625000000000011</v>
      </c>
      <c r="P7" s="42" t="s">
        <v>32</v>
      </c>
      <c r="Q7" s="39">
        <f>IF(AND(F7&lt;&gt;"",H7&lt;&gt;""),1,0+OR(N(H6)&lt;N(F6),D7="récupération",D7="asa",D7="congé 1 jour",D7="congé 1/2 jour ",D7="congé 5h24",D7="arrêt maladie",D7="arrêt travail",D7="férié ",D7="congé parentale",D7="congé de naissance"))</f>
        <v>1</v>
      </c>
      <c r="R7" s="22"/>
      <c r="V7" s="27"/>
    </row>
    <row r="8" spans="2:24" x14ac:dyDescent="0.3">
      <c r="B8" s="87" t="s">
        <v>68</v>
      </c>
      <c r="C8" s="91">
        <f t="shared" si="2"/>
        <v>42741</v>
      </c>
      <c r="D8" s="90" t="s">
        <v>20</v>
      </c>
      <c r="E8" s="136">
        <f t="shared" si="0"/>
        <v>42741.375</v>
      </c>
      <c r="F8" s="82">
        <v>0.375</v>
      </c>
      <c r="G8" s="82">
        <v>3.125E-2</v>
      </c>
      <c r="H8" s="82">
        <v>0.70833333333333337</v>
      </c>
      <c r="I8" s="136">
        <f t="shared" si="1"/>
        <v>42741.708333333336</v>
      </c>
      <c r="J8" s="26">
        <f>IF(OR(D8="télétravail",D8="férié travaillé",D8="travail"),(H8-F8+IF(F8&gt;H8,1)-G8),INDEX(ref!$E$22:'ref'!$E$37,MATCH(D8,gerald3,0)))</f>
        <v>0.30208333333333337</v>
      </c>
      <c r="K8" s="15">
        <f>IF(SUM(J8-ref!E$8)&lt;0,0,SUM(J8-ref!E$8))</f>
        <v>0</v>
      </c>
      <c r="L8" s="9">
        <f>IF(OR(D8="férié travaillé",D8="travail",D8="asa",D8="rtt"),H8-F8+IF(F8&gt;H8,1),INDEX(ref!$E$22:'ref'!$E$37,MATCH(D8,gerald2,0)))</f>
        <v>0.33333333333333337</v>
      </c>
      <c r="M8" s="16">
        <f>IF(SUM(L8-ref!E$4)&lt;0,0,SUM(L8-ref!E$4))</f>
        <v>0</v>
      </c>
      <c r="N8" s="141"/>
      <c r="O8" s="32">
        <f>O7+J8</f>
        <v>1.2083333333333335</v>
      </c>
      <c r="P8" s="35">
        <f>O11</f>
        <v>1.510416666666667</v>
      </c>
      <c r="Q8" s="39">
        <f>IF(AND(F8&lt;&gt;"",H8&lt;&gt;""),1,0+OR(N(H7)&lt;N(F7),D8="récupération",D8="asa",D8="congé 1 jour",D8="congé 1/2 jour ",D8="congé 5h24",D8="arrêt maladie",D8="arrêt travail",D8="férié ",D8="congé parentale",D8="congé de naissance"))</f>
        <v>1</v>
      </c>
      <c r="R8" s="22"/>
      <c r="V8" s="27"/>
    </row>
    <row r="9" spans="2:24" x14ac:dyDescent="0.3">
      <c r="B9" s="89">
        <v>1</v>
      </c>
      <c r="C9" s="91">
        <f t="shared" si="2"/>
        <v>42742</v>
      </c>
      <c r="D9" s="90" t="s">
        <v>20</v>
      </c>
      <c r="E9" s="136">
        <f t="shared" si="0"/>
        <v>42742.375</v>
      </c>
      <c r="F9" s="82">
        <v>0.375</v>
      </c>
      <c r="G9" s="82">
        <v>3.125E-2</v>
      </c>
      <c r="H9" s="82">
        <v>0.70833333333333337</v>
      </c>
      <c r="I9" s="136">
        <f t="shared" si="1"/>
        <v>42742.708333333336</v>
      </c>
      <c r="J9" s="26">
        <f>IF(OR(D9="télétravail",D9="férié travaillé",D9="travail"),(H9-F9+IF(F9&gt;H9,1)-G9),INDEX(ref!$E$22:'ref'!$E$37,MATCH(D9,gerald3,0)))</f>
        <v>0.30208333333333337</v>
      </c>
      <c r="K9" s="15">
        <f>IF(SUM(J9-ref!E$8)&lt;0,0,SUM(J9-ref!E$8))</f>
        <v>0</v>
      </c>
      <c r="L9" s="9">
        <f>IF(OR(D9="férié travaillé",D9="travail",D9="asa",D9="rtt"),H9-F9+IF(F9&gt;H9,1),INDEX(ref!$E$22:'ref'!$E$37,MATCH(D9,gerald2,0)))</f>
        <v>0.33333333333333337</v>
      </c>
      <c r="M9" s="16">
        <f>IF(SUM(L9-ref!E$4)&lt;0,0,SUM(L9-ref!E$4))</f>
        <v>0</v>
      </c>
      <c r="N9" s="141"/>
      <c r="O9" s="32">
        <f>O8+J9</f>
        <v>1.510416666666667</v>
      </c>
      <c r="P9" s="10" t="s">
        <v>52</v>
      </c>
      <c r="Q9" s="39">
        <f>IF(AND(F9&lt;&gt;"",H9&lt;&gt;""),1,0+OR(N(H8)&lt;N(F8),D9="récupération",D9="asa",D9="congé 1 jour",D9="congé 1/2 jour ",D9="congé 5h24",D9="arrêt maladie",D9="arrêt travail",D9="férié ",D9="congé parentale",D9="congé de naissance"))</f>
        <v>1</v>
      </c>
      <c r="R9" s="22"/>
      <c r="V9" s="27"/>
    </row>
    <row r="10" spans="2:24" x14ac:dyDescent="0.3">
      <c r="B10"/>
      <c r="C10" s="91">
        <f t="shared" si="2"/>
        <v>42743</v>
      </c>
      <c r="D10" s="90" t="s">
        <v>19</v>
      </c>
      <c r="E10" s="136" t="str">
        <f t="shared" si="0"/>
        <v/>
      </c>
      <c r="F10" s="82"/>
      <c r="G10" s="82"/>
      <c r="H10" s="82"/>
      <c r="I10" s="136" t="str">
        <f t="shared" si="1"/>
        <v/>
      </c>
      <c r="J10" s="26">
        <f>IF(OR(D10="télétravail",D10="férié travaillé",D10="travail"),(H10-F10+IF(F10&gt;H10,1)-G10),INDEX(ref!$E$22:'ref'!$E$37,MATCH(D10,gerald3,0)))</f>
        <v>0</v>
      </c>
      <c r="K10" s="15">
        <f>IF(SUM(J10-ref!E$8)&lt;0,0,SUM(J10-ref!E$8))</f>
        <v>0</v>
      </c>
      <c r="L10" s="9">
        <f>IF(OR(D10="férié travaillé",D10="travail",D10="asa",D10="rtt"),H10-F10+IF(F10&gt;H10,1),INDEX(ref!$E$22:'ref'!$E$37,MATCH(D10,gerald2,0)))</f>
        <v>0</v>
      </c>
      <c r="M10" s="16">
        <f>IF(SUM(L10-ref!E$4)&lt;0,0,SUM(L10-ref!E$4))</f>
        <v>0</v>
      </c>
      <c r="N10" s="141"/>
      <c r="O10" s="32">
        <f>O9+J10</f>
        <v>1.510416666666667</v>
      </c>
      <c r="P10" s="28">
        <f>ref!E$11</f>
        <v>2</v>
      </c>
      <c r="Q10" s="39">
        <f>IF(AND(F10&lt;&gt;"",H10&lt;&gt;""),1,0+OR(N(H9)&lt;N(F9),D10="récupération",D10="asa",D10="congé 1 jour",D10="congé 1/2 jour ",D10="congé 5h24",D10="arrêt maladie",D10="arrêt travail",D10="férié ",D10="congé parentale",D10="congé de naissance"))</f>
        <v>0</v>
      </c>
      <c r="R10" s="22"/>
      <c r="V10" s="27"/>
    </row>
    <row r="11" spans="2:24" x14ac:dyDescent="0.3">
      <c r="B11"/>
      <c r="C11" s="91">
        <f t="shared" si="2"/>
        <v>42744</v>
      </c>
      <c r="D11" s="90" t="s">
        <v>19</v>
      </c>
      <c r="E11" s="136" t="str">
        <f t="shared" si="0"/>
        <v/>
      </c>
      <c r="F11" s="82"/>
      <c r="G11" s="82"/>
      <c r="H11" s="82"/>
      <c r="I11" s="136" t="str">
        <f t="shared" si="1"/>
        <v/>
      </c>
      <c r="J11" s="26">
        <f>IF(OR(D11="télétravail",D11="férié travaillé",D11="travail"),(H11-F11+IF(F11&gt;H11,1)-G11),INDEX(ref!$E$22:'ref'!$E$37,MATCH(D11,gerald3,0)))</f>
        <v>0</v>
      </c>
      <c r="K11" s="15">
        <f>IF(SUM(J11-ref!E$8)&lt;0,0,SUM(J11-ref!E$8))</f>
        <v>0</v>
      </c>
      <c r="L11" s="9">
        <f>IF(OR(D11="férié travaillé",D11="travail",D11="asa",D11="rtt"),H11-F11+IF(F11&gt;H11,1),INDEX(ref!$E$22:'ref'!$E$37,MATCH(D11,gerald2,0)))</f>
        <v>0</v>
      </c>
      <c r="M11" s="16">
        <f>IF(SUM(L11-ref!E$4)&lt;0,0,SUM(L11-ref!E$4))</f>
        <v>0</v>
      </c>
      <c r="N11" s="141"/>
      <c r="O11" s="32">
        <f>O10+J11</f>
        <v>1.510416666666667</v>
      </c>
      <c r="P11" s="23">
        <f>IF(SUM(O11-ref!E$11)&lt;0,0,SUM(O11-ref!E$11))</f>
        <v>0</v>
      </c>
      <c r="Q11" s="39">
        <f>IF(AND(F11&lt;&gt;"",H11&lt;&gt;""),1,0+OR(N(H10)&lt;N(F10),D11="récupération",D11="asa",D11="congé 1 jour",D11="congé 1/2 jour ",D11="congé 5h24",D11="arrêt maladie",D11="arrêt travail",D11="férié ",D11="congé parentale",D11="congé de naissance"))</f>
        <v>0</v>
      </c>
      <c r="R11" s="22"/>
      <c r="V11" s="27"/>
    </row>
    <row r="12" spans="2:24" x14ac:dyDescent="0.3">
      <c r="S12" s="27"/>
      <c r="V12" s="27"/>
      <c r="W12" s="27"/>
      <c r="X12" s="27"/>
    </row>
    <row r="14" spans="2:24" x14ac:dyDescent="0.3">
      <c r="G14" s="143" t="s">
        <v>94</v>
      </c>
      <c r="H14" s="144"/>
      <c r="I14" s="140"/>
      <c r="R14" s="22"/>
      <c r="T14" s="2"/>
      <c r="U14" s="2"/>
    </row>
    <row r="15" spans="2:24" x14ac:dyDescent="0.3">
      <c r="R15" s="22"/>
      <c r="T15" s="2"/>
      <c r="U15" s="2"/>
    </row>
    <row r="16" spans="2:24" x14ac:dyDescent="0.3">
      <c r="R16" s="22"/>
      <c r="T16" s="2"/>
      <c r="U16" s="2"/>
    </row>
    <row r="17" spans="2:21" x14ac:dyDescent="0.3">
      <c r="B17" s="86" t="s">
        <v>1</v>
      </c>
      <c r="C17" s="91">
        <f>DATE(ref!E$2,B21,B19)</f>
        <v>42745</v>
      </c>
      <c r="D17" s="90" t="s">
        <v>20</v>
      </c>
      <c r="E17" s="136">
        <f>IF(AND(H17="",F17=""),"",C17+F17)</f>
        <v>42745.375</v>
      </c>
      <c r="F17" s="82">
        <v>0.375</v>
      </c>
      <c r="G17" s="82"/>
      <c r="H17" s="82">
        <v>0.70833333333333337</v>
      </c>
      <c r="I17" s="136">
        <f>IF(AND(F17="",H17=""),"",C17+H17+(F17&gt;H17))</f>
        <v>42745.708333333336</v>
      </c>
      <c r="J17" s="26">
        <f>IF(OR(D17="télétravail",D17="férié travaillé",D17="travail"),(H17-F17+IF(F17&gt;H17,1)-G17),INDEX(ref!$E$22:'ref'!$E$37,MATCH(D17,gerald3,0)))</f>
        <v>0.33333333333333337</v>
      </c>
      <c r="K17" s="15">
        <f>IF(SUM(J17-ref!E$8)&lt;0,0,SUM(J17-ref!E$8))</f>
        <v>0</v>
      </c>
      <c r="L17" s="9">
        <f>IF(OR(D17="férié travaillé",D17="travail",D17="asa",D17="rtt"),H17-F17+IF(F17&gt;H17,1),INDEX(ref!$E$22:'ref'!$E$37,MATCH(D17,gerald2,0)))</f>
        <v>0.33333333333333337</v>
      </c>
      <c r="M17" s="16">
        <f>IF(SUM(L17-ref!E$4)&lt;0,0,SUM(L17-ref!E$4))</f>
        <v>0</v>
      </c>
      <c r="N17" s="16"/>
      <c r="O17" s="38">
        <f>J17</f>
        <v>0.33333333333333337</v>
      </c>
      <c r="P17" s="41">
        <f>SUM(Q17:Q23)</f>
        <v>1</v>
      </c>
      <c r="Q17" s="39">
        <f>IF(AND(F17&lt;&gt;"",H17&lt;&gt;""),1,0+OR(N(H13)&lt;N(F13),D17="récupération",D17="congé 1 jour",D17="congé 1/2 jour ",D17="congé 5h24",D17="arrêt maladie",D17="arrêt travail",D17="férié ",D17="congé parentale",D17="congé de naissance"))</f>
        <v>1</v>
      </c>
      <c r="R17" s="22"/>
      <c r="T17" s="2"/>
      <c r="U17" s="2"/>
    </row>
    <row r="18" spans="2:21" x14ac:dyDescent="0.3">
      <c r="B18" s="87" t="s">
        <v>1</v>
      </c>
      <c r="C18" s="91">
        <f>C17+1</f>
        <v>42746</v>
      </c>
      <c r="D18" s="90" t="s">
        <v>19</v>
      </c>
      <c r="E18" s="136" t="str">
        <f t="shared" ref="E18:E23" si="3">IF(AND(H18="",F18=""),"",C18+F18)</f>
        <v/>
      </c>
      <c r="F18" s="82"/>
      <c r="G18" s="82"/>
      <c r="H18" s="82"/>
      <c r="I18" s="136" t="str">
        <f t="shared" ref="I18:I23" si="4">IF(AND(F18="",H18=""),"",C18+H18+(F18&gt;H18))</f>
        <v/>
      </c>
      <c r="J18" s="26">
        <f>IF(OR(D18="télétravail",D18="férié travaillé",D18="travail"),(H18-F18+IF(F18&gt;H18,1)-G18),INDEX(ref!$E$22:'ref'!$E$37,MATCH(D18,gerald3,0)))</f>
        <v>0</v>
      </c>
      <c r="K18" s="15">
        <f>IF(SUM(J18-ref!E$8)&lt;0,0,SUM(J18-ref!E$8))</f>
        <v>0</v>
      </c>
      <c r="L18" s="9">
        <f>IF(OR(D18="férié travaillé",D18="travail",D18="asa",D18="rtt"),H18-F18+IF(F18&gt;H18,1),INDEX(ref!$E$22:'ref'!$E$37,MATCH(D18,gerald2,0)))</f>
        <v>0</v>
      </c>
      <c r="M18" s="16">
        <f>IF(SUM(L18-ref!E$4)&lt;0,0,SUM(L18-ref!E$4))</f>
        <v>0</v>
      </c>
      <c r="N18" s="16"/>
      <c r="O18" s="36">
        <f>O17+J18</f>
        <v>0.33333333333333337</v>
      </c>
      <c r="P18" s="40">
        <f>IF(SUM(P17-ref!E$7)&lt;0,0,SUM(P17-ref!E$7))</f>
        <v>0</v>
      </c>
      <c r="Q18" s="39">
        <f>IF(AND(F18&lt;&gt;"",H18&lt;&gt;""),1,0+OR(N(H17)&lt;N(F17),D18="récupération",D18="congé 1 jour",D18="congé 1/2 jour ",D18="congé 5h24",D18="arrêt maladie",D18="arrêt travail",D18="férié ",D18="congé parentale",D18="congé de naissance"))</f>
        <v>0</v>
      </c>
      <c r="R18" s="22"/>
      <c r="T18" s="2"/>
      <c r="U18" s="2"/>
    </row>
    <row r="19" spans="2:21" x14ac:dyDescent="0.3">
      <c r="B19" s="88">
        <v>11</v>
      </c>
      <c r="C19" s="91">
        <f t="shared" ref="C19:C23" si="5">C18+1</f>
        <v>42747</v>
      </c>
      <c r="D19" s="90" t="s">
        <v>19</v>
      </c>
      <c r="E19" s="136" t="str">
        <f t="shared" si="3"/>
        <v/>
      </c>
      <c r="F19" s="82"/>
      <c r="G19" s="82"/>
      <c r="H19" s="82"/>
      <c r="I19" s="136" t="str">
        <f t="shared" si="4"/>
        <v/>
      </c>
      <c r="J19" s="26">
        <f>IF(OR(D19="télétravail",D19="férié travaillé",D19="travail"),(H19-F19+IF(F19&gt;H19,1)-G19),INDEX(ref!$E$22:'ref'!$E$37,MATCH(D19,gerald3,0)))</f>
        <v>0</v>
      </c>
      <c r="K19" s="15">
        <f>IF(SUM(J19-ref!E$8)&lt;0,0,SUM(J19-ref!E$8))</f>
        <v>0</v>
      </c>
      <c r="L19" s="9">
        <f>IF(OR(D19="férié travaillé",D19="travail",D19="asa",D19="rtt"),H19-F19+IF(F19&gt;H19,1),INDEX(ref!$E$22:'ref'!$E$37,MATCH(D19,gerald2,0)))</f>
        <v>0</v>
      </c>
      <c r="M19" s="16">
        <f>IF(SUM(L19-ref!E$4)&lt;0,0,SUM(L19-ref!E$4))</f>
        <v>0</v>
      </c>
      <c r="N19" s="16"/>
      <c r="O19" s="32">
        <f>O18+J19</f>
        <v>0.33333333333333337</v>
      </c>
      <c r="P19" s="42" t="s">
        <v>32</v>
      </c>
      <c r="Q19" s="39">
        <f>IF(AND(F19&lt;&gt;"",H19&lt;&gt;""),1,0+OR(N(H18)&lt;N(F18),D19="récupération",D19="congé 1 jour",D19="congé 1/2 jour ",D19="congé 5h24",D19="arrêt maladie",D19="arrêt travail",D19="férié ",D19="congé parentale",D19="congé de naissance"))</f>
        <v>0</v>
      </c>
      <c r="R19" s="22"/>
      <c r="T19" s="2"/>
      <c r="U19" s="2"/>
    </row>
    <row r="20" spans="2:21" x14ac:dyDescent="0.3">
      <c r="B20" s="87" t="s">
        <v>68</v>
      </c>
      <c r="C20" s="91">
        <f t="shared" si="5"/>
        <v>42748</v>
      </c>
      <c r="D20" s="90" t="s">
        <v>19</v>
      </c>
      <c r="E20" s="136" t="str">
        <f t="shared" si="3"/>
        <v/>
      </c>
      <c r="F20" s="82"/>
      <c r="G20" s="82"/>
      <c r="H20" s="82"/>
      <c r="I20" s="136" t="str">
        <f t="shared" si="4"/>
        <v/>
      </c>
      <c r="J20" s="26">
        <f>IF(OR(D20="télétravail",D20="férié travaillé",D20="travail"),(H20-F20+IF(F20&gt;H20,1)-G20),INDEX(ref!$E$22:'ref'!$E$37,MATCH(D20,gerald3,0)))</f>
        <v>0</v>
      </c>
      <c r="K20" s="15">
        <f>IF(SUM(J20-ref!E$8)&lt;0,0,SUM(J20-ref!E$8))</f>
        <v>0</v>
      </c>
      <c r="L20" s="9">
        <f>IF(OR(D20="férié travaillé",D20="travail",D20="asa",D20="rtt"),H20-F20+IF(F20&gt;H20,1),INDEX(ref!$E$22:'ref'!$E$37,MATCH(D20,gerald2,0)))</f>
        <v>0</v>
      </c>
      <c r="M20" s="16">
        <f>IF(SUM(L20-ref!E$4)&lt;0,0,SUM(L20-ref!E$4))</f>
        <v>0</v>
      </c>
      <c r="N20" s="16"/>
      <c r="O20" s="32">
        <f>O19+J20</f>
        <v>0.33333333333333337</v>
      </c>
      <c r="P20" s="35">
        <f>O23</f>
        <v>0.33333333333333337</v>
      </c>
      <c r="Q20" s="39">
        <f>IF(AND(F20&lt;&gt;"",H20&lt;&gt;""),1,0+OR(N(H19)&lt;N(F19),D20="récupération",D20="congé 1 jour",D20="congé 1/2 jour ",D20="congé 5h24",D20="arrêt maladie",D20="arrêt travail",D20="férié ",D20="congé parentale",D20="congé de naissance"))</f>
        <v>0</v>
      </c>
      <c r="R20" s="22"/>
      <c r="T20" s="2"/>
      <c r="U20" s="2"/>
    </row>
    <row r="21" spans="2:21" x14ac:dyDescent="0.3">
      <c r="B21" s="89">
        <v>1</v>
      </c>
      <c r="C21" s="91">
        <f t="shared" si="5"/>
        <v>42749</v>
      </c>
      <c r="D21" s="90" t="s">
        <v>19</v>
      </c>
      <c r="E21" s="136" t="str">
        <f t="shared" si="3"/>
        <v/>
      </c>
      <c r="F21" s="82"/>
      <c r="G21" s="82"/>
      <c r="H21" s="82"/>
      <c r="I21" s="136" t="str">
        <f t="shared" si="4"/>
        <v/>
      </c>
      <c r="J21" s="26">
        <f>IF(OR(D21="télétravail",D21="férié travaillé",D21="travail"),(H21-F21+IF(F21&gt;H21,1)-G21),INDEX(ref!$E$22:'ref'!$E$37,MATCH(D21,gerald3,0)))</f>
        <v>0</v>
      </c>
      <c r="K21" s="15">
        <f>IF(SUM(J21-ref!E$8)&lt;0,0,SUM(J21-ref!E$8))</f>
        <v>0</v>
      </c>
      <c r="L21" s="9">
        <f>IF(OR(D21="férié travaillé",D21="travail",D21="asa",D21="rtt"),H21-F21+IF(F21&gt;H21,1),INDEX(ref!$E$22:'ref'!$E$37,MATCH(D21,gerald2,0)))</f>
        <v>0</v>
      </c>
      <c r="M21" s="16">
        <f>IF(SUM(L21-ref!E$4)&lt;0,0,SUM(L21-ref!E$4))</f>
        <v>0</v>
      </c>
      <c r="N21" s="16"/>
      <c r="O21" s="32">
        <f>O20+J21</f>
        <v>0.33333333333333337</v>
      </c>
      <c r="P21" s="10" t="s">
        <v>52</v>
      </c>
      <c r="Q21" s="39">
        <f>IF(AND(F21&lt;&gt;"",H21&lt;&gt;""),1,0+OR(N(H20)&lt;N(F20),D21="récupération",D21="congé 1 jour",D21="congé 1/2 jour ",D21="congé 5h24",D21="arrêt maladie",D21="arrêt travail",D21="férié ",D21="congé parentale",D21="congé de naissance"))</f>
        <v>0</v>
      </c>
      <c r="T21" s="2"/>
      <c r="U21" s="2"/>
    </row>
    <row r="22" spans="2:21" x14ac:dyDescent="0.3">
      <c r="B22"/>
      <c r="C22" s="91">
        <f t="shared" si="5"/>
        <v>42750</v>
      </c>
      <c r="D22" s="90" t="s">
        <v>19</v>
      </c>
      <c r="E22" s="136" t="str">
        <f t="shared" si="3"/>
        <v/>
      </c>
      <c r="F22" s="82"/>
      <c r="G22" s="82"/>
      <c r="H22" s="82"/>
      <c r="I22" s="136" t="str">
        <f t="shared" si="4"/>
        <v/>
      </c>
      <c r="J22" s="26">
        <f>IF(OR(D22="télétravail",D22="férié travaillé",D22="travail"),(H22-F22+IF(F22&gt;H22,1)-G22),INDEX(ref!$E$22:'ref'!$E$37,MATCH(D22,gerald3,0)))</f>
        <v>0</v>
      </c>
      <c r="K22" s="15">
        <f>IF(SUM(J22-ref!E$8)&lt;0,0,SUM(J22-ref!E$8))</f>
        <v>0</v>
      </c>
      <c r="L22" s="9">
        <f>IF(OR(D22="férié travaillé",D22="travail",D22="asa",D22="rtt"),H22-F22+IF(F22&gt;H22,1),INDEX(ref!$E$22:'ref'!$E$37,MATCH(D22,gerald2,0)))</f>
        <v>0</v>
      </c>
      <c r="M22" s="16">
        <f>IF(SUM(L22-ref!E$4)&lt;0,0,SUM(L22-ref!E$4))</f>
        <v>0</v>
      </c>
      <c r="N22" s="16"/>
      <c r="O22" s="32">
        <f>O21+J22</f>
        <v>0.33333333333333337</v>
      </c>
      <c r="P22" s="28">
        <f>ref!E$11</f>
        <v>2</v>
      </c>
      <c r="Q22" s="39">
        <f>IF(AND(F22&lt;&gt;"",H22&lt;&gt;""),1,0+OR(N(H21)&lt;N(F21),D22="récupération",D22="congé 1 jour",D22="congé 1/2 jour ",D22="congé 5h24",D22="arrêt maladie",D22="arrêt travail",D22="férié ",D22="congé parentale",D22="congé de naissance"))</f>
        <v>0</v>
      </c>
      <c r="T22" s="2"/>
      <c r="U22" s="2"/>
    </row>
    <row r="23" spans="2:21" x14ac:dyDescent="0.3">
      <c r="B23"/>
      <c r="C23" s="91">
        <f t="shared" si="5"/>
        <v>42751</v>
      </c>
      <c r="D23" s="90" t="s">
        <v>19</v>
      </c>
      <c r="E23" s="136" t="str">
        <f t="shared" si="3"/>
        <v/>
      </c>
      <c r="F23" s="82"/>
      <c r="G23" s="82"/>
      <c r="H23" s="82"/>
      <c r="I23" s="136" t="str">
        <f t="shared" si="4"/>
        <v/>
      </c>
      <c r="J23" s="26">
        <f>IF(OR(D23="télétravail",D23="férié travaillé",D23="travail"),(H23-F23+IF(F23&gt;H23,1)-G23),INDEX(ref!$E$22:'ref'!$E$37,MATCH(D23,gerald3,0)))</f>
        <v>0</v>
      </c>
      <c r="K23" s="15">
        <f>IF(SUM(J23-ref!E$8)&lt;0,0,SUM(J23-ref!E$8))</f>
        <v>0</v>
      </c>
      <c r="L23" s="9">
        <f>IF(OR(D23="férié travaillé",D23="travail",D23="asa",D23="rtt"),H23-F23+IF(F23&gt;H23,1),INDEX(ref!$E$22:'ref'!$E$37,MATCH(D23,gerald2,0)))</f>
        <v>0</v>
      </c>
      <c r="M23" s="16">
        <f>IF(SUM(L23-ref!E$4)&lt;0,0,SUM(L23-ref!E$4))</f>
        <v>0</v>
      </c>
      <c r="N23" s="16"/>
      <c r="O23" s="32">
        <f>O22+J23</f>
        <v>0.33333333333333337</v>
      </c>
      <c r="P23" s="23">
        <f>IF(SUM(O23-ref!E$11)&lt;0,0,SUM(O23-ref!E$11))</f>
        <v>0</v>
      </c>
      <c r="Q23" s="39">
        <f>IF(AND(F23&lt;&gt;"",H23&lt;&gt;""),1,0+OR(N(H22)&lt;N(F22),D23="récupération",D23="congé 1 jour",D23="congé 1/2 jour ",D23="congé 5h24",D23="arrêt maladie",D23="arrêt travail",D23="férié ",D23="congé parentale",D23="congé de naissance"))</f>
        <v>0</v>
      </c>
      <c r="T23" s="2"/>
      <c r="U23" s="2"/>
    </row>
    <row r="24" spans="2:21" x14ac:dyDescent="0.3">
      <c r="D24"/>
      <c r="E24"/>
      <c r="T24" s="2"/>
      <c r="U24" s="2"/>
    </row>
    <row r="25" spans="2:21" x14ac:dyDescent="0.3">
      <c r="D25"/>
      <c r="E25"/>
      <c r="T25" s="2"/>
      <c r="U25" s="2"/>
    </row>
    <row r="26" spans="2:21" x14ac:dyDescent="0.3">
      <c r="D26"/>
      <c r="E26"/>
      <c r="T26" s="2"/>
      <c r="U26" s="2"/>
    </row>
    <row r="27" spans="2:21" x14ac:dyDescent="0.3">
      <c r="D27"/>
      <c r="E27"/>
      <c r="T27" s="2"/>
      <c r="U27" s="2"/>
    </row>
    <row r="28" spans="2:21" x14ac:dyDescent="0.3">
      <c r="D28"/>
      <c r="E28"/>
      <c r="T28" s="2"/>
      <c r="U28" s="2"/>
    </row>
    <row r="29" spans="2:21" x14ac:dyDescent="0.3">
      <c r="D29"/>
      <c r="E29"/>
      <c r="T29" s="2"/>
      <c r="U29" s="2"/>
    </row>
    <row r="30" spans="2:21" x14ac:dyDescent="0.3">
      <c r="D30"/>
      <c r="E30"/>
      <c r="T30" s="2"/>
      <c r="U30" s="2"/>
    </row>
    <row r="31" spans="2:21" x14ac:dyDescent="0.3">
      <c r="D31"/>
      <c r="E31"/>
      <c r="T31" s="2"/>
      <c r="U31" s="2"/>
    </row>
    <row r="32" spans="2:21" x14ac:dyDescent="0.3">
      <c r="D32"/>
      <c r="E32"/>
      <c r="T32" s="2"/>
      <c r="U32" s="2"/>
    </row>
    <row r="33" spans="4:21" x14ac:dyDescent="0.3">
      <c r="D33"/>
      <c r="E33"/>
      <c r="T33" s="2"/>
      <c r="U33" s="2"/>
    </row>
    <row r="34" spans="4:21" x14ac:dyDescent="0.3">
      <c r="D34"/>
      <c r="E34"/>
      <c r="T34" s="2"/>
      <c r="U34" s="2"/>
    </row>
    <row r="35" spans="4:21" x14ac:dyDescent="0.3">
      <c r="D35"/>
      <c r="E35"/>
      <c r="T35" s="2"/>
      <c r="U35" s="2"/>
    </row>
    <row r="36" spans="4:21" x14ac:dyDescent="0.3">
      <c r="D36"/>
      <c r="E36"/>
      <c r="T36" s="2"/>
      <c r="U36" s="2"/>
    </row>
    <row r="37" spans="4:21" x14ac:dyDescent="0.3">
      <c r="D37"/>
      <c r="E37"/>
      <c r="T37" s="2"/>
      <c r="U37" s="2"/>
    </row>
    <row r="38" spans="4:21" x14ac:dyDescent="0.3">
      <c r="D38"/>
      <c r="E38"/>
      <c r="T38" s="2"/>
      <c r="U38" s="2"/>
    </row>
    <row r="39" spans="4:21" x14ac:dyDescent="0.3">
      <c r="D39"/>
      <c r="E39"/>
      <c r="T39" s="2"/>
      <c r="U39" s="2"/>
    </row>
    <row r="40" spans="4:21" x14ac:dyDescent="0.3">
      <c r="D40"/>
      <c r="E40"/>
      <c r="T40" s="2"/>
      <c r="U40" s="2"/>
    </row>
    <row r="41" spans="4:21" x14ac:dyDescent="0.3">
      <c r="D41"/>
      <c r="E41"/>
      <c r="T41" s="2"/>
      <c r="U41" s="2"/>
    </row>
    <row r="42" spans="4:21" x14ac:dyDescent="0.3">
      <c r="D42"/>
      <c r="E42"/>
      <c r="T42" s="2"/>
      <c r="U42" s="2"/>
    </row>
    <row r="43" spans="4:21" x14ac:dyDescent="0.3">
      <c r="D43"/>
      <c r="E43"/>
      <c r="T43" s="2"/>
      <c r="U43" s="2"/>
    </row>
    <row r="44" spans="4:21" x14ac:dyDescent="0.3">
      <c r="D44"/>
      <c r="E44"/>
      <c r="T44" s="2"/>
      <c r="U44" s="2"/>
    </row>
    <row r="45" spans="4:21" x14ac:dyDescent="0.3">
      <c r="D45"/>
      <c r="E45"/>
      <c r="T45" s="2"/>
      <c r="U45" s="2"/>
    </row>
    <row r="46" spans="4:21" x14ac:dyDescent="0.3">
      <c r="D46"/>
      <c r="E46"/>
      <c r="T46" s="2"/>
      <c r="U46" s="2"/>
    </row>
    <row r="47" spans="4:21" x14ac:dyDescent="0.3">
      <c r="D47"/>
      <c r="E47"/>
      <c r="T47" s="2"/>
      <c r="U47" s="2"/>
    </row>
    <row r="48" spans="4:21" x14ac:dyDescent="0.3">
      <c r="D48"/>
      <c r="E48"/>
      <c r="T48" s="2"/>
      <c r="U48" s="2"/>
    </row>
    <row r="49" spans="4:21" x14ac:dyDescent="0.3">
      <c r="D49"/>
      <c r="E49"/>
      <c r="T49" s="2"/>
      <c r="U49" s="2"/>
    </row>
    <row r="50" spans="4:21" x14ac:dyDescent="0.3">
      <c r="D50"/>
      <c r="E50"/>
      <c r="T50" s="2"/>
      <c r="U50" s="2"/>
    </row>
    <row r="51" spans="4:21" x14ac:dyDescent="0.3">
      <c r="D51"/>
      <c r="E51"/>
      <c r="T51" s="2"/>
      <c r="U51" s="2"/>
    </row>
    <row r="52" spans="4:21" x14ac:dyDescent="0.3">
      <c r="D52"/>
      <c r="E52"/>
      <c r="T52" s="2"/>
      <c r="U52" s="2"/>
    </row>
    <row r="53" spans="4:21" x14ac:dyDescent="0.3">
      <c r="D53"/>
      <c r="E53"/>
      <c r="T53" s="2"/>
      <c r="U53" s="2"/>
    </row>
    <row r="54" spans="4:21" x14ac:dyDescent="0.3">
      <c r="D54"/>
      <c r="E54"/>
      <c r="T54" s="2"/>
      <c r="U54" s="2"/>
    </row>
    <row r="55" spans="4:21" x14ac:dyDescent="0.3">
      <c r="D55"/>
      <c r="E55"/>
      <c r="T55" s="2"/>
      <c r="U55" s="2"/>
    </row>
    <row r="56" spans="4:21" x14ac:dyDescent="0.3">
      <c r="D56"/>
      <c r="E56"/>
      <c r="T56" s="2"/>
      <c r="U56" s="2"/>
    </row>
    <row r="57" spans="4:21" x14ac:dyDescent="0.3">
      <c r="D57"/>
      <c r="E57"/>
      <c r="T57" s="2"/>
      <c r="U57" s="2"/>
    </row>
    <row r="58" spans="4:21" x14ac:dyDescent="0.3">
      <c r="D58"/>
      <c r="E58"/>
      <c r="T58" s="2"/>
      <c r="U58" s="2"/>
    </row>
    <row r="59" spans="4:21" x14ac:dyDescent="0.3">
      <c r="D59"/>
      <c r="E59"/>
      <c r="T59" s="2"/>
      <c r="U59" s="2"/>
    </row>
    <row r="60" spans="4:21" x14ac:dyDescent="0.3">
      <c r="D60"/>
      <c r="E60"/>
      <c r="T60" s="2"/>
      <c r="U60" s="2"/>
    </row>
    <row r="61" spans="4:21" x14ac:dyDescent="0.3">
      <c r="D61"/>
      <c r="E61"/>
      <c r="T61" s="2"/>
      <c r="U61" s="2"/>
    </row>
    <row r="62" spans="4:21" x14ac:dyDescent="0.3">
      <c r="D62"/>
      <c r="E62"/>
      <c r="T62" s="2"/>
      <c r="U62" s="2"/>
    </row>
    <row r="63" spans="4:21" x14ac:dyDescent="0.3">
      <c r="D63"/>
      <c r="E63"/>
      <c r="T63" s="2"/>
      <c r="U63" s="2"/>
    </row>
    <row r="64" spans="4:21" x14ac:dyDescent="0.3">
      <c r="D64"/>
      <c r="E64"/>
      <c r="T64" s="2"/>
      <c r="U64" s="2"/>
    </row>
    <row r="65" spans="4:21" x14ac:dyDescent="0.3">
      <c r="D65"/>
      <c r="E65"/>
      <c r="T65" s="2"/>
      <c r="U65" s="2"/>
    </row>
    <row r="66" spans="4:21" x14ac:dyDescent="0.3">
      <c r="D66"/>
      <c r="E66"/>
      <c r="T66" s="2"/>
      <c r="U66" s="2"/>
    </row>
    <row r="67" spans="4:21" x14ac:dyDescent="0.3">
      <c r="D67"/>
      <c r="E67"/>
      <c r="T67" s="2"/>
      <c r="U67" s="2"/>
    </row>
    <row r="68" spans="4:21" x14ac:dyDescent="0.3">
      <c r="D68"/>
      <c r="E68"/>
      <c r="T68" s="2"/>
      <c r="U68" s="2"/>
    </row>
    <row r="69" spans="4:21" x14ac:dyDescent="0.3">
      <c r="D69"/>
      <c r="E69"/>
      <c r="T69" s="2"/>
      <c r="U69" s="2"/>
    </row>
    <row r="70" spans="4:21" x14ac:dyDescent="0.3">
      <c r="D70"/>
      <c r="E70"/>
      <c r="T70" s="2"/>
      <c r="U70" s="2"/>
    </row>
    <row r="71" spans="4:21" x14ac:dyDescent="0.3">
      <c r="D71"/>
      <c r="E71"/>
      <c r="T71" s="2"/>
      <c r="U71" s="2"/>
    </row>
    <row r="72" spans="4:21" x14ac:dyDescent="0.3">
      <c r="D72"/>
      <c r="E72"/>
      <c r="T72" s="2"/>
      <c r="U72" s="2"/>
    </row>
    <row r="73" spans="4:21" x14ac:dyDescent="0.3">
      <c r="D73"/>
      <c r="E73"/>
      <c r="T73" s="2"/>
      <c r="U73" s="2"/>
    </row>
    <row r="74" spans="4:21" x14ac:dyDescent="0.3">
      <c r="D74"/>
      <c r="E74"/>
      <c r="T74" s="2"/>
      <c r="U74" s="2"/>
    </row>
    <row r="75" spans="4:21" x14ac:dyDescent="0.3">
      <c r="D75"/>
      <c r="E75"/>
      <c r="T75" s="2"/>
      <c r="U75" s="2"/>
    </row>
    <row r="76" spans="4:21" x14ac:dyDescent="0.3">
      <c r="D76"/>
      <c r="E76"/>
      <c r="T76" s="2"/>
      <c r="U76" s="2"/>
    </row>
    <row r="77" spans="4:21" x14ac:dyDescent="0.3">
      <c r="D77"/>
      <c r="E77"/>
      <c r="T77" s="2"/>
      <c r="U77" s="2"/>
    </row>
    <row r="78" spans="4:21" x14ac:dyDescent="0.3">
      <c r="D78"/>
      <c r="E78"/>
      <c r="T78" s="2"/>
      <c r="U78" s="2"/>
    </row>
    <row r="79" spans="4:21" x14ac:dyDescent="0.3">
      <c r="D79"/>
      <c r="E79"/>
      <c r="T79" s="2"/>
      <c r="U79" s="2"/>
    </row>
    <row r="80" spans="4:21" x14ac:dyDescent="0.3">
      <c r="D80"/>
      <c r="E80"/>
      <c r="T80" s="2"/>
      <c r="U80" s="2"/>
    </row>
    <row r="81" spans="4:21" x14ac:dyDescent="0.3">
      <c r="D81"/>
      <c r="E81"/>
      <c r="T81" s="2"/>
      <c r="U81" s="2"/>
    </row>
    <row r="82" spans="4:21" x14ac:dyDescent="0.3">
      <c r="D82"/>
      <c r="E82"/>
      <c r="T82" s="2"/>
      <c r="U82" s="2"/>
    </row>
    <row r="83" spans="4:21" x14ac:dyDescent="0.3">
      <c r="D83"/>
      <c r="E83"/>
      <c r="T83" s="2"/>
      <c r="U83" s="2"/>
    </row>
    <row r="84" spans="4:21" x14ac:dyDescent="0.3">
      <c r="D84"/>
      <c r="E84"/>
      <c r="T84" s="2"/>
      <c r="U84" s="2"/>
    </row>
    <row r="85" spans="4:21" x14ac:dyDescent="0.3">
      <c r="D85"/>
      <c r="E85"/>
      <c r="T85" s="2"/>
      <c r="U85" s="2"/>
    </row>
    <row r="86" spans="4:21" x14ac:dyDescent="0.3">
      <c r="D86"/>
      <c r="E86"/>
      <c r="T86" s="2"/>
      <c r="U86" s="2"/>
    </row>
    <row r="87" spans="4:21" x14ac:dyDescent="0.3">
      <c r="D87"/>
      <c r="E87"/>
      <c r="T87" s="2"/>
      <c r="U87" s="2"/>
    </row>
    <row r="88" spans="4:21" x14ac:dyDescent="0.3">
      <c r="D88"/>
      <c r="E88"/>
      <c r="T88" s="2"/>
      <c r="U88" s="2"/>
    </row>
    <row r="89" spans="4:21" x14ac:dyDescent="0.3">
      <c r="D89"/>
      <c r="E89"/>
      <c r="T89" s="2"/>
      <c r="U89" s="2"/>
    </row>
    <row r="90" spans="4:21" x14ac:dyDescent="0.3">
      <c r="D90"/>
      <c r="E90"/>
      <c r="T90" s="2"/>
      <c r="U90" s="2"/>
    </row>
    <row r="91" spans="4:21" x14ac:dyDescent="0.3">
      <c r="D91"/>
      <c r="E91"/>
      <c r="T91" s="2"/>
      <c r="U91" s="2"/>
    </row>
    <row r="92" spans="4:21" x14ac:dyDescent="0.3">
      <c r="D92"/>
      <c r="E92"/>
      <c r="T92" s="2"/>
      <c r="U92" s="2"/>
    </row>
    <row r="93" spans="4:21" x14ac:dyDescent="0.3">
      <c r="D93"/>
      <c r="E93"/>
      <c r="T93" s="2"/>
      <c r="U93" s="2"/>
    </row>
    <row r="94" spans="4:21" x14ac:dyDescent="0.3">
      <c r="D94"/>
      <c r="E94"/>
      <c r="T94" s="2"/>
      <c r="U94" s="2"/>
    </row>
    <row r="95" spans="4:21" x14ac:dyDescent="0.3">
      <c r="D95"/>
      <c r="E95"/>
      <c r="T95" s="2"/>
      <c r="U95" s="2"/>
    </row>
    <row r="96" spans="4:21" x14ac:dyDescent="0.3">
      <c r="D96"/>
      <c r="E96"/>
      <c r="T96" s="2"/>
      <c r="U96" s="2"/>
    </row>
    <row r="97" spans="4:21" x14ac:dyDescent="0.3">
      <c r="D97"/>
      <c r="E97"/>
      <c r="T97" s="2"/>
      <c r="U97" s="2"/>
    </row>
    <row r="98" spans="4:21" x14ac:dyDescent="0.3">
      <c r="D98"/>
      <c r="E98"/>
      <c r="T98" s="2"/>
      <c r="U98" s="2"/>
    </row>
    <row r="99" spans="4:21" x14ac:dyDescent="0.3">
      <c r="D99"/>
      <c r="E99"/>
      <c r="T99" s="2"/>
      <c r="U99" s="2"/>
    </row>
    <row r="100" spans="4:21" x14ac:dyDescent="0.3">
      <c r="D100"/>
      <c r="E100"/>
      <c r="T100" s="2"/>
      <c r="U100" s="2"/>
    </row>
    <row r="101" spans="4:21" x14ac:dyDescent="0.3">
      <c r="D101"/>
      <c r="E101"/>
      <c r="T101" s="2"/>
      <c r="U101" s="2"/>
    </row>
    <row r="102" spans="4:21" x14ac:dyDescent="0.3">
      <c r="D102"/>
      <c r="E102"/>
      <c r="T102" s="2"/>
      <c r="U102" s="2"/>
    </row>
    <row r="103" spans="4:21" x14ac:dyDescent="0.3">
      <c r="D103"/>
      <c r="E103"/>
      <c r="T103" s="2"/>
      <c r="U103" s="2"/>
    </row>
    <row r="104" spans="4:21" x14ac:dyDescent="0.3">
      <c r="D104"/>
      <c r="E104"/>
      <c r="T104" s="2"/>
      <c r="U104" s="2"/>
    </row>
    <row r="105" spans="4:21" x14ac:dyDescent="0.3">
      <c r="D105"/>
      <c r="E105"/>
      <c r="T105" s="2"/>
      <c r="U105" s="2"/>
    </row>
    <row r="106" spans="4:21" x14ac:dyDescent="0.3">
      <c r="D106"/>
      <c r="E106"/>
      <c r="T106" s="2"/>
      <c r="U106" s="2"/>
    </row>
    <row r="107" spans="4:21" x14ac:dyDescent="0.3">
      <c r="D107"/>
      <c r="E107"/>
      <c r="T107" s="2"/>
      <c r="U107" s="2"/>
    </row>
    <row r="108" spans="4:21" x14ac:dyDescent="0.3">
      <c r="D108"/>
      <c r="E108"/>
      <c r="T108" s="2"/>
      <c r="U108" s="2"/>
    </row>
    <row r="109" spans="4:21" x14ac:dyDescent="0.3">
      <c r="D109"/>
      <c r="E109"/>
      <c r="T109" s="2"/>
      <c r="U109" s="2"/>
    </row>
    <row r="110" spans="4:21" x14ac:dyDescent="0.3">
      <c r="D110"/>
      <c r="E110"/>
      <c r="T110" s="2"/>
      <c r="U110" s="2"/>
    </row>
    <row r="111" spans="4:21" x14ac:dyDescent="0.3">
      <c r="D111"/>
      <c r="E111"/>
      <c r="T111" s="2"/>
      <c r="U111" s="2"/>
    </row>
    <row r="112" spans="4:21" x14ac:dyDescent="0.3">
      <c r="D112"/>
      <c r="E112"/>
      <c r="T112" s="2"/>
      <c r="U112" s="2"/>
    </row>
    <row r="113" spans="4:21" x14ac:dyDescent="0.3">
      <c r="D113"/>
      <c r="E113"/>
      <c r="T113" s="2"/>
      <c r="U113" s="2"/>
    </row>
    <row r="114" spans="4:21" x14ac:dyDescent="0.3">
      <c r="D114"/>
      <c r="E114"/>
      <c r="T114" s="2"/>
      <c r="U114" s="2"/>
    </row>
    <row r="115" spans="4:21" x14ac:dyDescent="0.3">
      <c r="D115"/>
      <c r="E115"/>
      <c r="T115" s="2"/>
      <c r="U115" s="2"/>
    </row>
    <row r="116" spans="4:21" x14ac:dyDescent="0.3">
      <c r="D116"/>
      <c r="E116"/>
      <c r="T116" s="2"/>
      <c r="U116" s="2"/>
    </row>
    <row r="117" spans="4:21" x14ac:dyDescent="0.3">
      <c r="D117"/>
      <c r="E117"/>
      <c r="T117" s="2"/>
      <c r="U117" s="2"/>
    </row>
    <row r="118" spans="4:21" x14ac:dyDescent="0.3">
      <c r="D118"/>
      <c r="E118"/>
      <c r="T118" s="2"/>
      <c r="U118" s="2"/>
    </row>
    <row r="119" spans="4:21" x14ac:dyDescent="0.3">
      <c r="D119"/>
      <c r="E119"/>
      <c r="T119" s="2"/>
      <c r="U119" s="2"/>
    </row>
    <row r="120" spans="4:21" x14ac:dyDescent="0.3">
      <c r="D120"/>
      <c r="E120"/>
      <c r="T120" s="2"/>
      <c r="U120" s="2"/>
    </row>
    <row r="121" spans="4:21" x14ac:dyDescent="0.3">
      <c r="D121"/>
      <c r="E121"/>
      <c r="T121" s="2"/>
      <c r="U121" s="2"/>
    </row>
    <row r="122" spans="4:21" x14ac:dyDescent="0.3">
      <c r="D122"/>
      <c r="E122"/>
      <c r="T122" s="2"/>
      <c r="U122" s="2"/>
    </row>
    <row r="123" spans="4:21" x14ac:dyDescent="0.3">
      <c r="D123"/>
      <c r="E123"/>
      <c r="T123" s="2"/>
      <c r="U123" s="2"/>
    </row>
    <row r="124" spans="4:21" x14ac:dyDescent="0.3">
      <c r="D124"/>
      <c r="E124"/>
      <c r="T124" s="2"/>
      <c r="U124" s="2"/>
    </row>
    <row r="125" spans="4:21" x14ac:dyDescent="0.3">
      <c r="D125"/>
      <c r="E125"/>
      <c r="T125" s="2"/>
      <c r="U125" s="2"/>
    </row>
    <row r="126" spans="4:21" x14ac:dyDescent="0.3">
      <c r="D126"/>
      <c r="E126"/>
      <c r="T126" s="2"/>
      <c r="U126" s="2"/>
    </row>
    <row r="127" spans="4:21" x14ac:dyDescent="0.3">
      <c r="D127"/>
      <c r="E127"/>
      <c r="T127" s="2"/>
      <c r="U127" s="2"/>
    </row>
    <row r="128" spans="4:21" x14ac:dyDescent="0.3">
      <c r="D128"/>
      <c r="E128"/>
      <c r="T128" s="2"/>
      <c r="U128" s="2"/>
    </row>
    <row r="129" spans="4:21" x14ac:dyDescent="0.3">
      <c r="D129"/>
      <c r="E129"/>
      <c r="T129" s="2"/>
      <c r="U129" s="2"/>
    </row>
    <row r="130" spans="4:21" x14ac:dyDescent="0.3">
      <c r="D130"/>
      <c r="E130"/>
      <c r="T130" s="2"/>
      <c r="U130" s="2"/>
    </row>
    <row r="131" spans="4:21" x14ac:dyDescent="0.3">
      <c r="D131"/>
      <c r="E131"/>
      <c r="T131" s="2"/>
      <c r="U131" s="2"/>
    </row>
    <row r="132" spans="4:21" x14ac:dyDescent="0.3">
      <c r="D132"/>
      <c r="E132"/>
      <c r="T132" s="2"/>
      <c r="U132" s="2"/>
    </row>
    <row r="133" spans="4:21" x14ac:dyDescent="0.3">
      <c r="D133"/>
      <c r="E133"/>
      <c r="T133" s="2"/>
      <c r="U133" s="2"/>
    </row>
    <row r="134" spans="4:21" x14ac:dyDescent="0.3">
      <c r="D134"/>
      <c r="E134"/>
      <c r="T134" s="2"/>
      <c r="U134" s="2"/>
    </row>
    <row r="135" spans="4:21" x14ac:dyDescent="0.3">
      <c r="D135"/>
      <c r="E135"/>
      <c r="T135" s="2"/>
      <c r="U135" s="2"/>
    </row>
    <row r="136" spans="4:21" x14ac:dyDescent="0.3">
      <c r="D136"/>
      <c r="E136"/>
      <c r="T136" s="2"/>
      <c r="U136" s="2"/>
    </row>
    <row r="137" spans="4:21" x14ac:dyDescent="0.3">
      <c r="D137"/>
      <c r="E137"/>
      <c r="T137" s="2"/>
      <c r="U137" s="2"/>
    </row>
    <row r="138" spans="4:21" x14ac:dyDescent="0.3">
      <c r="D138"/>
      <c r="E138"/>
      <c r="T138" s="2"/>
      <c r="U138" s="2"/>
    </row>
    <row r="139" spans="4:21" x14ac:dyDescent="0.3">
      <c r="D139"/>
      <c r="E139"/>
      <c r="T139" s="2"/>
      <c r="U139" s="2"/>
    </row>
    <row r="140" spans="4:21" x14ac:dyDescent="0.3">
      <c r="D140"/>
      <c r="E140"/>
      <c r="T140" s="2"/>
      <c r="U140" s="2"/>
    </row>
    <row r="141" spans="4:21" x14ac:dyDescent="0.3">
      <c r="D141"/>
      <c r="E141"/>
      <c r="T141" s="2"/>
      <c r="U141" s="2"/>
    </row>
    <row r="142" spans="4:21" x14ac:dyDescent="0.3">
      <c r="D142"/>
      <c r="E142"/>
      <c r="T142" s="2"/>
      <c r="U142" s="2"/>
    </row>
    <row r="143" spans="4:21" x14ac:dyDescent="0.3">
      <c r="D143"/>
      <c r="E143"/>
      <c r="T143" s="2"/>
      <c r="U143" s="2"/>
    </row>
    <row r="144" spans="4:21" x14ac:dyDescent="0.3">
      <c r="D144"/>
      <c r="E144"/>
      <c r="T144" s="2"/>
      <c r="U144" s="2"/>
    </row>
    <row r="145" spans="4:21" x14ac:dyDescent="0.3">
      <c r="D145"/>
      <c r="E145"/>
      <c r="T145" s="2"/>
      <c r="U145" s="2"/>
    </row>
    <row r="146" spans="4:21" x14ac:dyDescent="0.3">
      <c r="D146"/>
      <c r="E146"/>
      <c r="T146" s="2"/>
      <c r="U146" s="2"/>
    </row>
    <row r="147" spans="4:21" x14ac:dyDescent="0.3">
      <c r="D147"/>
      <c r="E147"/>
      <c r="T147" s="2"/>
      <c r="U147" s="2"/>
    </row>
    <row r="148" spans="4:21" x14ac:dyDescent="0.3">
      <c r="D148"/>
      <c r="E148"/>
      <c r="T148" s="2"/>
      <c r="U148" s="2"/>
    </row>
    <row r="149" spans="4:21" x14ac:dyDescent="0.3">
      <c r="D149"/>
      <c r="E149"/>
      <c r="T149" s="2"/>
      <c r="U149" s="2"/>
    </row>
    <row r="150" spans="4:21" x14ac:dyDescent="0.3">
      <c r="D150"/>
      <c r="E150"/>
      <c r="T150" s="2"/>
      <c r="U150" s="2"/>
    </row>
    <row r="151" spans="4:21" x14ac:dyDescent="0.3">
      <c r="D151"/>
      <c r="E151"/>
      <c r="T151" s="2"/>
      <c r="U151" s="2"/>
    </row>
    <row r="152" spans="4:21" x14ac:dyDescent="0.3">
      <c r="D152"/>
      <c r="E152"/>
      <c r="T152" s="2"/>
      <c r="U152" s="2"/>
    </row>
    <row r="153" spans="4:21" x14ac:dyDescent="0.3">
      <c r="D153"/>
      <c r="E153"/>
      <c r="T153" s="2"/>
      <c r="U153" s="2"/>
    </row>
    <row r="154" spans="4:21" x14ac:dyDescent="0.3">
      <c r="D154"/>
      <c r="E154"/>
      <c r="T154" s="2"/>
      <c r="U154" s="2"/>
    </row>
    <row r="155" spans="4:21" x14ac:dyDescent="0.3">
      <c r="D155"/>
      <c r="E155"/>
      <c r="T155" s="2"/>
      <c r="U155" s="2"/>
    </row>
    <row r="156" spans="4:21" x14ac:dyDescent="0.3">
      <c r="D156"/>
      <c r="E156"/>
      <c r="T156" s="2"/>
      <c r="U156" s="2"/>
    </row>
    <row r="157" spans="4:21" x14ac:dyDescent="0.3">
      <c r="D157"/>
      <c r="E157"/>
      <c r="T157" s="2"/>
      <c r="U157" s="2"/>
    </row>
    <row r="158" spans="4:21" x14ac:dyDescent="0.3">
      <c r="D158"/>
      <c r="E158"/>
      <c r="T158" s="2"/>
      <c r="U158" s="2"/>
    </row>
    <row r="159" spans="4:21" x14ac:dyDescent="0.3">
      <c r="D159"/>
      <c r="E159"/>
      <c r="T159" s="2"/>
      <c r="U159" s="2"/>
    </row>
    <row r="160" spans="4:21" x14ac:dyDescent="0.3">
      <c r="D160"/>
      <c r="E160"/>
      <c r="T160" s="2"/>
      <c r="U160" s="2"/>
    </row>
    <row r="161" spans="4:21" x14ac:dyDescent="0.3">
      <c r="D161"/>
      <c r="E161"/>
      <c r="T161" s="2"/>
      <c r="U161" s="2"/>
    </row>
    <row r="162" spans="4:21" x14ac:dyDescent="0.3">
      <c r="D162"/>
      <c r="E162"/>
      <c r="T162" s="2"/>
      <c r="U162" s="2"/>
    </row>
    <row r="163" spans="4:21" x14ac:dyDescent="0.3">
      <c r="D163"/>
      <c r="E163"/>
      <c r="T163" s="2"/>
      <c r="U163" s="2"/>
    </row>
    <row r="164" spans="4:21" x14ac:dyDescent="0.3">
      <c r="D164"/>
      <c r="E164"/>
      <c r="T164" s="2"/>
      <c r="U164" s="2"/>
    </row>
    <row r="165" spans="4:21" x14ac:dyDescent="0.3">
      <c r="D165"/>
      <c r="E165"/>
      <c r="T165" s="2"/>
      <c r="U165" s="2"/>
    </row>
    <row r="166" spans="4:21" x14ac:dyDescent="0.3">
      <c r="D166"/>
      <c r="E166"/>
      <c r="T166" s="2"/>
      <c r="U166" s="2"/>
    </row>
    <row r="167" spans="4:21" x14ac:dyDescent="0.3">
      <c r="D167"/>
      <c r="E167"/>
      <c r="T167" s="2"/>
      <c r="U167" s="2"/>
    </row>
    <row r="168" spans="4:21" x14ac:dyDescent="0.3">
      <c r="D168"/>
      <c r="E168"/>
      <c r="T168" s="2"/>
      <c r="U168" s="2"/>
    </row>
    <row r="169" spans="4:21" x14ac:dyDescent="0.3">
      <c r="D169"/>
      <c r="E169"/>
      <c r="T169" s="2"/>
      <c r="U169" s="2"/>
    </row>
    <row r="170" spans="4:21" x14ac:dyDescent="0.3">
      <c r="D170"/>
      <c r="E170"/>
      <c r="T170" s="2"/>
      <c r="U170" s="2"/>
    </row>
    <row r="171" spans="4:21" x14ac:dyDescent="0.3">
      <c r="D171"/>
      <c r="E171"/>
      <c r="T171" s="2"/>
      <c r="U171" s="2"/>
    </row>
    <row r="172" spans="4:21" x14ac:dyDescent="0.3">
      <c r="D172"/>
      <c r="E172"/>
      <c r="T172" s="2"/>
      <c r="U172" s="2"/>
    </row>
    <row r="173" spans="4:21" x14ac:dyDescent="0.3">
      <c r="D173"/>
      <c r="E173"/>
      <c r="T173" s="2"/>
      <c r="U173" s="2"/>
    </row>
    <row r="174" spans="4:21" x14ac:dyDescent="0.3">
      <c r="D174"/>
      <c r="E174"/>
      <c r="T174" s="2"/>
      <c r="U174" s="2"/>
    </row>
    <row r="175" spans="4:21" x14ac:dyDescent="0.3">
      <c r="D175"/>
      <c r="E175"/>
      <c r="T175" s="2"/>
      <c r="U175" s="2"/>
    </row>
    <row r="176" spans="4:21" x14ac:dyDescent="0.3">
      <c r="D176"/>
      <c r="E176"/>
      <c r="T176" s="2"/>
      <c r="U176" s="2"/>
    </row>
    <row r="177" spans="4:21" x14ac:dyDescent="0.3">
      <c r="D177"/>
      <c r="E177"/>
      <c r="T177" s="2"/>
      <c r="U177" s="2"/>
    </row>
    <row r="178" spans="4:21" x14ac:dyDescent="0.3">
      <c r="D178"/>
      <c r="E178"/>
      <c r="T178" s="2"/>
      <c r="U178" s="2"/>
    </row>
    <row r="179" spans="4:21" x14ac:dyDescent="0.3">
      <c r="D179"/>
      <c r="E179"/>
      <c r="T179" s="2"/>
      <c r="U179" s="2"/>
    </row>
    <row r="180" spans="4:21" x14ac:dyDescent="0.3">
      <c r="D180"/>
      <c r="E180"/>
      <c r="T180" s="2"/>
      <c r="U180" s="2"/>
    </row>
    <row r="181" spans="4:21" x14ac:dyDescent="0.3">
      <c r="D181"/>
      <c r="E181"/>
      <c r="T181" s="2"/>
      <c r="U181" s="2"/>
    </row>
    <row r="182" spans="4:21" x14ac:dyDescent="0.3">
      <c r="D182"/>
      <c r="E182"/>
      <c r="T182" s="2"/>
      <c r="U182" s="2"/>
    </row>
    <row r="183" spans="4:21" x14ac:dyDescent="0.3">
      <c r="D183"/>
      <c r="E183"/>
      <c r="T183" s="2"/>
      <c r="U183" s="2"/>
    </row>
    <row r="184" spans="4:21" x14ac:dyDescent="0.3">
      <c r="D184"/>
      <c r="E184"/>
      <c r="T184" s="2"/>
      <c r="U184" s="2"/>
    </row>
    <row r="185" spans="4:21" x14ac:dyDescent="0.3">
      <c r="D185"/>
      <c r="E185"/>
      <c r="T185" s="2"/>
      <c r="U185" s="2"/>
    </row>
    <row r="186" spans="4:21" x14ac:dyDescent="0.3">
      <c r="D186"/>
      <c r="E186"/>
      <c r="T186" s="2"/>
      <c r="U186" s="2"/>
    </row>
    <row r="187" spans="4:21" x14ac:dyDescent="0.3">
      <c r="D187"/>
      <c r="E187"/>
      <c r="T187" s="2"/>
      <c r="U187" s="2"/>
    </row>
    <row r="188" spans="4:21" x14ac:dyDescent="0.3">
      <c r="D188"/>
      <c r="E188"/>
      <c r="T188" s="2"/>
      <c r="U188" s="2"/>
    </row>
    <row r="189" spans="4:21" x14ac:dyDescent="0.3">
      <c r="D189"/>
      <c r="E189"/>
      <c r="T189" s="2"/>
      <c r="U189" s="2"/>
    </row>
    <row r="190" spans="4:21" x14ac:dyDescent="0.3">
      <c r="D190"/>
      <c r="E190"/>
      <c r="T190" s="2"/>
      <c r="U190" s="2"/>
    </row>
    <row r="191" spans="4:21" x14ac:dyDescent="0.3">
      <c r="D191"/>
      <c r="E191"/>
      <c r="T191" s="2"/>
      <c r="U191" s="2"/>
    </row>
    <row r="192" spans="4:21" x14ac:dyDescent="0.3">
      <c r="D192"/>
      <c r="E192"/>
      <c r="T192" s="2"/>
      <c r="U192" s="2"/>
    </row>
    <row r="193" spans="4:21" x14ac:dyDescent="0.3">
      <c r="D193"/>
      <c r="E193"/>
      <c r="T193" s="2"/>
      <c r="U193" s="2"/>
    </row>
    <row r="194" spans="4:21" x14ac:dyDescent="0.3">
      <c r="D194"/>
      <c r="E194"/>
      <c r="T194" s="2"/>
      <c r="U194" s="2"/>
    </row>
    <row r="195" spans="4:21" x14ac:dyDescent="0.3">
      <c r="D195"/>
      <c r="E195"/>
      <c r="T195" s="2"/>
      <c r="U195" s="2"/>
    </row>
    <row r="196" spans="4:21" x14ac:dyDescent="0.3">
      <c r="D196"/>
      <c r="E196"/>
      <c r="T196" s="2"/>
      <c r="U196" s="2"/>
    </row>
    <row r="197" spans="4:21" x14ac:dyDescent="0.3">
      <c r="D197"/>
      <c r="E197"/>
      <c r="T197" s="2"/>
      <c r="U197" s="2"/>
    </row>
    <row r="198" spans="4:21" x14ac:dyDescent="0.3">
      <c r="D198"/>
      <c r="E198"/>
      <c r="T198" s="2"/>
      <c r="U198" s="2"/>
    </row>
    <row r="199" spans="4:21" x14ac:dyDescent="0.3">
      <c r="D199"/>
      <c r="E199"/>
      <c r="T199" s="2"/>
      <c r="U199" s="2"/>
    </row>
    <row r="200" spans="4:21" x14ac:dyDescent="0.3">
      <c r="D200"/>
      <c r="E200"/>
      <c r="T200" s="2"/>
      <c r="U200" s="2"/>
    </row>
    <row r="201" spans="4:21" x14ac:dyDescent="0.3">
      <c r="D201"/>
      <c r="E201"/>
      <c r="T201" s="2"/>
      <c r="U201" s="2"/>
    </row>
    <row r="202" spans="4:21" x14ac:dyDescent="0.3">
      <c r="D202"/>
      <c r="E202"/>
      <c r="T202" s="2"/>
      <c r="U202" s="2"/>
    </row>
    <row r="203" spans="4:21" x14ac:dyDescent="0.3">
      <c r="D203"/>
      <c r="E203"/>
      <c r="T203" s="2"/>
      <c r="U203" s="2"/>
    </row>
    <row r="204" spans="4:21" x14ac:dyDescent="0.3">
      <c r="D204"/>
      <c r="E204"/>
      <c r="T204" s="2"/>
      <c r="U204" s="2"/>
    </row>
    <row r="205" spans="4:21" x14ac:dyDescent="0.3">
      <c r="D205"/>
      <c r="E205"/>
      <c r="T205" s="2"/>
      <c r="U205" s="2"/>
    </row>
    <row r="206" spans="4:21" x14ac:dyDescent="0.3">
      <c r="D206"/>
      <c r="E206"/>
      <c r="T206" s="2"/>
      <c r="U206" s="2"/>
    </row>
    <row r="207" spans="4:21" x14ac:dyDescent="0.3">
      <c r="D207"/>
      <c r="E207"/>
      <c r="T207" s="2"/>
      <c r="U207" s="2"/>
    </row>
    <row r="208" spans="4:21" x14ac:dyDescent="0.3">
      <c r="D208"/>
      <c r="E208"/>
      <c r="T208" s="2"/>
      <c r="U208" s="2"/>
    </row>
    <row r="209" spans="4:21" x14ac:dyDescent="0.3">
      <c r="D209"/>
      <c r="E209"/>
      <c r="T209" s="2"/>
      <c r="U209" s="2"/>
    </row>
    <row r="210" spans="4:21" x14ac:dyDescent="0.3">
      <c r="D210"/>
      <c r="E210"/>
      <c r="T210" s="2"/>
      <c r="U210" s="2"/>
    </row>
    <row r="211" spans="4:21" x14ac:dyDescent="0.3">
      <c r="D211"/>
      <c r="E211"/>
      <c r="T211" s="2"/>
      <c r="U211" s="2"/>
    </row>
    <row r="212" spans="4:21" x14ac:dyDescent="0.3">
      <c r="D212"/>
      <c r="E212"/>
      <c r="T212" s="2"/>
      <c r="U212" s="2"/>
    </row>
    <row r="213" spans="4:21" x14ac:dyDescent="0.3">
      <c r="D213"/>
      <c r="E213"/>
      <c r="T213" s="2"/>
      <c r="U213" s="2"/>
    </row>
    <row r="214" spans="4:21" x14ac:dyDescent="0.3">
      <c r="D214"/>
      <c r="E214"/>
      <c r="T214" s="2"/>
      <c r="U214" s="2"/>
    </row>
    <row r="215" spans="4:21" x14ac:dyDescent="0.3">
      <c r="D215"/>
      <c r="E215"/>
      <c r="T215" s="2"/>
      <c r="U215" s="2"/>
    </row>
    <row r="216" spans="4:21" x14ac:dyDescent="0.3">
      <c r="D216"/>
      <c r="E216"/>
      <c r="T216" s="2"/>
      <c r="U216" s="2"/>
    </row>
    <row r="217" spans="4:21" x14ac:dyDescent="0.3">
      <c r="D217"/>
      <c r="E217"/>
      <c r="T217" s="2"/>
      <c r="U217" s="2"/>
    </row>
    <row r="218" spans="4:21" x14ac:dyDescent="0.3">
      <c r="D218"/>
      <c r="E218"/>
      <c r="T218" s="2"/>
      <c r="U218" s="2"/>
    </row>
    <row r="219" spans="4:21" x14ac:dyDescent="0.3">
      <c r="D219"/>
      <c r="E219"/>
      <c r="T219" s="2"/>
      <c r="U219" s="2"/>
    </row>
    <row r="220" spans="4:21" x14ac:dyDescent="0.3">
      <c r="D220"/>
      <c r="E220"/>
      <c r="T220" s="2"/>
      <c r="U220" s="2"/>
    </row>
    <row r="221" spans="4:21" x14ac:dyDescent="0.3">
      <c r="D221"/>
      <c r="E221"/>
      <c r="T221" s="2"/>
      <c r="U221" s="2"/>
    </row>
    <row r="222" spans="4:21" x14ac:dyDescent="0.3">
      <c r="D222"/>
      <c r="E222"/>
      <c r="T222" s="2"/>
      <c r="U222" s="2"/>
    </row>
    <row r="223" spans="4:21" x14ac:dyDescent="0.3">
      <c r="D223"/>
      <c r="E223"/>
      <c r="T223" s="2"/>
      <c r="U223" s="2"/>
    </row>
    <row r="224" spans="4:21" x14ac:dyDescent="0.3">
      <c r="D224"/>
      <c r="E224"/>
      <c r="T224" s="2"/>
      <c r="U224" s="2"/>
    </row>
    <row r="225" spans="4:21" x14ac:dyDescent="0.3">
      <c r="D225"/>
      <c r="E225"/>
      <c r="T225" s="2"/>
      <c r="U225" s="2"/>
    </row>
    <row r="226" spans="4:21" x14ac:dyDescent="0.3">
      <c r="D226"/>
      <c r="E226"/>
      <c r="T226" s="2"/>
      <c r="U226" s="2"/>
    </row>
    <row r="227" spans="4:21" x14ac:dyDescent="0.3">
      <c r="D227"/>
      <c r="E227"/>
      <c r="T227" s="2"/>
      <c r="U227" s="2"/>
    </row>
    <row r="228" spans="4:21" x14ac:dyDescent="0.3">
      <c r="D228"/>
      <c r="E228"/>
      <c r="T228" s="2"/>
      <c r="U228" s="2"/>
    </row>
    <row r="229" spans="4:21" x14ac:dyDescent="0.3">
      <c r="D229"/>
      <c r="E229"/>
      <c r="T229" s="2"/>
      <c r="U229" s="2"/>
    </row>
    <row r="230" spans="4:21" x14ac:dyDescent="0.3">
      <c r="D230"/>
      <c r="E230"/>
      <c r="T230" s="2"/>
      <c r="U230" s="2"/>
    </row>
    <row r="231" spans="4:21" x14ac:dyDescent="0.3">
      <c r="D231"/>
      <c r="E231"/>
      <c r="T231" s="2"/>
      <c r="U231" s="2"/>
    </row>
    <row r="232" spans="4:21" x14ac:dyDescent="0.3">
      <c r="D232"/>
      <c r="E232"/>
      <c r="T232" s="2"/>
      <c r="U232" s="2"/>
    </row>
    <row r="233" spans="4:21" x14ac:dyDescent="0.3">
      <c r="D233"/>
      <c r="E233"/>
      <c r="T233" s="2"/>
      <c r="U233" s="2"/>
    </row>
    <row r="234" spans="4:21" x14ac:dyDescent="0.3">
      <c r="D234"/>
      <c r="E234"/>
      <c r="T234" s="2"/>
      <c r="U234" s="2"/>
    </row>
    <row r="235" spans="4:21" x14ac:dyDescent="0.3">
      <c r="D235"/>
      <c r="E235"/>
      <c r="T235" s="2"/>
      <c r="U235" s="2"/>
    </row>
    <row r="236" spans="4:21" x14ac:dyDescent="0.3">
      <c r="D236"/>
      <c r="E236"/>
      <c r="T236" s="2"/>
      <c r="U236" s="2"/>
    </row>
    <row r="237" spans="4:21" x14ac:dyDescent="0.3">
      <c r="D237"/>
      <c r="E237"/>
      <c r="T237" s="2"/>
      <c r="U237" s="2"/>
    </row>
    <row r="238" spans="4:21" x14ac:dyDescent="0.3">
      <c r="D238"/>
      <c r="E238"/>
      <c r="T238" s="2"/>
      <c r="U238" s="2"/>
    </row>
    <row r="239" spans="4:21" x14ac:dyDescent="0.3">
      <c r="D239"/>
      <c r="E239"/>
      <c r="T239" s="2"/>
      <c r="U239" s="2"/>
    </row>
    <row r="240" spans="4:21" x14ac:dyDescent="0.3">
      <c r="D240"/>
      <c r="E240"/>
      <c r="T240" s="2"/>
      <c r="U240" s="2"/>
    </row>
    <row r="241" spans="4:21" x14ac:dyDescent="0.3">
      <c r="D241"/>
      <c r="E241"/>
      <c r="T241" s="2"/>
      <c r="U241" s="2"/>
    </row>
    <row r="242" spans="4:21" x14ac:dyDescent="0.3">
      <c r="D242"/>
      <c r="E242"/>
      <c r="T242" s="2"/>
      <c r="U242" s="2"/>
    </row>
    <row r="243" spans="4:21" x14ac:dyDescent="0.3">
      <c r="D243"/>
      <c r="E243"/>
      <c r="T243" s="2"/>
      <c r="U243" s="2"/>
    </row>
    <row r="244" spans="4:21" x14ac:dyDescent="0.3">
      <c r="D244"/>
      <c r="E244"/>
      <c r="T244" s="2"/>
      <c r="U244" s="2"/>
    </row>
    <row r="245" spans="4:21" x14ac:dyDescent="0.3">
      <c r="D245"/>
      <c r="E245"/>
      <c r="T245" s="2"/>
      <c r="U245" s="2"/>
    </row>
    <row r="246" spans="4:21" x14ac:dyDescent="0.3">
      <c r="D246"/>
      <c r="E246"/>
      <c r="T246" s="2"/>
      <c r="U246" s="2"/>
    </row>
    <row r="247" spans="4:21" x14ac:dyDescent="0.3">
      <c r="D247"/>
      <c r="E247"/>
      <c r="T247" s="2"/>
      <c r="U247" s="2"/>
    </row>
    <row r="248" spans="4:21" x14ac:dyDescent="0.3">
      <c r="D248"/>
      <c r="E248"/>
      <c r="T248" s="2"/>
      <c r="U248" s="2"/>
    </row>
    <row r="249" spans="4:21" x14ac:dyDescent="0.3">
      <c r="D249"/>
      <c r="E249"/>
      <c r="T249" s="2"/>
      <c r="U249" s="2"/>
    </row>
    <row r="250" spans="4:21" x14ac:dyDescent="0.3">
      <c r="D250"/>
      <c r="E250"/>
      <c r="T250" s="2"/>
      <c r="U250" s="2"/>
    </row>
    <row r="251" spans="4:21" x14ac:dyDescent="0.3">
      <c r="D251"/>
      <c r="E251"/>
      <c r="T251" s="2"/>
      <c r="U251" s="2"/>
    </row>
    <row r="252" spans="4:21" x14ac:dyDescent="0.3">
      <c r="D252"/>
      <c r="E252"/>
      <c r="T252" s="2"/>
      <c r="U252" s="2"/>
    </row>
    <row r="253" spans="4:21" x14ac:dyDescent="0.3">
      <c r="D253"/>
      <c r="E253"/>
      <c r="T253" s="2"/>
      <c r="U253" s="2"/>
    </row>
    <row r="254" spans="4:21" x14ac:dyDescent="0.3">
      <c r="D254"/>
      <c r="E254"/>
      <c r="T254" s="2"/>
      <c r="U254" s="2"/>
    </row>
    <row r="255" spans="4:21" x14ac:dyDescent="0.3">
      <c r="D255"/>
      <c r="E255"/>
      <c r="T255" s="2"/>
      <c r="U255" s="2"/>
    </row>
    <row r="256" spans="4:21" x14ac:dyDescent="0.3">
      <c r="D256"/>
      <c r="E256"/>
      <c r="T256" s="2"/>
      <c r="U256" s="2"/>
    </row>
    <row r="257" spans="4:21" x14ac:dyDescent="0.3">
      <c r="D257"/>
      <c r="E257"/>
      <c r="T257" s="2"/>
      <c r="U257" s="2"/>
    </row>
    <row r="258" spans="4:21" x14ac:dyDescent="0.3">
      <c r="D258"/>
      <c r="E258"/>
      <c r="T258" s="2"/>
      <c r="U258" s="2"/>
    </row>
    <row r="259" spans="4:21" x14ac:dyDescent="0.3">
      <c r="D259"/>
      <c r="E259"/>
      <c r="T259" s="2"/>
      <c r="U259" s="2"/>
    </row>
    <row r="260" spans="4:21" x14ac:dyDescent="0.3">
      <c r="D260"/>
      <c r="E260"/>
      <c r="T260" s="2"/>
      <c r="U260" s="2"/>
    </row>
    <row r="261" spans="4:21" x14ac:dyDescent="0.3">
      <c r="D261"/>
      <c r="E261"/>
      <c r="T261" s="2"/>
      <c r="U261" s="2"/>
    </row>
    <row r="262" spans="4:21" x14ac:dyDescent="0.3">
      <c r="D262"/>
      <c r="E262"/>
      <c r="T262" s="2"/>
      <c r="U262" s="2"/>
    </row>
    <row r="263" spans="4:21" x14ac:dyDescent="0.3">
      <c r="D263"/>
      <c r="E263"/>
      <c r="T263" s="2"/>
      <c r="U263" s="2"/>
    </row>
    <row r="264" spans="4:21" x14ac:dyDescent="0.3">
      <c r="D264"/>
      <c r="E264"/>
      <c r="T264" s="2"/>
      <c r="U264" s="2"/>
    </row>
    <row r="265" spans="4:21" x14ac:dyDescent="0.3">
      <c r="D265"/>
      <c r="E265"/>
      <c r="T265" s="2"/>
      <c r="U265" s="2"/>
    </row>
    <row r="266" spans="4:21" x14ac:dyDescent="0.3">
      <c r="D266"/>
      <c r="E266"/>
      <c r="T266" s="2"/>
      <c r="U266" s="2"/>
    </row>
    <row r="267" spans="4:21" x14ac:dyDescent="0.3">
      <c r="D267"/>
      <c r="E267"/>
      <c r="T267" s="2"/>
      <c r="U267" s="2"/>
    </row>
    <row r="268" spans="4:21" x14ac:dyDescent="0.3">
      <c r="D268"/>
      <c r="E268"/>
      <c r="T268" s="2"/>
      <c r="U268" s="2"/>
    </row>
    <row r="269" spans="4:21" x14ac:dyDescent="0.3">
      <c r="D269"/>
      <c r="E269"/>
      <c r="T269" s="2"/>
      <c r="U269" s="2"/>
    </row>
    <row r="270" spans="4:21" x14ac:dyDescent="0.3">
      <c r="D270"/>
      <c r="E270"/>
      <c r="T270" s="2"/>
      <c r="U270" s="2"/>
    </row>
    <row r="271" spans="4:21" x14ac:dyDescent="0.3">
      <c r="D271"/>
      <c r="E271"/>
      <c r="T271" s="2"/>
      <c r="U271" s="2"/>
    </row>
    <row r="272" spans="4:21" x14ac:dyDescent="0.3">
      <c r="D272"/>
      <c r="E272"/>
      <c r="T272" s="2"/>
      <c r="U272" s="2"/>
    </row>
    <row r="273" spans="4:21" x14ac:dyDescent="0.3">
      <c r="D273"/>
      <c r="E273"/>
      <c r="T273" s="2"/>
      <c r="U273" s="2"/>
    </row>
    <row r="274" spans="4:21" x14ac:dyDescent="0.3">
      <c r="D274"/>
      <c r="E274"/>
      <c r="T274" s="2"/>
      <c r="U274" s="2"/>
    </row>
    <row r="275" spans="4:21" x14ac:dyDescent="0.3">
      <c r="D275"/>
      <c r="E275"/>
      <c r="T275" s="2"/>
      <c r="U275" s="2"/>
    </row>
    <row r="276" spans="4:21" x14ac:dyDescent="0.3">
      <c r="D276"/>
      <c r="E276"/>
      <c r="T276" s="2"/>
      <c r="U276" s="2"/>
    </row>
    <row r="277" spans="4:21" x14ac:dyDescent="0.3">
      <c r="D277"/>
      <c r="E277"/>
      <c r="T277" s="2"/>
      <c r="U277" s="2"/>
    </row>
    <row r="278" spans="4:21" x14ac:dyDescent="0.3">
      <c r="D278"/>
      <c r="E278"/>
      <c r="T278" s="2"/>
      <c r="U278" s="2"/>
    </row>
    <row r="279" spans="4:21" x14ac:dyDescent="0.3">
      <c r="D279"/>
      <c r="E279"/>
      <c r="T279" s="2"/>
      <c r="U279" s="2"/>
    </row>
    <row r="280" spans="4:21" x14ac:dyDescent="0.3">
      <c r="D280"/>
      <c r="E280"/>
      <c r="T280" s="2"/>
      <c r="U280" s="2"/>
    </row>
    <row r="281" spans="4:21" x14ac:dyDescent="0.3">
      <c r="D281"/>
      <c r="E281"/>
      <c r="T281" s="2"/>
      <c r="U281" s="2"/>
    </row>
    <row r="282" spans="4:21" x14ac:dyDescent="0.3">
      <c r="D282"/>
      <c r="E282"/>
      <c r="T282" s="2"/>
      <c r="U282" s="2"/>
    </row>
    <row r="283" spans="4:21" x14ac:dyDescent="0.3">
      <c r="D283"/>
      <c r="E283"/>
      <c r="T283" s="2"/>
      <c r="U283" s="2"/>
    </row>
    <row r="284" spans="4:21" x14ac:dyDescent="0.3">
      <c r="D284"/>
      <c r="E284"/>
      <c r="T284" s="2"/>
      <c r="U284" s="2"/>
    </row>
    <row r="285" spans="4:21" x14ac:dyDescent="0.3">
      <c r="D285"/>
      <c r="E285"/>
      <c r="T285" s="2"/>
      <c r="U285" s="2"/>
    </row>
    <row r="286" spans="4:21" x14ac:dyDescent="0.3">
      <c r="D286"/>
      <c r="E286"/>
      <c r="T286" s="2"/>
      <c r="U286" s="2"/>
    </row>
    <row r="287" spans="4:21" x14ac:dyDescent="0.3">
      <c r="D287"/>
      <c r="E287"/>
      <c r="T287" s="2"/>
      <c r="U287" s="2"/>
    </row>
    <row r="288" spans="4:21" x14ac:dyDescent="0.3">
      <c r="D288"/>
      <c r="E288"/>
      <c r="T288" s="2"/>
      <c r="U288" s="2"/>
    </row>
    <row r="289" spans="4:21" x14ac:dyDescent="0.3">
      <c r="D289"/>
      <c r="E289"/>
      <c r="T289" s="2"/>
      <c r="U289" s="2"/>
    </row>
    <row r="290" spans="4:21" x14ac:dyDescent="0.3">
      <c r="D290"/>
      <c r="E290"/>
      <c r="T290" s="2"/>
      <c r="U290" s="2"/>
    </row>
    <row r="291" spans="4:21" x14ac:dyDescent="0.3">
      <c r="D291"/>
      <c r="E291"/>
      <c r="T291" s="2"/>
      <c r="U291" s="2"/>
    </row>
    <row r="292" spans="4:21" x14ac:dyDescent="0.3">
      <c r="D292"/>
      <c r="E292"/>
      <c r="T292" s="2"/>
      <c r="U292" s="2"/>
    </row>
    <row r="293" spans="4:21" x14ac:dyDescent="0.3">
      <c r="D293"/>
      <c r="E293"/>
      <c r="T293" s="2"/>
      <c r="U293" s="2"/>
    </row>
    <row r="294" spans="4:21" x14ac:dyDescent="0.3">
      <c r="D294"/>
      <c r="E294"/>
      <c r="T294" s="2"/>
      <c r="U294" s="2"/>
    </row>
    <row r="295" spans="4:21" x14ac:dyDescent="0.3">
      <c r="D295"/>
      <c r="E295"/>
      <c r="T295" s="2"/>
      <c r="U295" s="2"/>
    </row>
    <row r="296" spans="4:21" x14ac:dyDescent="0.3">
      <c r="D296"/>
      <c r="E296"/>
      <c r="T296" s="2"/>
      <c r="U296" s="2"/>
    </row>
    <row r="297" spans="4:21" x14ac:dyDescent="0.3">
      <c r="D297"/>
      <c r="E297"/>
      <c r="T297" s="2"/>
      <c r="U297" s="2"/>
    </row>
    <row r="298" spans="4:21" x14ac:dyDescent="0.3">
      <c r="D298"/>
      <c r="E298"/>
      <c r="T298" s="2"/>
      <c r="U298" s="2"/>
    </row>
    <row r="299" spans="4:21" x14ac:dyDescent="0.3">
      <c r="D299"/>
      <c r="E299"/>
      <c r="T299" s="2"/>
      <c r="U299" s="2"/>
    </row>
    <row r="300" spans="4:21" x14ac:dyDescent="0.3">
      <c r="D300"/>
      <c r="E300"/>
      <c r="T300" s="2"/>
      <c r="U300" s="2"/>
    </row>
    <row r="301" spans="4:21" x14ac:dyDescent="0.3">
      <c r="D301"/>
      <c r="E301"/>
      <c r="T301" s="2"/>
      <c r="U301" s="2"/>
    </row>
    <row r="302" spans="4:21" x14ac:dyDescent="0.3">
      <c r="D302"/>
      <c r="E302"/>
      <c r="T302" s="2"/>
      <c r="U302" s="2"/>
    </row>
    <row r="303" spans="4:21" x14ac:dyDescent="0.3">
      <c r="D303"/>
      <c r="E303"/>
      <c r="T303" s="2"/>
      <c r="U303" s="2"/>
    </row>
    <row r="304" spans="4:21" x14ac:dyDescent="0.3">
      <c r="D304"/>
      <c r="E304"/>
      <c r="T304" s="2"/>
      <c r="U304" s="2"/>
    </row>
    <row r="305" spans="4:21" x14ac:dyDescent="0.3">
      <c r="D305"/>
      <c r="E305"/>
      <c r="T305" s="2"/>
      <c r="U305" s="2"/>
    </row>
    <row r="306" spans="4:21" x14ac:dyDescent="0.3">
      <c r="D306"/>
      <c r="E306"/>
      <c r="T306" s="2"/>
      <c r="U306" s="2"/>
    </row>
    <row r="307" spans="4:21" x14ac:dyDescent="0.3">
      <c r="D307"/>
      <c r="E307"/>
      <c r="T307" s="2"/>
      <c r="U307" s="2"/>
    </row>
    <row r="308" spans="4:21" x14ac:dyDescent="0.3">
      <c r="D308"/>
      <c r="E308"/>
      <c r="T308" s="2"/>
      <c r="U308" s="2"/>
    </row>
    <row r="309" spans="4:21" x14ac:dyDescent="0.3">
      <c r="D309"/>
      <c r="E309"/>
      <c r="T309" s="2"/>
      <c r="U309" s="2"/>
    </row>
    <row r="310" spans="4:21" x14ac:dyDescent="0.3">
      <c r="D310"/>
      <c r="E310"/>
      <c r="T310" s="2"/>
      <c r="U310" s="2"/>
    </row>
    <row r="311" spans="4:21" x14ac:dyDescent="0.3">
      <c r="D311"/>
      <c r="E311"/>
      <c r="T311" s="2"/>
      <c r="U311" s="2"/>
    </row>
    <row r="312" spans="4:21" x14ac:dyDescent="0.3">
      <c r="D312"/>
      <c r="E312"/>
      <c r="T312" s="2"/>
      <c r="U312" s="2"/>
    </row>
    <row r="313" spans="4:21" x14ac:dyDescent="0.3">
      <c r="D313"/>
      <c r="E313"/>
      <c r="T313" s="2"/>
      <c r="U313" s="2"/>
    </row>
    <row r="314" spans="4:21" x14ac:dyDescent="0.3">
      <c r="D314"/>
      <c r="E314"/>
      <c r="T314" s="2"/>
      <c r="U314" s="2"/>
    </row>
    <row r="315" spans="4:21" x14ac:dyDescent="0.3">
      <c r="D315"/>
      <c r="E315"/>
      <c r="T315" s="2"/>
      <c r="U315" s="2"/>
    </row>
    <row r="316" spans="4:21" x14ac:dyDescent="0.3">
      <c r="D316"/>
      <c r="E316"/>
      <c r="T316" s="2"/>
      <c r="U316" s="2"/>
    </row>
    <row r="317" spans="4:21" x14ac:dyDescent="0.3">
      <c r="D317"/>
      <c r="E317"/>
      <c r="T317" s="2"/>
      <c r="U317" s="2"/>
    </row>
    <row r="318" spans="4:21" x14ac:dyDescent="0.3">
      <c r="D318"/>
      <c r="E318"/>
      <c r="T318" s="2"/>
      <c r="U318" s="2"/>
    </row>
    <row r="319" spans="4:21" x14ac:dyDescent="0.3">
      <c r="D319"/>
      <c r="E319"/>
      <c r="T319" s="2"/>
      <c r="U319" s="2"/>
    </row>
    <row r="320" spans="4:21" x14ac:dyDescent="0.3">
      <c r="D320"/>
      <c r="E320"/>
      <c r="T320" s="2"/>
      <c r="U320" s="2"/>
    </row>
    <row r="321" spans="4:21" x14ac:dyDescent="0.3">
      <c r="D321"/>
      <c r="E321"/>
      <c r="T321" s="2"/>
      <c r="U321" s="2"/>
    </row>
    <row r="322" spans="4:21" x14ac:dyDescent="0.3">
      <c r="D322"/>
      <c r="E322"/>
      <c r="T322" s="2"/>
      <c r="U322" s="2"/>
    </row>
    <row r="323" spans="4:21" x14ac:dyDescent="0.3">
      <c r="D323"/>
      <c r="E323"/>
      <c r="T323" s="2"/>
      <c r="U323" s="2"/>
    </row>
    <row r="324" spans="4:21" x14ac:dyDescent="0.3">
      <c r="D324"/>
      <c r="E324"/>
      <c r="T324" s="2"/>
      <c r="U324" s="2"/>
    </row>
    <row r="325" spans="4:21" x14ac:dyDescent="0.3">
      <c r="D325"/>
      <c r="E325"/>
      <c r="T325" s="2"/>
      <c r="U325" s="2"/>
    </row>
    <row r="326" spans="4:21" x14ac:dyDescent="0.3">
      <c r="D326"/>
      <c r="E326"/>
      <c r="T326" s="2"/>
      <c r="U326" s="2"/>
    </row>
    <row r="327" spans="4:21" x14ac:dyDescent="0.3">
      <c r="D327"/>
      <c r="E327"/>
      <c r="T327" s="2"/>
      <c r="U327" s="2"/>
    </row>
    <row r="328" spans="4:21" x14ac:dyDescent="0.3">
      <c r="D328"/>
      <c r="E328"/>
      <c r="T328" s="2"/>
      <c r="U328" s="2"/>
    </row>
    <row r="329" spans="4:21" x14ac:dyDescent="0.3">
      <c r="D329"/>
      <c r="E329"/>
      <c r="T329" s="2"/>
      <c r="U329" s="2"/>
    </row>
    <row r="330" spans="4:21" x14ac:dyDescent="0.3">
      <c r="D330"/>
      <c r="E330"/>
      <c r="T330" s="2"/>
      <c r="U330" s="2"/>
    </row>
    <row r="331" spans="4:21" x14ac:dyDescent="0.3">
      <c r="D331"/>
      <c r="E331"/>
      <c r="T331" s="2"/>
      <c r="U331" s="2"/>
    </row>
    <row r="332" spans="4:21" x14ac:dyDescent="0.3">
      <c r="D332"/>
      <c r="E332"/>
      <c r="T332" s="2"/>
      <c r="U332" s="2"/>
    </row>
    <row r="333" spans="4:21" x14ac:dyDescent="0.3">
      <c r="D333"/>
      <c r="E333"/>
      <c r="T333" s="2"/>
      <c r="U333" s="2"/>
    </row>
    <row r="334" spans="4:21" x14ac:dyDescent="0.3">
      <c r="D334"/>
      <c r="E334"/>
      <c r="T334" s="2"/>
      <c r="U334" s="2"/>
    </row>
    <row r="335" spans="4:21" x14ac:dyDescent="0.3">
      <c r="D335"/>
      <c r="E335"/>
      <c r="T335" s="2"/>
      <c r="U335" s="2"/>
    </row>
    <row r="336" spans="4:21" x14ac:dyDescent="0.3">
      <c r="D336"/>
      <c r="E336"/>
      <c r="T336" s="2"/>
      <c r="U336" s="2"/>
    </row>
    <row r="337" spans="4:21" x14ac:dyDescent="0.3">
      <c r="D337"/>
      <c r="E337"/>
      <c r="T337" s="2"/>
      <c r="U337" s="2"/>
    </row>
    <row r="338" spans="4:21" x14ac:dyDescent="0.3">
      <c r="D338"/>
      <c r="E338"/>
      <c r="T338" s="2"/>
      <c r="U338" s="2"/>
    </row>
    <row r="339" spans="4:21" x14ac:dyDescent="0.3">
      <c r="D339"/>
      <c r="E339"/>
      <c r="T339" s="2"/>
      <c r="U339" s="2"/>
    </row>
    <row r="340" spans="4:21" x14ac:dyDescent="0.3">
      <c r="D340"/>
      <c r="E340"/>
      <c r="T340" s="2"/>
      <c r="U340" s="2"/>
    </row>
    <row r="341" spans="4:21" x14ac:dyDescent="0.3">
      <c r="D341"/>
      <c r="E341"/>
      <c r="T341" s="2"/>
      <c r="U341" s="2"/>
    </row>
    <row r="342" spans="4:21" x14ac:dyDescent="0.3">
      <c r="D342"/>
      <c r="E342"/>
      <c r="T342" s="2"/>
      <c r="U342" s="2"/>
    </row>
    <row r="343" spans="4:21" x14ac:dyDescent="0.3">
      <c r="D343"/>
      <c r="E343"/>
      <c r="T343" s="2"/>
      <c r="U343" s="2"/>
    </row>
    <row r="344" spans="4:21" x14ac:dyDescent="0.3">
      <c r="D344"/>
      <c r="E344"/>
      <c r="T344" s="2"/>
      <c r="U344" s="2"/>
    </row>
    <row r="345" spans="4:21" x14ac:dyDescent="0.3">
      <c r="D345"/>
      <c r="E345"/>
      <c r="T345" s="2"/>
      <c r="U345" s="2"/>
    </row>
    <row r="346" spans="4:21" x14ac:dyDescent="0.3">
      <c r="D346"/>
      <c r="E346"/>
      <c r="T346" s="2"/>
      <c r="U346" s="2"/>
    </row>
    <row r="347" spans="4:21" x14ac:dyDescent="0.3">
      <c r="D347"/>
      <c r="E347"/>
      <c r="T347" s="2"/>
      <c r="U347" s="2"/>
    </row>
    <row r="348" spans="4:21" x14ac:dyDescent="0.3">
      <c r="D348"/>
      <c r="E348"/>
      <c r="T348" s="2"/>
      <c r="U348" s="2"/>
    </row>
    <row r="349" spans="4:21" x14ac:dyDescent="0.3">
      <c r="D349"/>
      <c r="E349"/>
      <c r="T349" s="2"/>
      <c r="U349" s="2"/>
    </row>
    <row r="350" spans="4:21" x14ac:dyDescent="0.3">
      <c r="D350"/>
      <c r="E350"/>
      <c r="T350" s="2"/>
      <c r="U350" s="2"/>
    </row>
    <row r="351" spans="4:21" x14ac:dyDescent="0.3">
      <c r="D351"/>
      <c r="E351"/>
      <c r="T351" s="2"/>
      <c r="U351" s="2"/>
    </row>
    <row r="352" spans="4:21" x14ac:dyDescent="0.3">
      <c r="D352"/>
      <c r="E352"/>
      <c r="T352" s="2"/>
      <c r="U352" s="2"/>
    </row>
    <row r="353" spans="4:21" x14ac:dyDescent="0.3">
      <c r="D353"/>
      <c r="E353"/>
      <c r="T353" s="2"/>
      <c r="U353" s="2"/>
    </row>
    <row r="354" spans="4:21" x14ac:dyDescent="0.3">
      <c r="D354"/>
      <c r="E354"/>
      <c r="T354" s="2"/>
      <c r="U354" s="2"/>
    </row>
    <row r="355" spans="4:21" x14ac:dyDescent="0.3">
      <c r="D355"/>
      <c r="E355"/>
      <c r="T355" s="2"/>
      <c r="U355" s="2"/>
    </row>
    <row r="356" spans="4:21" x14ac:dyDescent="0.3">
      <c r="D356"/>
      <c r="E356"/>
      <c r="T356" s="2"/>
      <c r="U356" s="2"/>
    </row>
    <row r="357" spans="4:21" x14ac:dyDescent="0.3">
      <c r="D357"/>
      <c r="E357"/>
      <c r="T357" s="2"/>
      <c r="U357" s="2"/>
    </row>
    <row r="358" spans="4:21" x14ac:dyDescent="0.3">
      <c r="D358"/>
      <c r="E358"/>
      <c r="T358" s="2"/>
      <c r="U358" s="2"/>
    </row>
    <row r="359" spans="4:21" x14ac:dyDescent="0.3">
      <c r="D359"/>
      <c r="E359"/>
      <c r="T359" s="2"/>
      <c r="U359" s="2"/>
    </row>
    <row r="360" spans="4:21" x14ac:dyDescent="0.3">
      <c r="D360"/>
      <c r="E360"/>
      <c r="T360" s="2"/>
      <c r="U360" s="2"/>
    </row>
    <row r="361" spans="4:21" x14ac:dyDescent="0.3">
      <c r="D361"/>
      <c r="E361"/>
      <c r="T361" s="2"/>
      <c r="U361" s="2"/>
    </row>
    <row r="362" spans="4:21" x14ac:dyDescent="0.3">
      <c r="D362"/>
      <c r="E362"/>
      <c r="T362" s="2"/>
      <c r="U362" s="2"/>
    </row>
    <row r="363" spans="4:21" x14ac:dyDescent="0.3">
      <c r="D363"/>
      <c r="E363"/>
      <c r="T363" s="2"/>
      <c r="U363" s="2"/>
    </row>
    <row r="364" spans="4:21" x14ac:dyDescent="0.3">
      <c r="D364"/>
      <c r="E364"/>
      <c r="T364" s="2"/>
      <c r="U364" s="2"/>
    </row>
    <row r="365" spans="4:21" x14ac:dyDescent="0.3">
      <c r="D365"/>
      <c r="E365"/>
      <c r="T365" s="2"/>
      <c r="U365" s="2"/>
    </row>
    <row r="366" spans="4:21" x14ac:dyDescent="0.3">
      <c r="D366"/>
      <c r="E366"/>
      <c r="T366" s="2"/>
      <c r="U366" s="2"/>
    </row>
    <row r="367" spans="4:21" x14ac:dyDescent="0.3">
      <c r="D367"/>
      <c r="E367"/>
      <c r="T367" s="2"/>
      <c r="U367" s="2"/>
    </row>
    <row r="368" spans="4:21" x14ac:dyDescent="0.3">
      <c r="D368"/>
      <c r="E368"/>
      <c r="T368" s="2"/>
      <c r="U368" s="2"/>
    </row>
    <row r="369" spans="4:21" x14ac:dyDescent="0.3">
      <c r="D369"/>
      <c r="E369"/>
      <c r="T369" s="2"/>
      <c r="U369" s="2"/>
    </row>
    <row r="370" spans="4:21" x14ac:dyDescent="0.3">
      <c r="D370"/>
      <c r="E370"/>
      <c r="T370" s="2"/>
      <c r="U370" s="2"/>
    </row>
    <row r="371" spans="4:21" x14ac:dyDescent="0.3">
      <c r="D371"/>
      <c r="E371"/>
      <c r="T371" s="2"/>
      <c r="U371" s="2"/>
    </row>
    <row r="372" spans="4:21" x14ac:dyDescent="0.3">
      <c r="D372"/>
      <c r="E372"/>
      <c r="T372" s="2"/>
      <c r="U372" s="2"/>
    </row>
    <row r="373" spans="4:21" x14ac:dyDescent="0.3">
      <c r="D373"/>
      <c r="E373"/>
      <c r="T373" s="2"/>
      <c r="U373" s="2"/>
    </row>
    <row r="374" spans="4:21" x14ac:dyDescent="0.3">
      <c r="D374"/>
      <c r="E374"/>
      <c r="T374" s="2"/>
      <c r="U374" s="2"/>
    </row>
    <row r="375" spans="4:21" x14ac:dyDescent="0.3">
      <c r="D375"/>
      <c r="E375"/>
      <c r="T375" s="2"/>
      <c r="U375" s="2"/>
    </row>
    <row r="376" spans="4:21" x14ac:dyDescent="0.3">
      <c r="D376"/>
      <c r="E376"/>
      <c r="T376" s="2"/>
      <c r="U376" s="2"/>
    </row>
    <row r="377" spans="4:21" x14ac:dyDescent="0.3">
      <c r="D377"/>
      <c r="E377"/>
      <c r="T377" s="2"/>
      <c r="U377" s="2"/>
    </row>
    <row r="378" spans="4:21" x14ac:dyDescent="0.3">
      <c r="D378"/>
      <c r="E378"/>
      <c r="T378" s="2"/>
      <c r="U378" s="2"/>
    </row>
    <row r="379" spans="4:21" x14ac:dyDescent="0.3">
      <c r="D379"/>
      <c r="E379"/>
      <c r="T379" s="2"/>
      <c r="U379" s="2"/>
    </row>
    <row r="380" spans="4:21" x14ac:dyDescent="0.3">
      <c r="D380"/>
      <c r="E380"/>
      <c r="T380" s="2"/>
      <c r="U380" s="2"/>
    </row>
    <row r="381" spans="4:21" x14ac:dyDescent="0.3">
      <c r="D381"/>
      <c r="E381"/>
      <c r="T381" s="2"/>
      <c r="U381" s="2"/>
    </row>
    <row r="382" spans="4:21" x14ac:dyDescent="0.3">
      <c r="D382"/>
      <c r="E382"/>
      <c r="T382" s="2"/>
      <c r="U382" s="2"/>
    </row>
    <row r="383" spans="4:21" x14ac:dyDescent="0.3">
      <c r="D383"/>
      <c r="E383"/>
      <c r="T383" s="2"/>
      <c r="U383" s="2"/>
    </row>
    <row r="384" spans="4:21" x14ac:dyDescent="0.3">
      <c r="D384"/>
      <c r="E384"/>
      <c r="T384" s="2"/>
      <c r="U384" s="2"/>
    </row>
    <row r="385" spans="4:21" x14ac:dyDescent="0.3">
      <c r="D385"/>
      <c r="E385"/>
      <c r="T385" s="2"/>
      <c r="U385" s="2"/>
    </row>
    <row r="386" spans="4:21" x14ac:dyDescent="0.3">
      <c r="D386"/>
      <c r="E386"/>
      <c r="T386" s="2"/>
      <c r="U386" s="2"/>
    </row>
    <row r="387" spans="4:21" x14ac:dyDescent="0.3">
      <c r="D387"/>
      <c r="E387"/>
      <c r="T387" s="2"/>
      <c r="U387" s="2"/>
    </row>
    <row r="388" spans="4:21" x14ac:dyDescent="0.3">
      <c r="D388"/>
      <c r="E388"/>
      <c r="T388" s="2"/>
      <c r="U388" s="2"/>
    </row>
    <row r="389" spans="4:21" x14ac:dyDescent="0.3">
      <c r="D389"/>
      <c r="E389"/>
      <c r="T389" s="2"/>
      <c r="U389" s="2"/>
    </row>
    <row r="390" spans="4:21" x14ac:dyDescent="0.3">
      <c r="D390"/>
      <c r="E390"/>
      <c r="T390" s="2"/>
      <c r="U390" s="2"/>
    </row>
    <row r="391" spans="4:21" x14ac:dyDescent="0.3">
      <c r="D391"/>
      <c r="E391"/>
      <c r="T391" s="2"/>
      <c r="U391" s="2"/>
    </row>
    <row r="392" spans="4:21" x14ac:dyDescent="0.3">
      <c r="D392"/>
      <c r="E392"/>
      <c r="T392" s="2"/>
      <c r="U392" s="2"/>
    </row>
    <row r="393" spans="4:21" x14ac:dyDescent="0.3">
      <c r="D393"/>
      <c r="E393"/>
      <c r="T393" s="2"/>
      <c r="U393" s="2"/>
    </row>
    <row r="394" spans="4:21" x14ac:dyDescent="0.3">
      <c r="D394"/>
      <c r="E394"/>
      <c r="T394" s="2"/>
      <c r="U394" s="2"/>
    </row>
    <row r="395" spans="4:21" x14ac:dyDescent="0.3">
      <c r="D395"/>
      <c r="E395"/>
      <c r="T395" s="2"/>
      <c r="U395" s="2"/>
    </row>
    <row r="396" spans="4:21" x14ac:dyDescent="0.3">
      <c r="D396"/>
      <c r="E396"/>
      <c r="T396" s="2"/>
      <c r="U396" s="2"/>
    </row>
    <row r="397" spans="4:21" x14ac:dyDescent="0.3">
      <c r="D397"/>
      <c r="E397"/>
      <c r="T397" s="2"/>
      <c r="U397" s="2"/>
    </row>
    <row r="398" spans="4:21" x14ac:dyDescent="0.3">
      <c r="D398"/>
      <c r="E398"/>
      <c r="T398" s="2"/>
      <c r="U398" s="2"/>
    </row>
    <row r="399" spans="4:21" x14ac:dyDescent="0.3">
      <c r="D399"/>
      <c r="E399"/>
      <c r="T399" s="2"/>
      <c r="U399" s="2"/>
    </row>
    <row r="400" spans="4:21" x14ac:dyDescent="0.3">
      <c r="D400"/>
      <c r="E400"/>
      <c r="T400" s="2"/>
      <c r="U400" s="2"/>
    </row>
    <row r="401" spans="4:21" x14ac:dyDescent="0.3">
      <c r="D401"/>
      <c r="E401"/>
      <c r="T401" s="2"/>
      <c r="U401" s="2"/>
    </row>
    <row r="402" spans="4:21" x14ac:dyDescent="0.3">
      <c r="D402"/>
      <c r="E402"/>
      <c r="T402" s="2"/>
      <c r="U402" s="2"/>
    </row>
    <row r="403" spans="4:21" x14ac:dyDescent="0.3">
      <c r="D403"/>
      <c r="E403"/>
      <c r="T403" s="2"/>
      <c r="U403" s="2"/>
    </row>
    <row r="404" spans="4:21" x14ac:dyDescent="0.3">
      <c r="D404"/>
      <c r="E404"/>
      <c r="T404" s="2"/>
      <c r="U404" s="2"/>
    </row>
    <row r="405" spans="4:21" x14ac:dyDescent="0.3">
      <c r="D405"/>
      <c r="E405"/>
      <c r="T405" s="2"/>
      <c r="U405" s="2"/>
    </row>
    <row r="406" spans="4:21" x14ac:dyDescent="0.3">
      <c r="D406"/>
      <c r="E406"/>
      <c r="T406" s="2"/>
      <c r="U406" s="2"/>
    </row>
    <row r="407" spans="4:21" x14ac:dyDescent="0.3">
      <c r="D407"/>
      <c r="E407"/>
      <c r="T407" s="2"/>
      <c r="U407" s="2"/>
    </row>
    <row r="408" spans="4:21" x14ac:dyDescent="0.3">
      <c r="D408"/>
      <c r="E408"/>
      <c r="T408" s="2"/>
      <c r="U408" s="2"/>
    </row>
    <row r="409" spans="4:21" x14ac:dyDescent="0.3">
      <c r="D409"/>
      <c r="E409"/>
      <c r="T409" s="2"/>
      <c r="U409" s="2"/>
    </row>
    <row r="410" spans="4:21" x14ac:dyDescent="0.3">
      <c r="D410"/>
      <c r="E410"/>
      <c r="T410" s="2"/>
      <c r="U410" s="2"/>
    </row>
    <row r="411" spans="4:21" x14ac:dyDescent="0.3">
      <c r="D411"/>
      <c r="E411"/>
      <c r="T411" s="2"/>
      <c r="U411" s="2"/>
    </row>
    <row r="412" spans="4:21" x14ac:dyDescent="0.3">
      <c r="D412"/>
      <c r="E412"/>
      <c r="T412" s="2"/>
      <c r="U412" s="2"/>
    </row>
    <row r="413" spans="4:21" x14ac:dyDescent="0.3">
      <c r="D413"/>
      <c r="E413"/>
      <c r="T413" s="2"/>
      <c r="U413" s="2"/>
    </row>
    <row r="414" spans="4:21" x14ac:dyDescent="0.3">
      <c r="D414"/>
      <c r="E414"/>
      <c r="T414" s="2"/>
      <c r="U414" s="2"/>
    </row>
    <row r="415" spans="4:21" x14ac:dyDescent="0.3">
      <c r="D415"/>
      <c r="E415"/>
      <c r="T415" s="2"/>
      <c r="U415" s="2"/>
    </row>
    <row r="416" spans="4:21" x14ac:dyDescent="0.3">
      <c r="D416"/>
      <c r="E416"/>
      <c r="T416" s="2"/>
      <c r="U416" s="2"/>
    </row>
    <row r="417" spans="4:21" x14ac:dyDescent="0.3">
      <c r="D417"/>
      <c r="E417"/>
      <c r="T417" s="2"/>
      <c r="U417" s="2"/>
    </row>
    <row r="418" spans="4:21" x14ac:dyDescent="0.3">
      <c r="D418"/>
      <c r="E418"/>
      <c r="T418" s="2"/>
      <c r="U418" s="2"/>
    </row>
    <row r="419" spans="4:21" x14ac:dyDescent="0.3">
      <c r="D419"/>
      <c r="E419"/>
      <c r="T419" s="2"/>
      <c r="U419" s="2"/>
    </row>
    <row r="420" spans="4:21" x14ac:dyDescent="0.3">
      <c r="D420"/>
      <c r="E420"/>
      <c r="T420" s="2"/>
      <c r="U420" s="2"/>
    </row>
    <row r="421" spans="4:21" x14ac:dyDescent="0.3">
      <c r="D421"/>
      <c r="E421"/>
      <c r="T421" s="2"/>
      <c r="U421" s="2"/>
    </row>
    <row r="422" spans="4:21" x14ac:dyDescent="0.3">
      <c r="D422"/>
      <c r="E422"/>
      <c r="T422" s="2"/>
      <c r="U422" s="2"/>
    </row>
    <row r="423" spans="4:21" x14ac:dyDescent="0.3">
      <c r="D423"/>
      <c r="E423"/>
      <c r="T423" s="2"/>
      <c r="U423" s="2"/>
    </row>
    <row r="424" spans="4:21" x14ac:dyDescent="0.3">
      <c r="D424"/>
      <c r="E424"/>
      <c r="T424" s="2"/>
      <c r="U424" s="2"/>
    </row>
    <row r="425" spans="4:21" x14ac:dyDescent="0.3">
      <c r="D425"/>
      <c r="E425"/>
      <c r="T425" s="2"/>
      <c r="U425" s="2"/>
    </row>
    <row r="426" spans="4:21" x14ac:dyDescent="0.3">
      <c r="D426"/>
      <c r="E426"/>
      <c r="T426" s="2"/>
      <c r="U426" s="2"/>
    </row>
    <row r="427" spans="4:21" x14ac:dyDescent="0.3">
      <c r="D427"/>
      <c r="E427"/>
      <c r="T427" s="2"/>
      <c r="U427" s="2"/>
    </row>
    <row r="428" spans="4:21" x14ac:dyDescent="0.3">
      <c r="D428"/>
      <c r="E428"/>
      <c r="T428" s="2"/>
      <c r="U428" s="2"/>
    </row>
    <row r="429" spans="4:21" x14ac:dyDescent="0.3">
      <c r="D429"/>
      <c r="E429"/>
      <c r="T429" s="2"/>
      <c r="U429" s="2"/>
    </row>
    <row r="430" spans="4:21" x14ac:dyDescent="0.3">
      <c r="D430"/>
      <c r="E430"/>
      <c r="T430" s="2"/>
      <c r="U430" s="2"/>
    </row>
    <row r="431" spans="4:21" x14ac:dyDescent="0.3">
      <c r="D431"/>
      <c r="E431"/>
      <c r="T431" s="2"/>
      <c r="U431" s="2"/>
    </row>
    <row r="432" spans="4:21" x14ac:dyDescent="0.3">
      <c r="D432"/>
      <c r="E432"/>
      <c r="T432" s="2"/>
      <c r="U432" s="2"/>
    </row>
    <row r="433" spans="4:21" x14ac:dyDescent="0.3">
      <c r="D433"/>
      <c r="E433"/>
      <c r="T433" s="2"/>
      <c r="U433" s="2"/>
    </row>
    <row r="434" spans="4:21" x14ac:dyDescent="0.3">
      <c r="D434"/>
      <c r="E434"/>
      <c r="T434" s="2"/>
      <c r="U434" s="2"/>
    </row>
    <row r="435" spans="4:21" x14ac:dyDescent="0.3">
      <c r="D435"/>
      <c r="E435"/>
      <c r="T435" s="2"/>
      <c r="U435" s="2"/>
    </row>
    <row r="436" spans="4:21" x14ac:dyDescent="0.3">
      <c r="D436"/>
      <c r="E436"/>
      <c r="T436" s="2"/>
      <c r="U436" s="2"/>
    </row>
    <row r="437" spans="4:21" x14ac:dyDescent="0.3">
      <c r="D437"/>
      <c r="E437"/>
      <c r="T437" s="2"/>
      <c r="U437" s="2"/>
    </row>
    <row r="438" spans="4:21" x14ac:dyDescent="0.3">
      <c r="D438"/>
      <c r="E438"/>
      <c r="T438" s="2"/>
      <c r="U438" s="2"/>
    </row>
    <row r="439" spans="4:21" x14ac:dyDescent="0.3">
      <c r="D439"/>
      <c r="E439"/>
      <c r="T439" s="2"/>
      <c r="U439" s="2"/>
    </row>
    <row r="440" spans="4:21" x14ac:dyDescent="0.3">
      <c r="D440"/>
      <c r="E440"/>
      <c r="T440" s="2"/>
      <c r="U440" s="2"/>
    </row>
    <row r="441" spans="4:21" x14ac:dyDescent="0.3">
      <c r="D441"/>
      <c r="E441"/>
      <c r="T441" s="2"/>
      <c r="U441" s="2"/>
    </row>
    <row r="442" spans="4:21" x14ac:dyDescent="0.3">
      <c r="D442"/>
      <c r="E442"/>
      <c r="T442" s="2"/>
      <c r="U442" s="2"/>
    </row>
    <row r="443" spans="4:21" x14ac:dyDescent="0.3">
      <c r="D443"/>
      <c r="E443"/>
      <c r="T443" s="2"/>
      <c r="U443" s="2"/>
    </row>
    <row r="444" spans="4:21" x14ac:dyDescent="0.3">
      <c r="D444"/>
      <c r="E444"/>
      <c r="T444" s="2"/>
      <c r="U444" s="2"/>
    </row>
    <row r="445" spans="4:21" x14ac:dyDescent="0.3">
      <c r="D445"/>
      <c r="E445"/>
      <c r="T445" s="2"/>
      <c r="U445" s="2"/>
    </row>
    <row r="446" spans="4:21" x14ac:dyDescent="0.3">
      <c r="D446"/>
      <c r="E446"/>
      <c r="T446" s="2"/>
      <c r="U446" s="2"/>
    </row>
    <row r="447" spans="4:21" x14ac:dyDescent="0.3">
      <c r="D447"/>
      <c r="E447"/>
      <c r="T447" s="2"/>
      <c r="U447" s="2"/>
    </row>
    <row r="448" spans="4:21" x14ac:dyDescent="0.3">
      <c r="D448"/>
      <c r="E448"/>
      <c r="T448" s="2"/>
      <c r="U448" s="2"/>
    </row>
    <row r="449" spans="4:21" x14ac:dyDescent="0.3">
      <c r="D449"/>
      <c r="E449"/>
      <c r="T449" s="2"/>
      <c r="U449" s="2"/>
    </row>
    <row r="450" spans="4:21" x14ac:dyDescent="0.3">
      <c r="D450"/>
      <c r="E450"/>
      <c r="T450" s="2"/>
      <c r="U450" s="2"/>
    </row>
    <row r="451" spans="4:21" x14ac:dyDescent="0.3">
      <c r="D451"/>
      <c r="E451"/>
      <c r="T451" s="2"/>
      <c r="U451" s="2"/>
    </row>
    <row r="452" spans="4:21" x14ac:dyDescent="0.3">
      <c r="D452"/>
      <c r="E452"/>
      <c r="T452" s="2"/>
      <c r="U452" s="2"/>
    </row>
    <row r="453" spans="4:21" x14ac:dyDescent="0.3">
      <c r="D453"/>
      <c r="E453"/>
      <c r="T453" s="2"/>
      <c r="U453" s="2"/>
    </row>
    <row r="454" spans="4:21" x14ac:dyDescent="0.3">
      <c r="D454"/>
      <c r="E454"/>
      <c r="T454" s="2"/>
      <c r="U454" s="2"/>
    </row>
    <row r="455" spans="4:21" x14ac:dyDescent="0.3">
      <c r="D455"/>
      <c r="E455"/>
      <c r="T455" s="2"/>
      <c r="U455" s="2"/>
    </row>
    <row r="456" spans="4:21" x14ac:dyDescent="0.3">
      <c r="D456"/>
      <c r="E456"/>
      <c r="T456" s="2"/>
      <c r="U456" s="2"/>
    </row>
    <row r="457" spans="4:21" x14ac:dyDescent="0.3">
      <c r="D457"/>
      <c r="E457"/>
      <c r="T457" s="2"/>
      <c r="U457" s="2"/>
    </row>
    <row r="458" spans="4:21" x14ac:dyDescent="0.3">
      <c r="D458"/>
      <c r="E458"/>
      <c r="T458" s="2"/>
      <c r="U458" s="2"/>
    </row>
    <row r="459" spans="4:21" x14ac:dyDescent="0.3">
      <c r="D459"/>
      <c r="E459"/>
      <c r="T459" s="2"/>
      <c r="U459" s="2"/>
    </row>
    <row r="460" spans="4:21" x14ac:dyDescent="0.3">
      <c r="D460"/>
      <c r="E460"/>
      <c r="T460" s="2"/>
      <c r="U460" s="2"/>
    </row>
    <row r="461" spans="4:21" x14ac:dyDescent="0.3">
      <c r="D461"/>
      <c r="E461"/>
      <c r="T461" s="2"/>
      <c r="U461" s="2"/>
    </row>
    <row r="462" spans="4:21" x14ac:dyDescent="0.3">
      <c r="D462"/>
      <c r="E462"/>
      <c r="T462" s="2"/>
      <c r="U462" s="2"/>
    </row>
    <row r="463" spans="4:21" x14ac:dyDescent="0.3">
      <c r="D463"/>
      <c r="E463"/>
      <c r="T463" s="2"/>
      <c r="U463" s="2"/>
    </row>
    <row r="464" spans="4:21" x14ac:dyDescent="0.3">
      <c r="D464"/>
      <c r="E464"/>
      <c r="T464" s="2"/>
      <c r="U464" s="2"/>
    </row>
    <row r="465" spans="4:21" x14ac:dyDescent="0.3">
      <c r="D465"/>
      <c r="E465"/>
      <c r="T465" s="2"/>
      <c r="U465" s="2"/>
    </row>
    <row r="466" spans="4:21" x14ac:dyDescent="0.3">
      <c r="D466"/>
      <c r="E466"/>
      <c r="T466" s="2"/>
      <c r="U466" s="2"/>
    </row>
    <row r="467" spans="4:21" x14ac:dyDescent="0.3">
      <c r="D467"/>
      <c r="E467"/>
      <c r="T467" s="2"/>
      <c r="U467" s="2"/>
    </row>
    <row r="468" spans="4:21" x14ac:dyDescent="0.3">
      <c r="D468"/>
      <c r="E468"/>
      <c r="T468" s="2"/>
      <c r="U468" s="2"/>
    </row>
    <row r="469" spans="4:21" x14ac:dyDescent="0.3">
      <c r="D469"/>
      <c r="E469"/>
      <c r="T469" s="2"/>
      <c r="U469" s="2"/>
    </row>
    <row r="470" spans="4:21" x14ac:dyDescent="0.3">
      <c r="D470"/>
      <c r="E470"/>
      <c r="T470" s="2"/>
      <c r="U470" s="2"/>
    </row>
    <row r="471" spans="4:21" x14ac:dyDescent="0.3">
      <c r="D471"/>
      <c r="E471"/>
      <c r="T471" s="2"/>
      <c r="U471" s="2"/>
    </row>
    <row r="472" spans="4:21" x14ac:dyDescent="0.3">
      <c r="D472"/>
      <c r="E472"/>
      <c r="T472" s="2"/>
      <c r="U472" s="2"/>
    </row>
    <row r="473" spans="4:21" x14ac:dyDescent="0.3">
      <c r="D473"/>
      <c r="E473"/>
      <c r="T473" s="2"/>
      <c r="U473" s="2"/>
    </row>
    <row r="474" spans="4:21" x14ac:dyDescent="0.3">
      <c r="D474"/>
      <c r="E474"/>
      <c r="T474" s="2"/>
      <c r="U474" s="2"/>
    </row>
    <row r="475" spans="4:21" x14ac:dyDescent="0.3">
      <c r="D475"/>
      <c r="E475"/>
      <c r="T475" s="2"/>
      <c r="U475" s="2"/>
    </row>
    <row r="476" spans="4:21" x14ac:dyDescent="0.3">
      <c r="D476"/>
      <c r="E476"/>
      <c r="T476" s="2"/>
      <c r="U476" s="2"/>
    </row>
    <row r="477" spans="4:21" x14ac:dyDescent="0.3">
      <c r="D477"/>
      <c r="E477"/>
      <c r="T477" s="2"/>
      <c r="U477" s="2"/>
    </row>
    <row r="478" spans="4:21" x14ac:dyDescent="0.3">
      <c r="D478"/>
      <c r="E478"/>
      <c r="T478" s="2"/>
      <c r="U478" s="2"/>
    </row>
    <row r="479" spans="4:21" x14ac:dyDescent="0.3">
      <c r="D479"/>
      <c r="E479"/>
      <c r="T479" s="2"/>
      <c r="U479" s="2"/>
    </row>
    <row r="480" spans="4:21" x14ac:dyDescent="0.3">
      <c r="D480"/>
      <c r="E480"/>
      <c r="T480" s="2"/>
      <c r="U480" s="2"/>
    </row>
    <row r="481" spans="4:24" x14ac:dyDescent="0.3">
      <c r="D481"/>
      <c r="E481"/>
      <c r="T481" s="2"/>
      <c r="U481" s="2"/>
    </row>
    <row r="482" spans="4:24" x14ac:dyDescent="0.3">
      <c r="D482"/>
      <c r="E482"/>
      <c r="T482" s="2"/>
      <c r="U482" s="2"/>
    </row>
    <row r="483" spans="4:24" x14ac:dyDescent="0.3">
      <c r="D483"/>
      <c r="E483"/>
      <c r="T483" s="2"/>
      <c r="U483" s="2"/>
    </row>
    <row r="484" spans="4:24" x14ac:dyDescent="0.3">
      <c r="D484"/>
      <c r="E484"/>
      <c r="T484" s="2"/>
      <c r="U484" s="2"/>
    </row>
    <row r="485" spans="4:24" x14ac:dyDescent="0.3">
      <c r="D485"/>
      <c r="E485"/>
      <c r="T485" s="2"/>
      <c r="U485" s="2"/>
    </row>
    <row r="486" spans="4:24" x14ac:dyDescent="0.3">
      <c r="D486"/>
      <c r="E486"/>
      <c r="T486" s="2"/>
      <c r="U486" s="2"/>
    </row>
    <row r="487" spans="4:24" x14ac:dyDescent="0.3">
      <c r="D487"/>
      <c r="E487"/>
      <c r="T487" s="2"/>
      <c r="U487" s="2"/>
    </row>
    <row r="488" spans="4:24" x14ac:dyDescent="0.3">
      <c r="D488"/>
      <c r="E488"/>
      <c r="T488" s="2"/>
      <c r="U488" s="2"/>
    </row>
    <row r="489" spans="4:24" x14ac:dyDescent="0.3">
      <c r="D489"/>
      <c r="E489"/>
      <c r="T489" s="2"/>
      <c r="U489" s="2"/>
    </row>
    <row r="490" spans="4:24" x14ac:dyDescent="0.3">
      <c r="D490"/>
      <c r="E490"/>
      <c r="T490" s="2"/>
      <c r="U490" s="2"/>
    </row>
    <row r="491" spans="4:24" x14ac:dyDescent="0.3">
      <c r="D491"/>
      <c r="E491"/>
      <c r="T491" s="2"/>
      <c r="U491" s="2"/>
    </row>
    <row r="492" spans="4:24" x14ac:dyDescent="0.3">
      <c r="D492"/>
      <c r="E492"/>
      <c r="T492" s="2"/>
      <c r="U492" s="2"/>
    </row>
    <row r="496" spans="4:24" x14ac:dyDescent="0.3">
      <c r="M496" s="125"/>
      <c r="N496" s="125"/>
      <c r="X496" s="127" t="s">
        <v>84</v>
      </c>
    </row>
  </sheetData>
  <dataValidations count="1">
    <dataValidation type="list" allowBlank="1" showInputMessage="1" showErrorMessage="1" promptTitle="gerald2" sqref="D5:D11 D17:D23">
      <formula1>gerald3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33"/>
  <sheetViews>
    <sheetView zoomScale="75" zoomScaleNormal="75" workbookViewId="0">
      <selection activeCell="M23" sqref="M23"/>
    </sheetView>
  </sheetViews>
  <sheetFormatPr baseColWidth="10" defaultRowHeight="14.4" x14ac:dyDescent="0.3"/>
  <cols>
    <col min="1" max="1" width="6.109375" customWidth="1"/>
    <col min="2" max="2" width="31.109375" customWidth="1"/>
    <col min="3" max="3" width="17.33203125" customWidth="1"/>
    <col min="4" max="4" width="14.5546875" customWidth="1"/>
    <col min="5" max="5" width="12.5546875" customWidth="1"/>
    <col min="6" max="6" width="25.88671875" customWidth="1"/>
    <col min="7" max="7" width="15.33203125" customWidth="1"/>
    <col min="8" max="8" width="9.6640625" customWidth="1"/>
    <col min="9" max="9" width="6.6640625" hidden="1" customWidth="1"/>
    <col min="10" max="10" width="12.44140625" customWidth="1"/>
    <col min="11" max="11" width="13" customWidth="1"/>
    <col min="12" max="12" width="12" customWidth="1"/>
    <col min="13" max="13" width="11.77734375" customWidth="1"/>
    <col min="14" max="14" width="11.44140625" customWidth="1"/>
    <col min="15" max="15" width="14.6640625" customWidth="1"/>
    <col min="16" max="16" width="5" customWidth="1"/>
    <col min="17" max="17" width="31.109375" customWidth="1"/>
    <col min="18" max="18" width="21.109375" customWidth="1"/>
  </cols>
  <sheetData>
    <row r="2" spans="1:18" x14ac:dyDescent="0.3">
      <c r="A2" s="18"/>
      <c r="B2" s="49"/>
      <c r="C2" s="135" t="s">
        <v>86</v>
      </c>
      <c r="F2" s="49"/>
      <c r="G2" s="77" t="s">
        <v>76</v>
      </c>
      <c r="H2" s="78"/>
      <c r="K2" s="133" t="s">
        <v>91</v>
      </c>
      <c r="L2" s="67"/>
    </row>
    <row r="3" spans="1:18" x14ac:dyDescent="0.3">
      <c r="A3" s="18"/>
      <c r="B3" s="55"/>
      <c r="C3" s="80" t="s">
        <v>47</v>
      </c>
      <c r="D3" s="20"/>
      <c r="F3" s="50" t="s">
        <v>22</v>
      </c>
      <c r="G3" s="51">
        <f>COUNTIF('planning '!$D$5:$D$16,F3)</f>
        <v>0</v>
      </c>
      <c r="H3" s="54">
        <f>G3*ref!E5</f>
        <v>0</v>
      </c>
      <c r="K3" s="75" t="s">
        <v>57</v>
      </c>
      <c r="L3" s="72"/>
      <c r="M3" s="138" t="s">
        <v>46</v>
      </c>
    </row>
    <row r="4" spans="1:18" x14ac:dyDescent="0.3">
      <c r="A4" s="18"/>
      <c r="B4" s="50" t="s">
        <v>20</v>
      </c>
      <c r="C4" s="51">
        <f>COUNTIF('planning '!$D$5:$D$16,B4)</f>
        <v>5</v>
      </c>
      <c r="F4" s="50" t="s">
        <v>23</v>
      </c>
      <c r="G4" s="51">
        <f>COUNTIF('planning '!$D$5:$D$16,F4)</f>
        <v>0</v>
      </c>
      <c r="H4" s="53">
        <f>SUM(G4*ref!E26)</f>
        <v>0</v>
      </c>
      <c r="K4" s="64" t="s">
        <v>34</v>
      </c>
      <c r="L4" s="65" t="e">
        <f>SUMPRODUCT((YEAR('planning '!$C$5:$C$16)=ref!E$2)*(MONTH('planning '!$C$5:$C$16)=MONTH(1&amp;K4))*('planning '!#REF!))</f>
        <v>#REF!</v>
      </c>
      <c r="M4" s="134" t="e">
        <f>IF(SUM(L4-ref!E$13)&lt;0,0,SUM(L4-ref!E$13))</f>
        <v>#REF!</v>
      </c>
    </row>
    <row r="5" spans="1:18" x14ac:dyDescent="0.3">
      <c r="B5" s="50" t="s">
        <v>21</v>
      </c>
      <c r="C5" s="51">
        <f>COUNTIF('planning '!$D$5:$D$16,B5)</f>
        <v>0</v>
      </c>
      <c r="D5" s="27"/>
      <c r="F5" s="50" t="s">
        <v>74</v>
      </c>
      <c r="G5" s="51">
        <f>COUNTIF('planning '!$D$5:$D$16,F5)</f>
        <v>0</v>
      </c>
      <c r="H5" s="54">
        <f>G5*ref!E27</f>
        <v>0</v>
      </c>
      <c r="K5" s="64" t="s">
        <v>35</v>
      </c>
      <c r="L5" s="65" t="e">
        <f>SUMPRODUCT((YEAR('planning '!$C$5:$C$16)=ref!E$2)*(MONTH('planning '!$C$5:$C$16)=MONTH(1&amp;K5))*('planning '!#REF!))</f>
        <v>#REF!</v>
      </c>
      <c r="M5" s="17" t="e">
        <f>IF(SUM(L5-ref!E$13)&lt;0,0,SUM(L5-ref!E$13))</f>
        <v>#REF!</v>
      </c>
    </row>
    <row r="6" spans="1:18" x14ac:dyDescent="0.3">
      <c r="B6" s="50" t="s">
        <v>24</v>
      </c>
      <c r="C6" s="51">
        <f>COUNTIF('planning '!$D$5:$D$16,B6)</f>
        <v>0</v>
      </c>
      <c r="D6" s="27"/>
      <c r="G6" s="80" t="s">
        <v>61</v>
      </c>
      <c r="H6" s="53">
        <f>SUM(H3+H4+H5)</f>
        <v>0</v>
      </c>
      <c r="K6" s="64" t="s">
        <v>36</v>
      </c>
      <c r="L6" s="65" t="e">
        <f>SUMPRODUCT((YEAR('planning '!$C$5:$C$16)=ref!E$2)*(MONTH('planning '!$C$5:$C$16)=MONTH(1&amp;K6))*('planning '!#REF!))</f>
        <v>#REF!</v>
      </c>
      <c r="M6" s="17" t="e">
        <f>IF(SUM(L6-ref!E$13)&lt;0,0,SUM(L6-ref!E$13))</f>
        <v>#REF!</v>
      </c>
      <c r="Q6" s="18"/>
      <c r="R6" s="19"/>
    </row>
    <row r="7" spans="1:18" x14ac:dyDescent="0.3">
      <c r="B7" s="50" t="s">
        <v>25</v>
      </c>
      <c r="C7" s="51">
        <f>COUNTIF('planning '!$D$5:$D$16,B7)</f>
        <v>0</v>
      </c>
      <c r="D7" s="27"/>
      <c r="K7" s="64" t="s">
        <v>37</v>
      </c>
      <c r="L7" s="65" t="e">
        <f>SUMPRODUCT((YEAR('planning '!$C$5:$C$16)=ref!E$2)*(MONTH('planning '!$C$5:$C$16)=MONTH(1&amp;K7))*('planning '!#REF!))</f>
        <v>#REF!</v>
      </c>
      <c r="M7" s="17" t="e">
        <f>IF(SUM(L7-ref!E$13)&lt;0,0,SUM(L7-ref!E$13))</f>
        <v>#REF!</v>
      </c>
    </row>
    <row r="8" spans="1:18" x14ac:dyDescent="0.3">
      <c r="B8" s="50" t="s">
        <v>26</v>
      </c>
      <c r="C8" s="51">
        <f>COUNTIF('planning '!$D$5:$D$16,B8)</f>
        <v>0</v>
      </c>
      <c r="D8" s="27"/>
      <c r="K8" s="64" t="s">
        <v>38</v>
      </c>
      <c r="L8" s="65" t="e">
        <f>SUMPRODUCT((YEAR('planning '!$C$5:$C$16)=ref!E$2)*(MONTH('planning '!$C$5:$C$16)=MONTH(1&amp;K8))*('planning '!#REF!))</f>
        <v>#REF!</v>
      </c>
      <c r="M8" s="17" t="e">
        <f>IF(SUM(L8-ref!E$13)&lt;0,0,SUM(L8-ref!E$13))</f>
        <v>#REF!</v>
      </c>
      <c r="P8" s="1"/>
    </row>
    <row r="9" spans="1:18" x14ac:dyDescent="0.3">
      <c r="B9" s="50" t="s">
        <v>27</v>
      </c>
      <c r="C9" s="51">
        <f>COUNTIF('planning '!$D$5:$D$16,B9)</f>
        <v>0</v>
      </c>
      <c r="D9" s="1"/>
      <c r="F9" s="49"/>
      <c r="G9" s="77" t="s">
        <v>77</v>
      </c>
      <c r="H9" s="78"/>
      <c r="K9" s="64" t="s">
        <v>39</v>
      </c>
      <c r="L9" s="65" t="e">
        <f>SUMPRODUCT((YEAR('planning '!$C$5:$C$16)=ref!E$2)*(MONTH('planning '!$C$5:$C$16)=MONTH(1&amp;K9))*('planning '!#REF!))</f>
        <v>#REF!</v>
      </c>
      <c r="M9" s="17" t="e">
        <f>IF(SUM(L9-ref!E$13)&lt;0,0,SUM(L9-ref!E$13))</f>
        <v>#REF!</v>
      </c>
      <c r="P9" s="1"/>
    </row>
    <row r="10" spans="1:18" x14ac:dyDescent="0.3">
      <c r="B10" s="50" t="s">
        <v>81</v>
      </c>
      <c r="C10" s="51">
        <f>COUNTIF('planning '!$D$5:$D$16,B10)</f>
        <v>0</v>
      </c>
      <c r="F10" s="50" t="s">
        <v>70</v>
      </c>
      <c r="G10" s="51">
        <f>COUNTIF('planning '!$D$6:$D$16,F10)</f>
        <v>0</v>
      </c>
      <c r="H10" s="54">
        <f>G10*ref!E5</f>
        <v>0</v>
      </c>
      <c r="K10" s="64" t="s">
        <v>40</v>
      </c>
      <c r="L10" s="65" t="e">
        <f>SUMPRODUCT((YEAR('planning '!$C$5:$C$16)=ref!E$2)*(MONTH('planning '!$C$5:$C$16)=MONTH(1&amp;K10))*('planning '!#REF!))</f>
        <v>#REF!</v>
      </c>
      <c r="M10" s="17" t="e">
        <f>IF(SUM(L10-ref!E$13)&lt;0,0,SUM(L10-ref!E$13))</f>
        <v>#REF!</v>
      </c>
      <c r="P10" s="1"/>
    </row>
    <row r="11" spans="1:18" x14ac:dyDescent="0.3">
      <c r="B11" s="50" t="s">
        <v>82</v>
      </c>
      <c r="C11" s="51">
        <f>COUNTIF('planning '!$D$5:$D$16,B11)</f>
        <v>0</v>
      </c>
      <c r="F11" s="114"/>
      <c r="G11" s="115"/>
      <c r="H11" s="116"/>
      <c r="K11" s="64" t="s">
        <v>41</v>
      </c>
      <c r="L11" s="65" t="e">
        <f>SUMPRODUCT((YEAR('planning '!$C$5:$C$16)=ref!E$2)*(MONTH('planning '!$C$5:$C$16)=MONTH(1&amp;K11))*('planning '!#REF!))</f>
        <v>#REF!</v>
      </c>
      <c r="M11" s="17" t="e">
        <f>IF(SUM(L11-ref!E$13)&lt;0,0,SUM(L11-ref!E$13))</f>
        <v>#REF!</v>
      </c>
    </row>
    <row r="12" spans="1:18" ht="15" customHeight="1" x14ac:dyDescent="0.4">
      <c r="B12" s="50" t="s">
        <v>70</v>
      </c>
      <c r="C12" s="51">
        <f>COUNTIF('planning '!$D$5:$D$16,B12)</f>
        <v>0</v>
      </c>
      <c r="E12" s="118"/>
      <c r="F12" s="114"/>
      <c r="G12" s="115"/>
      <c r="H12" s="117"/>
      <c r="K12" s="64" t="s">
        <v>42</v>
      </c>
      <c r="L12" s="65" t="e">
        <f>SUMPRODUCT((YEAR('planning '!$C$5:$C$16)=ref!E$2)*(MONTH('planning '!$C$5:$C$16)=MONTH(1&amp;K12))*('planning '!#REF!))</f>
        <v>#REF!</v>
      </c>
      <c r="M12" s="17" t="e">
        <f>IF(SUM(L12-ref!E$13)&lt;0,0,SUM(L12-ref!E$13))</f>
        <v>#REF!</v>
      </c>
      <c r="P12" s="33"/>
    </row>
    <row r="13" spans="1:18" ht="15" customHeight="1" x14ac:dyDescent="0.3">
      <c r="F13" s="49"/>
      <c r="G13" s="79" t="s">
        <v>62</v>
      </c>
      <c r="K13" s="64" t="s">
        <v>43</v>
      </c>
      <c r="L13" s="65" t="e">
        <f>SUMPRODUCT((YEAR('planning '!$C$5:$C$16)=ref!E$2)*(MONTH('planning '!$C$5:$C$16)=MONTH(1&amp;K13))*('planning '!#REF!))</f>
        <v>#REF!</v>
      </c>
      <c r="M13" s="17" t="e">
        <f>IF(SUM(L13-ref!E$13)&lt;0,0,SUM(L13-ref!E$13))</f>
        <v>#REF!</v>
      </c>
    </row>
    <row r="14" spans="1:18" x14ac:dyDescent="0.3">
      <c r="B14" s="50" t="s">
        <v>63</v>
      </c>
      <c r="C14" s="52">
        <f>SUM('planning '!J5:J16)-H6-H10</f>
        <v>1.510416666666667</v>
      </c>
      <c r="F14" s="76" t="s">
        <v>59</v>
      </c>
      <c r="G14" s="51">
        <f>COUNTIF('planning '!$D$5:$D$16,F14)</f>
        <v>0</v>
      </c>
      <c r="K14" s="64" t="s">
        <v>44</v>
      </c>
      <c r="L14" s="65" t="e">
        <f>SUMPRODUCT((YEAR('planning '!$C$5:$C$16)=ref!E$2)*(MONTH('planning '!$C$5:$C$16)=MONTH(1&amp;K14))*('planning '!#REF!))</f>
        <v>#REF!</v>
      </c>
      <c r="M14" s="17" t="e">
        <f>IF(SUM(L14-ref!E$13)&lt;0,0,SUM(L14-ref!E$13))</f>
        <v>#REF!</v>
      </c>
    </row>
    <row r="15" spans="1:18" x14ac:dyDescent="0.3">
      <c r="C15" s="113"/>
      <c r="F15" s="76" t="s">
        <v>60</v>
      </c>
      <c r="G15" s="51">
        <f>COUNTIF('planning '!$D$5:$D$16,F15)</f>
        <v>0</v>
      </c>
      <c r="K15" s="64" t="s">
        <v>45</v>
      </c>
      <c r="L15" s="65" t="e">
        <f>SUMPRODUCT((YEAR('planning '!$C$5:$C$16)=ref!E$2)*(MONTH('planning '!$C$5:$C$16)=MONTH(1&amp;K15))*('planning '!#REF!))</f>
        <v>#REF!</v>
      </c>
      <c r="M15" s="17" t="e">
        <f>IF(SUM(L15-ref!E$13)&lt;0,0,SUM(L15-ref!E$13))</f>
        <v>#REF!</v>
      </c>
    </row>
    <row r="16" spans="1:18" x14ac:dyDescent="0.3">
      <c r="B16" s="111"/>
      <c r="C16" s="112"/>
      <c r="F16" s="76" t="s">
        <v>58</v>
      </c>
      <c r="G16" s="51">
        <f>COUNTIF('planning '!$D$5:$D$16,F16)</f>
        <v>0</v>
      </c>
    </row>
    <row r="17" spans="2:20" x14ac:dyDescent="0.3">
      <c r="K17" s="66"/>
      <c r="L17" s="74" t="s">
        <v>92</v>
      </c>
      <c r="M17" s="34" t="e">
        <f>SUM(L4:L15)</f>
        <v>#REF!</v>
      </c>
    </row>
    <row r="18" spans="2:20" x14ac:dyDescent="0.3">
      <c r="B18" s="46"/>
      <c r="C18" s="47"/>
      <c r="D18" s="48" t="s">
        <v>88</v>
      </c>
      <c r="K18" s="129"/>
      <c r="L18" s="128" t="s">
        <v>93</v>
      </c>
      <c r="M18" s="23" t="e">
        <f>SUM(M4:M15)</f>
        <v>#REF!</v>
      </c>
    </row>
    <row r="19" spans="2:20" x14ac:dyDescent="0.3">
      <c r="B19" s="71"/>
      <c r="C19" s="31" t="s">
        <v>87</v>
      </c>
      <c r="D19" s="120" t="s">
        <v>56</v>
      </c>
      <c r="F19" s="62"/>
      <c r="G19" s="63"/>
      <c r="H19" s="58" t="s">
        <v>85</v>
      </c>
    </row>
    <row r="20" spans="2:20" x14ac:dyDescent="0.3">
      <c r="B20" s="31" t="s">
        <v>78</v>
      </c>
      <c r="C20" s="26" t="e">
        <f>SUM('planning '!#REF!)</f>
        <v>#REF!</v>
      </c>
      <c r="D20" s="30" t="e">
        <f>SUM(C20*ref!E16)*24</f>
        <v>#REF!</v>
      </c>
      <c r="F20" s="57"/>
      <c r="G20" s="58"/>
      <c r="H20" s="13" t="s">
        <v>46</v>
      </c>
    </row>
    <row r="21" spans="2:20" x14ac:dyDescent="0.3">
      <c r="B21" s="31" t="s">
        <v>29</v>
      </c>
      <c r="C21" s="70" t="e">
        <f>SUM('planning '!#REF!)</f>
        <v>#REF!</v>
      </c>
      <c r="D21" s="29" t="e">
        <f>SUM(C21*ref!E18)*24</f>
        <v>#REF!</v>
      </c>
      <c r="F21" s="59"/>
      <c r="G21" s="58" t="s">
        <v>75</v>
      </c>
      <c r="H21" s="24">
        <f>IF(SUM(C14-ref!E$3)&lt;0,0,SUM(C14-ref!E$3))</f>
        <v>0</v>
      </c>
    </row>
    <row r="22" spans="2:20" x14ac:dyDescent="0.3">
      <c r="B22" s="31" t="s">
        <v>28</v>
      </c>
      <c r="C22" s="29" t="e">
        <f>SUM('planning '!#REF!)</f>
        <v>#REF!</v>
      </c>
      <c r="D22" s="29" t="e">
        <f>SUM(C22*ref!E19)*24</f>
        <v>#REF!</v>
      </c>
      <c r="F22" s="59"/>
      <c r="G22" s="58" t="s">
        <v>54</v>
      </c>
      <c r="H22" s="24">
        <f>SUM('planning '!K5:K11)</f>
        <v>0</v>
      </c>
      <c r="N22" s="126"/>
    </row>
    <row r="23" spans="2:20" x14ac:dyDescent="0.3">
      <c r="B23" s="31" t="s">
        <v>49</v>
      </c>
      <c r="C23" s="44" t="e">
        <f>SUM('planning '!#REF!)</f>
        <v>#REF!</v>
      </c>
      <c r="D23" s="44" t="e">
        <f>SUM(C23*ref!E21)*24</f>
        <v>#REF!</v>
      </c>
      <c r="F23" s="59"/>
      <c r="G23" s="58" t="s">
        <v>53</v>
      </c>
      <c r="H23" s="24">
        <f>SUM('planning '!M5:M11)</f>
        <v>0</v>
      </c>
      <c r="N23" s="126"/>
    </row>
    <row r="24" spans="2:20" x14ac:dyDescent="0.3">
      <c r="B24" s="31" t="s">
        <v>79</v>
      </c>
      <c r="C24" s="26" t="e">
        <f>SUM('planning '!#REF!)</f>
        <v>#REF!</v>
      </c>
      <c r="D24" s="26" t="e">
        <f>SUM(C24*ref!E20)*24</f>
        <v>#REF!</v>
      </c>
      <c r="F24" s="59"/>
      <c r="G24" s="58" t="s">
        <v>66</v>
      </c>
      <c r="H24" s="81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I24" s="37"/>
      <c r="J24" s="37"/>
      <c r="K24" s="37"/>
      <c r="N24" s="126"/>
    </row>
    <row r="25" spans="2:20" x14ac:dyDescent="0.3">
      <c r="F25" s="60"/>
      <c r="G25" s="61" t="s">
        <v>65</v>
      </c>
      <c r="H25" s="56" t="e">
        <f>SUM('planning '!P11+'planning '!P23+'planning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</row>
    <row r="26" spans="2:20" ht="15" thickBot="1" x14ac:dyDescent="0.35">
      <c r="B26" s="31" t="s">
        <v>89</v>
      </c>
      <c r="C26" s="26" t="e">
        <f>SUM(C20:C24)</f>
        <v>#REF!</v>
      </c>
      <c r="D26" s="122" t="e">
        <f>SUM(D20:D24)</f>
        <v>#REF!</v>
      </c>
      <c r="F26" s="130"/>
      <c r="G26" s="131" t="s">
        <v>55</v>
      </c>
      <c r="H26" s="132"/>
    </row>
    <row r="27" spans="2:20" ht="15" thickBot="1" x14ac:dyDescent="0.35">
      <c r="B27" s="45" t="s">
        <v>83</v>
      </c>
      <c r="C27" s="119"/>
      <c r="D27" s="121">
        <v>0</v>
      </c>
      <c r="R27" s="2"/>
      <c r="S27" s="3"/>
      <c r="T27" s="3"/>
    </row>
    <row r="28" spans="2:20" x14ac:dyDescent="0.3">
      <c r="B28" s="45" t="s">
        <v>90</v>
      </c>
      <c r="C28" s="73"/>
      <c r="D28" s="83">
        <f>SUM(C5*ref!E5)</f>
        <v>0</v>
      </c>
    </row>
    <row r="29" spans="2:20" x14ac:dyDescent="0.3">
      <c r="C29" s="45" t="s">
        <v>64</v>
      </c>
      <c r="D29" s="29" t="e">
        <f>SUM(D26+D27-D28)</f>
        <v>#REF!</v>
      </c>
    </row>
    <row r="33" spans="1:5" x14ac:dyDescent="0.3">
      <c r="A33" s="1"/>
      <c r="B33" s="2"/>
      <c r="C33" s="2"/>
      <c r="D33" s="2"/>
      <c r="E33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37"/>
  <sheetViews>
    <sheetView zoomScale="75" zoomScaleNormal="75" workbookViewId="0">
      <selection activeCell="E3" sqref="E3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14.5546875" style="3" customWidth="1"/>
    <col min="4" max="4" width="21.6640625" style="3" customWidth="1"/>
    <col min="5" max="5" width="13.6640625" style="3" customWidth="1"/>
    <col min="6" max="6" width="9.109375" style="3" customWidth="1"/>
    <col min="7" max="7" width="3.88671875" style="3" customWidth="1"/>
    <col min="8" max="8" width="18.33203125" style="3" customWidth="1"/>
    <col min="9" max="9" width="10.6640625" style="3" customWidth="1"/>
    <col min="10" max="11" width="11.44140625" style="3"/>
    <col min="12" max="12" width="13.33203125" style="3" customWidth="1"/>
    <col min="13" max="13" width="15" style="3" customWidth="1"/>
    <col min="14" max="15" width="11.44140625" style="3"/>
    <col min="16" max="16" width="12.33203125" style="3" customWidth="1"/>
    <col min="17" max="17" width="14.5546875" style="3" customWidth="1"/>
    <col min="18" max="16384" width="11.44140625" style="3"/>
  </cols>
  <sheetData>
    <row r="2" spans="3:18" x14ac:dyDescent="0.3">
      <c r="C2" s="4"/>
      <c r="D2" s="102" t="s">
        <v>67</v>
      </c>
      <c r="E2" s="94">
        <v>2021</v>
      </c>
    </row>
    <row r="3" spans="3:18" x14ac:dyDescent="0.3">
      <c r="C3" s="5"/>
      <c r="D3" s="103" t="s">
        <v>18</v>
      </c>
      <c r="E3" s="95">
        <v>66.958333333333329</v>
      </c>
    </row>
    <row r="4" spans="3:18" x14ac:dyDescent="0.3">
      <c r="C4" s="5"/>
      <c r="D4" s="104" t="s">
        <v>6</v>
      </c>
      <c r="E4" s="96">
        <v>0.5</v>
      </c>
    </row>
    <row r="5" spans="3:18" x14ac:dyDescent="0.3">
      <c r="C5" s="5"/>
      <c r="D5" s="103" t="s">
        <v>12</v>
      </c>
      <c r="E5" s="97">
        <v>0.30833333333333335</v>
      </c>
    </row>
    <row r="6" spans="3:18" x14ac:dyDescent="0.3">
      <c r="C6" s="5"/>
      <c r="D6" s="105" t="s">
        <v>69</v>
      </c>
      <c r="E6" s="94">
        <v>5</v>
      </c>
    </row>
    <row r="7" spans="3:18" x14ac:dyDescent="0.3">
      <c r="C7" s="5"/>
      <c r="D7" s="106" t="s">
        <v>51</v>
      </c>
      <c r="E7" s="98">
        <v>6</v>
      </c>
    </row>
    <row r="8" spans="3:18" x14ac:dyDescent="0.3">
      <c r="C8" s="5"/>
      <c r="D8" s="103" t="s">
        <v>7</v>
      </c>
      <c r="E8" s="96">
        <v>0.41666666666666669</v>
      </c>
    </row>
    <row r="9" spans="3:18" x14ac:dyDescent="0.3">
      <c r="C9" s="5"/>
      <c r="D9" s="103" t="s">
        <v>9</v>
      </c>
      <c r="E9" s="96">
        <v>0.45833333333333331</v>
      </c>
      <c r="N9" s="92"/>
      <c r="R9" s="92">
        <v>3.5416666666666665</v>
      </c>
    </row>
    <row r="10" spans="3:18" x14ac:dyDescent="0.3">
      <c r="C10" s="5"/>
      <c r="D10" s="103" t="s">
        <v>11</v>
      </c>
      <c r="E10" s="95">
        <v>1.5416666666666667</v>
      </c>
      <c r="N10" s="93"/>
      <c r="R10" s="93">
        <v>0.30833333333333335</v>
      </c>
    </row>
    <row r="11" spans="3:18" x14ac:dyDescent="0.3">
      <c r="C11" s="5"/>
      <c r="D11" s="103" t="s">
        <v>3</v>
      </c>
      <c r="E11" s="95">
        <v>2</v>
      </c>
      <c r="N11" s="124">
        <v>12</v>
      </c>
      <c r="R11" s="124">
        <f>(R9/R10)</f>
        <v>11.486486486486486</v>
      </c>
    </row>
    <row r="12" spans="3:18" x14ac:dyDescent="0.3">
      <c r="C12" s="5"/>
      <c r="D12" s="103" t="s">
        <v>4</v>
      </c>
      <c r="E12" s="95">
        <v>1.4583333333333333</v>
      </c>
      <c r="N12" s="93">
        <f>N11*R10</f>
        <v>3.7</v>
      </c>
    </row>
    <row r="13" spans="3:18" x14ac:dyDescent="0.3">
      <c r="C13" s="5"/>
      <c r="D13" s="103" t="s">
        <v>5</v>
      </c>
      <c r="E13" s="95">
        <v>1.0416666666666667</v>
      </c>
      <c r="R13" s="124">
        <f>R11*R10</f>
        <v>3.5416666666666665</v>
      </c>
    </row>
    <row r="14" spans="3:18" x14ac:dyDescent="0.3">
      <c r="C14" s="5"/>
      <c r="D14" s="103" t="s">
        <v>13</v>
      </c>
      <c r="E14" s="97">
        <v>7.708333333333333</v>
      </c>
    </row>
    <row r="15" spans="3:18" x14ac:dyDescent="0.3">
      <c r="C15" s="5"/>
      <c r="D15" s="105" t="s">
        <v>70</v>
      </c>
      <c r="E15" s="109">
        <v>3.5416666666666665</v>
      </c>
      <c r="M15" s="93"/>
      <c r="N15" s="92"/>
    </row>
    <row r="16" spans="3:18" x14ac:dyDescent="0.3">
      <c r="C16" s="5"/>
      <c r="D16" s="108" t="s">
        <v>72</v>
      </c>
      <c r="E16" s="99">
        <v>5.2083333333333336E-2</v>
      </c>
      <c r="N16" s="139"/>
    </row>
    <row r="17" spans="3:20" x14ac:dyDescent="0.3">
      <c r="C17" s="5"/>
      <c r="D17" s="103" t="s">
        <v>15</v>
      </c>
      <c r="E17" s="100">
        <v>22</v>
      </c>
      <c r="M17" s="92"/>
      <c r="N17" s="127"/>
    </row>
    <row r="18" spans="3:20" x14ac:dyDescent="0.3">
      <c r="C18" s="5"/>
      <c r="D18" s="103" t="s">
        <v>8</v>
      </c>
      <c r="E18" s="95">
        <v>8.3333333333333329E-2</v>
      </c>
    </row>
    <row r="19" spans="3:20" x14ac:dyDescent="0.3">
      <c r="C19" s="5"/>
      <c r="D19" s="103" t="s">
        <v>10</v>
      </c>
      <c r="E19" s="95">
        <v>6.9444444444444434E-2</v>
      </c>
    </row>
    <row r="20" spans="3:20" x14ac:dyDescent="0.3">
      <c r="C20" s="5"/>
      <c r="D20" s="105" t="s">
        <v>71</v>
      </c>
      <c r="E20" s="96">
        <v>4.1666666666666664E-2</v>
      </c>
    </row>
    <row r="21" spans="3:20" x14ac:dyDescent="0.3">
      <c r="C21" s="5"/>
      <c r="D21" s="103" t="s">
        <v>14</v>
      </c>
      <c r="E21" s="95">
        <v>6.9444444444444434E-2</v>
      </c>
      <c r="N21" s="93"/>
    </row>
    <row r="22" spans="3:20" x14ac:dyDescent="0.3">
      <c r="C22" s="6"/>
      <c r="D22" s="106" t="s">
        <v>19</v>
      </c>
      <c r="E22" s="101">
        <v>0</v>
      </c>
      <c r="N22" s="124"/>
    </row>
    <row r="23" spans="3:20" x14ac:dyDescent="0.3">
      <c r="C23" s="5"/>
      <c r="D23" s="106" t="s">
        <v>20</v>
      </c>
      <c r="E23" s="101">
        <v>0</v>
      </c>
      <c r="L23" s="93"/>
    </row>
    <row r="24" spans="3:20" x14ac:dyDescent="0.3">
      <c r="C24" s="5"/>
      <c r="D24" s="106" t="s">
        <v>21</v>
      </c>
      <c r="E24" s="101">
        <f>E5</f>
        <v>0.30833333333333335</v>
      </c>
      <c r="M24" s="93"/>
    </row>
    <row r="25" spans="3:20" x14ac:dyDescent="0.3">
      <c r="C25" s="5"/>
      <c r="D25" s="106" t="s">
        <v>22</v>
      </c>
      <c r="E25" s="101">
        <f>E5</f>
        <v>0.30833333333333335</v>
      </c>
      <c r="L25" s="123"/>
    </row>
    <row r="26" spans="3:20" x14ac:dyDescent="0.3">
      <c r="C26" s="5"/>
      <c r="D26" s="106" t="s">
        <v>23</v>
      </c>
      <c r="E26" s="101">
        <v>0.16388888888888889</v>
      </c>
    </row>
    <row r="27" spans="3:20" x14ac:dyDescent="0.3">
      <c r="C27" s="5"/>
      <c r="D27" s="106" t="s">
        <v>73</v>
      </c>
      <c r="E27" s="101">
        <v>0.16666666666666666</v>
      </c>
    </row>
    <row r="28" spans="3:20" x14ac:dyDescent="0.3">
      <c r="C28" s="5"/>
      <c r="D28" s="106" t="s">
        <v>24</v>
      </c>
      <c r="E28" s="101">
        <f>E5</f>
        <v>0.30833333333333335</v>
      </c>
    </row>
    <row r="29" spans="3:20" x14ac:dyDescent="0.3">
      <c r="C29" s="5"/>
      <c r="D29" s="106" t="s">
        <v>25</v>
      </c>
      <c r="E29" s="101">
        <f>E5</f>
        <v>0.30833333333333335</v>
      </c>
      <c r="I29" s="2"/>
      <c r="J29" s="2"/>
      <c r="Q29" s="21"/>
      <c r="R29" s="19"/>
      <c r="S29" s="1"/>
      <c r="T29" s="2"/>
    </row>
    <row r="30" spans="3:20" x14ac:dyDescent="0.3">
      <c r="C30" s="5"/>
      <c r="D30" s="106" t="s">
        <v>26</v>
      </c>
      <c r="E30" s="101">
        <f>E5</f>
        <v>0.30833333333333335</v>
      </c>
      <c r="I30" s="2"/>
      <c r="J30" s="2"/>
      <c r="K30" s="2"/>
      <c r="L30" s="2"/>
      <c r="M30" s="2"/>
      <c r="N30" s="2"/>
      <c r="O30" s="2"/>
      <c r="Q30" s="21"/>
      <c r="R30" s="19"/>
      <c r="S30" s="1"/>
      <c r="T30" s="2"/>
    </row>
    <row r="31" spans="3:20" x14ac:dyDescent="0.3">
      <c r="C31" s="5"/>
      <c r="D31" s="105" t="s">
        <v>82</v>
      </c>
      <c r="E31" s="110">
        <v>0</v>
      </c>
      <c r="I31" s="2"/>
      <c r="J31" s="2"/>
      <c r="K31" s="2"/>
      <c r="L31" s="2"/>
      <c r="M31" s="2"/>
      <c r="N31" s="2"/>
      <c r="O31" s="2"/>
      <c r="Q31" s="21"/>
      <c r="R31" s="19"/>
      <c r="S31" s="1"/>
      <c r="T31" s="2"/>
    </row>
    <row r="32" spans="3:20" x14ac:dyDescent="0.3">
      <c r="C32" s="5"/>
      <c r="D32" s="106" t="s">
        <v>27</v>
      </c>
      <c r="E32" s="101">
        <v>0</v>
      </c>
      <c r="I32" s="8"/>
      <c r="J32" s="2"/>
      <c r="K32" s="2"/>
      <c r="L32" s="2"/>
      <c r="M32" s="2"/>
      <c r="N32" s="2"/>
      <c r="O32" s="2"/>
      <c r="Q32" s="21"/>
      <c r="R32" s="19"/>
      <c r="S32" s="1"/>
      <c r="T32" s="2"/>
    </row>
    <row r="33" spans="3:22" x14ac:dyDescent="0.3">
      <c r="C33" s="5"/>
      <c r="D33" s="106" t="s">
        <v>59</v>
      </c>
      <c r="E33" s="95">
        <f>E5</f>
        <v>0.30833333333333335</v>
      </c>
      <c r="I33" s="8"/>
      <c r="J33" s="8"/>
      <c r="K33" s="8"/>
      <c r="L33" s="2"/>
      <c r="M33" s="2"/>
      <c r="N33" s="2"/>
      <c r="O33" s="2"/>
      <c r="Q33" s="21"/>
      <c r="R33" s="19"/>
      <c r="S33" s="1"/>
      <c r="T33" s="2"/>
      <c r="U33" s="2"/>
      <c r="V33" s="2"/>
    </row>
    <row r="34" spans="3:22" x14ac:dyDescent="0.3">
      <c r="C34" s="5"/>
      <c r="D34" s="106" t="s">
        <v>60</v>
      </c>
      <c r="E34" s="95">
        <v>0</v>
      </c>
      <c r="I34" s="2"/>
      <c r="J34" s="2"/>
      <c r="K34" s="2"/>
      <c r="L34" s="2"/>
      <c r="M34" s="2"/>
      <c r="N34" s="2"/>
      <c r="O34" s="2"/>
      <c r="Q34" s="21"/>
      <c r="R34" s="19"/>
      <c r="S34" s="1"/>
      <c r="T34" s="2"/>
      <c r="U34" s="2"/>
      <c r="V34" s="2"/>
    </row>
    <row r="35" spans="3:22" x14ac:dyDescent="0.3">
      <c r="C35" s="5"/>
      <c r="D35" s="106" t="s">
        <v>58</v>
      </c>
      <c r="E35" s="95">
        <f>E5</f>
        <v>0.30833333333333335</v>
      </c>
      <c r="Q35" s="21"/>
    </row>
    <row r="36" spans="3:22" x14ac:dyDescent="0.3">
      <c r="C36" s="5"/>
      <c r="D36" s="105" t="s">
        <v>81</v>
      </c>
      <c r="E36" s="95">
        <f>E5</f>
        <v>0.30833333333333335</v>
      </c>
    </row>
    <row r="37" spans="3:22" x14ac:dyDescent="0.3">
      <c r="C37" s="7"/>
      <c r="D37" s="107" t="s">
        <v>70</v>
      </c>
      <c r="E37" s="109">
        <f>E5</f>
        <v>0.30833333333333335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planning </vt:lpstr>
      <vt:lpstr>résultat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2022-01-20T09:25:32Z</dcterms:modified>
</cp:coreProperties>
</file>