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victorine\Desktop\"/>
    </mc:Choice>
  </mc:AlternateContent>
  <bookViews>
    <workbookView xWindow="0" yWindow="0" windowWidth="15348" windowHeight="4920" activeTab="1" xr2:uid="{00000000-000D-0000-FFFF-FFFF00000000}"/>
  </bookViews>
  <sheets>
    <sheet name="base" sheetId="3" r:id="rId1"/>
    <sheet name="travail" sheetId="1" r:id="rId2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S3" i="1"/>
  <c r="S4" i="1" s="1"/>
  <c r="S5" i="1" s="1"/>
  <c r="S6" i="1" s="1"/>
  <c r="S7" i="1" s="1"/>
  <c r="S8" i="1" s="1"/>
  <c r="S9" i="1" l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S228" i="1" s="1"/>
  <c r="S229" i="1" s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S258" i="1" s="1"/>
  <c r="S259" i="1" s="1"/>
  <c r="S260" i="1" s="1"/>
  <c r="S261" i="1" s="1"/>
  <c r="S262" i="1" s="1"/>
  <c r="S263" i="1" s="1"/>
  <c r="S264" i="1" s="1"/>
  <c r="S265" i="1" s="1"/>
  <c r="S266" i="1" s="1"/>
  <c r="S267" i="1" s="1"/>
  <c r="S268" i="1" s="1"/>
  <c r="S269" i="1" s="1"/>
  <c r="S270" i="1" s="1"/>
  <c r="S271" i="1" s="1"/>
  <c r="S272" i="1" s="1"/>
  <c r="S273" i="1" s="1"/>
  <c r="S274" i="1" s="1"/>
  <c r="S275" i="1" s="1"/>
  <c r="S276" i="1" s="1"/>
  <c r="S277" i="1" s="1"/>
  <c r="S278" i="1" s="1"/>
  <c r="S279" i="1" s="1"/>
  <c r="S280" i="1" s="1"/>
  <c r="S281" i="1" s="1"/>
  <c r="S282" i="1" s="1"/>
  <c r="S283" i="1" s="1"/>
  <c r="S284" i="1" s="1"/>
  <c r="S285" i="1" s="1"/>
  <c r="S286" i="1" s="1"/>
  <c r="S287" i="1" s="1"/>
  <c r="S288" i="1" s="1"/>
  <c r="S289" i="1" s="1"/>
  <c r="S290" i="1" s="1"/>
  <c r="S291" i="1" s="1"/>
  <c r="S292" i="1" s="1"/>
  <c r="S293" i="1" s="1"/>
  <c r="S294" i="1" s="1"/>
  <c r="S295" i="1" s="1"/>
  <c r="S296" i="1" s="1"/>
  <c r="S297" i="1" s="1"/>
  <c r="S298" i="1" s="1"/>
  <c r="S299" i="1" s="1"/>
  <c r="S300" i="1" s="1"/>
  <c r="S301" i="1" s="1"/>
  <c r="S302" i="1" s="1"/>
  <c r="S303" i="1" s="1"/>
  <c r="S304" i="1" s="1"/>
  <c r="S305" i="1" s="1"/>
  <c r="S306" i="1" s="1"/>
  <c r="S307" i="1" s="1"/>
  <c r="S308" i="1" s="1"/>
  <c r="S309" i="1" s="1"/>
  <c r="S310" i="1" s="1"/>
  <c r="S311" i="1" s="1"/>
  <c r="S312" i="1" s="1"/>
  <c r="S313" i="1" s="1"/>
  <c r="S314" i="1" s="1"/>
  <c r="S315" i="1" s="1"/>
  <c r="S316" i="1" s="1"/>
  <c r="S317" i="1" s="1"/>
  <c r="S318" i="1" s="1"/>
  <c r="S319" i="1" s="1"/>
  <c r="S320" i="1" s="1"/>
  <c r="S321" i="1" s="1"/>
  <c r="S322" i="1" s="1"/>
  <c r="S323" i="1" s="1"/>
  <c r="S324" i="1" s="1"/>
  <c r="S325" i="1" s="1"/>
  <c r="S326" i="1" s="1"/>
  <c r="S327" i="1" s="1"/>
  <c r="S328" i="1" s="1"/>
  <c r="S329" i="1" s="1"/>
  <c r="S330" i="1" s="1"/>
  <c r="S331" i="1" s="1"/>
  <c r="S332" i="1" s="1"/>
  <c r="S333" i="1" s="1"/>
  <c r="S334" i="1" s="1"/>
  <c r="S335" i="1" s="1"/>
  <c r="S336" i="1" s="1"/>
  <c r="S337" i="1" s="1"/>
  <c r="S338" i="1" s="1"/>
  <c r="S339" i="1" s="1"/>
  <c r="S340" i="1" s="1"/>
  <c r="S341" i="1" s="1"/>
  <c r="S342" i="1" s="1"/>
  <c r="S343" i="1" s="1"/>
  <c r="S344" i="1" s="1"/>
  <c r="S345" i="1" s="1"/>
  <c r="S346" i="1" s="1"/>
  <c r="S347" i="1" s="1"/>
  <c r="S348" i="1" s="1"/>
  <c r="S349" i="1" s="1"/>
  <c r="S350" i="1" s="1"/>
  <c r="S351" i="1" s="1"/>
  <c r="S352" i="1" s="1"/>
  <c r="S353" i="1" s="1"/>
  <c r="S354" i="1" s="1"/>
  <c r="S355" i="1" s="1"/>
  <c r="S356" i="1" s="1"/>
  <c r="S357" i="1" s="1"/>
  <c r="S358" i="1" s="1"/>
  <c r="S359" i="1" s="1"/>
  <c r="S360" i="1" s="1"/>
  <c r="S361" i="1" s="1"/>
  <c r="S362" i="1" s="1"/>
  <c r="S363" i="1" s="1"/>
  <c r="S364" i="1" s="1"/>
  <c r="S365" i="1" s="1"/>
  <c r="S366" i="1" s="1"/>
  <c r="S367" i="1" s="1"/>
  <c r="T3" i="1"/>
  <c r="L3" i="1"/>
  <c r="L4" i="1" l="1"/>
  <c r="L5" i="1"/>
  <c r="L6" i="1"/>
  <c r="L7" i="1"/>
  <c r="L8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P34" i="3" l="1"/>
  <c r="I4" i="3" s="1"/>
  <c r="O34" i="3" l="1"/>
  <c r="M3" i="3" l="1"/>
  <c r="M4" i="3" s="1"/>
  <c r="F26" i="3" l="1"/>
  <c r="M367" i="1"/>
  <c r="N367" i="1" s="1"/>
  <c r="P367" i="1"/>
  <c r="Q367" i="1" s="1"/>
  <c r="X367" i="1"/>
  <c r="R367" i="1" l="1"/>
  <c r="O367" i="1"/>
  <c r="Z367" i="1"/>
  <c r="M4" i="1"/>
  <c r="N4" i="1" s="1"/>
  <c r="X3" i="1" l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F23" i="3" l="1"/>
  <c r="M125" i="1"/>
  <c r="N125" i="1" s="1"/>
  <c r="M3" i="1"/>
  <c r="M5" i="1"/>
  <c r="N5" i="1" s="1"/>
  <c r="M6" i="1"/>
  <c r="N6" i="1" s="1"/>
  <c r="M7" i="1"/>
  <c r="N7" i="1" s="1"/>
  <c r="M8" i="1"/>
  <c r="N8" i="1" s="1"/>
  <c r="M9" i="1"/>
  <c r="N9" i="1" s="1"/>
  <c r="M10" i="1"/>
  <c r="Y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N99" i="1" s="1"/>
  <c r="M100" i="1"/>
  <c r="N100" i="1" s="1"/>
  <c r="M101" i="1"/>
  <c r="M102" i="1"/>
  <c r="N102" i="1" s="1"/>
  <c r="M103" i="1"/>
  <c r="N103" i="1" s="1"/>
  <c r="M104" i="1"/>
  <c r="N104" i="1" s="1"/>
  <c r="M105" i="1"/>
  <c r="N105" i="1" s="1"/>
  <c r="M106" i="1"/>
  <c r="N106" i="1" s="1"/>
  <c r="M107" i="1"/>
  <c r="N107" i="1" s="1"/>
  <c r="M108" i="1"/>
  <c r="N108" i="1" s="1"/>
  <c r="M109" i="1"/>
  <c r="N109" i="1" s="1"/>
  <c r="M110" i="1"/>
  <c r="N110" i="1" s="1"/>
  <c r="M111" i="1"/>
  <c r="N111" i="1" s="1"/>
  <c r="M112" i="1"/>
  <c r="N112" i="1" s="1"/>
  <c r="M113" i="1"/>
  <c r="N113" i="1" s="1"/>
  <c r="M114" i="1"/>
  <c r="N114" i="1" s="1"/>
  <c r="M115" i="1"/>
  <c r="M116" i="1"/>
  <c r="N116" i="1" s="1"/>
  <c r="M117" i="1"/>
  <c r="N117" i="1" s="1"/>
  <c r="M118" i="1"/>
  <c r="N118" i="1" s="1"/>
  <c r="M119" i="1"/>
  <c r="N119" i="1" s="1"/>
  <c r="M120" i="1"/>
  <c r="N120" i="1" s="1"/>
  <c r="M121" i="1"/>
  <c r="N121" i="1" s="1"/>
  <c r="M122" i="1"/>
  <c r="N122" i="1" s="1"/>
  <c r="M123" i="1"/>
  <c r="N123" i="1" s="1"/>
  <c r="M124" i="1"/>
  <c r="N124" i="1" s="1"/>
  <c r="M126" i="1"/>
  <c r="N126" i="1" s="1"/>
  <c r="M127" i="1"/>
  <c r="N127" i="1" s="1"/>
  <c r="M128" i="1"/>
  <c r="N128" i="1" s="1"/>
  <c r="M129" i="1"/>
  <c r="M130" i="1"/>
  <c r="N130" i="1" s="1"/>
  <c r="M131" i="1"/>
  <c r="N131" i="1" s="1"/>
  <c r="M132" i="1"/>
  <c r="N132" i="1" s="1"/>
  <c r="M133" i="1"/>
  <c r="N133" i="1" s="1"/>
  <c r="M134" i="1"/>
  <c r="N134" i="1" s="1"/>
  <c r="M135" i="1"/>
  <c r="N135" i="1" s="1"/>
  <c r="M136" i="1"/>
  <c r="N136" i="1" s="1"/>
  <c r="M137" i="1"/>
  <c r="N137" i="1" s="1"/>
  <c r="M138" i="1"/>
  <c r="N138" i="1" s="1"/>
  <c r="M139" i="1"/>
  <c r="N139" i="1" s="1"/>
  <c r="M140" i="1"/>
  <c r="N140" i="1" s="1"/>
  <c r="M141" i="1"/>
  <c r="N141" i="1" s="1"/>
  <c r="M142" i="1"/>
  <c r="N142" i="1" s="1"/>
  <c r="M143" i="1"/>
  <c r="M144" i="1"/>
  <c r="N144" i="1" s="1"/>
  <c r="M145" i="1"/>
  <c r="N145" i="1" s="1"/>
  <c r="M146" i="1"/>
  <c r="N146" i="1" s="1"/>
  <c r="M147" i="1"/>
  <c r="N147" i="1" s="1"/>
  <c r="M148" i="1"/>
  <c r="N148" i="1" s="1"/>
  <c r="M149" i="1"/>
  <c r="N149" i="1" s="1"/>
  <c r="M150" i="1"/>
  <c r="N150" i="1" s="1"/>
  <c r="M151" i="1"/>
  <c r="N151" i="1" s="1"/>
  <c r="M152" i="1"/>
  <c r="N152" i="1" s="1"/>
  <c r="M153" i="1"/>
  <c r="N153" i="1" s="1"/>
  <c r="M154" i="1"/>
  <c r="N154" i="1" s="1"/>
  <c r="M155" i="1"/>
  <c r="N155" i="1" s="1"/>
  <c r="M156" i="1"/>
  <c r="N156" i="1" s="1"/>
  <c r="M157" i="1"/>
  <c r="M158" i="1"/>
  <c r="N158" i="1" s="1"/>
  <c r="M159" i="1"/>
  <c r="N159" i="1" s="1"/>
  <c r="M160" i="1"/>
  <c r="N160" i="1" s="1"/>
  <c r="M161" i="1"/>
  <c r="N161" i="1" s="1"/>
  <c r="M162" i="1"/>
  <c r="N162" i="1" s="1"/>
  <c r="M163" i="1"/>
  <c r="N163" i="1" s="1"/>
  <c r="M164" i="1"/>
  <c r="N164" i="1" s="1"/>
  <c r="M165" i="1"/>
  <c r="N165" i="1" s="1"/>
  <c r="M166" i="1"/>
  <c r="N166" i="1" s="1"/>
  <c r="M167" i="1"/>
  <c r="N167" i="1" s="1"/>
  <c r="M168" i="1"/>
  <c r="N168" i="1" s="1"/>
  <c r="M169" i="1"/>
  <c r="N169" i="1" s="1"/>
  <c r="M170" i="1"/>
  <c r="N170" i="1" s="1"/>
  <c r="M171" i="1"/>
  <c r="M172" i="1"/>
  <c r="N172" i="1" s="1"/>
  <c r="M173" i="1"/>
  <c r="N173" i="1" s="1"/>
  <c r="M174" i="1"/>
  <c r="N174" i="1" s="1"/>
  <c r="M175" i="1"/>
  <c r="N175" i="1" s="1"/>
  <c r="M176" i="1"/>
  <c r="N176" i="1" s="1"/>
  <c r="M177" i="1"/>
  <c r="N177" i="1" s="1"/>
  <c r="M178" i="1"/>
  <c r="N178" i="1" s="1"/>
  <c r="M179" i="1"/>
  <c r="N179" i="1" s="1"/>
  <c r="M180" i="1"/>
  <c r="N180" i="1" s="1"/>
  <c r="M181" i="1"/>
  <c r="N181" i="1" s="1"/>
  <c r="M182" i="1"/>
  <c r="N182" i="1" s="1"/>
  <c r="M183" i="1"/>
  <c r="N183" i="1" s="1"/>
  <c r="M184" i="1"/>
  <c r="N184" i="1" s="1"/>
  <c r="M185" i="1"/>
  <c r="M186" i="1"/>
  <c r="N186" i="1" s="1"/>
  <c r="M187" i="1"/>
  <c r="N187" i="1" s="1"/>
  <c r="M188" i="1"/>
  <c r="N188" i="1" s="1"/>
  <c r="M189" i="1"/>
  <c r="N189" i="1" s="1"/>
  <c r="M190" i="1"/>
  <c r="N190" i="1" s="1"/>
  <c r="M191" i="1"/>
  <c r="N191" i="1" s="1"/>
  <c r="M192" i="1"/>
  <c r="N192" i="1" s="1"/>
  <c r="M193" i="1"/>
  <c r="N193" i="1" s="1"/>
  <c r="M194" i="1"/>
  <c r="N194" i="1" s="1"/>
  <c r="M195" i="1"/>
  <c r="N195" i="1" s="1"/>
  <c r="M196" i="1"/>
  <c r="N196" i="1" s="1"/>
  <c r="M197" i="1"/>
  <c r="N197" i="1" s="1"/>
  <c r="M198" i="1"/>
  <c r="N198" i="1" s="1"/>
  <c r="M199" i="1"/>
  <c r="M200" i="1"/>
  <c r="N200" i="1" s="1"/>
  <c r="M201" i="1"/>
  <c r="N201" i="1" s="1"/>
  <c r="M202" i="1"/>
  <c r="N202" i="1" s="1"/>
  <c r="M203" i="1"/>
  <c r="N203" i="1" s="1"/>
  <c r="M204" i="1"/>
  <c r="N204" i="1" s="1"/>
  <c r="M205" i="1"/>
  <c r="N205" i="1" s="1"/>
  <c r="M206" i="1"/>
  <c r="N206" i="1" s="1"/>
  <c r="M207" i="1"/>
  <c r="N207" i="1" s="1"/>
  <c r="M208" i="1"/>
  <c r="N208" i="1" s="1"/>
  <c r="M209" i="1"/>
  <c r="N209" i="1" s="1"/>
  <c r="M210" i="1"/>
  <c r="N210" i="1" s="1"/>
  <c r="M211" i="1"/>
  <c r="N211" i="1" s="1"/>
  <c r="M212" i="1"/>
  <c r="N212" i="1" s="1"/>
  <c r="M213" i="1"/>
  <c r="M214" i="1"/>
  <c r="N214" i="1" s="1"/>
  <c r="M215" i="1"/>
  <c r="N215" i="1" s="1"/>
  <c r="M216" i="1"/>
  <c r="N216" i="1" s="1"/>
  <c r="M217" i="1"/>
  <c r="N217" i="1" s="1"/>
  <c r="M218" i="1"/>
  <c r="N218" i="1" s="1"/>
  <c r="M219" i="1"/>
  <c r="N219" i="1" s="1"/>
  <c r="M220" i="1"/>
  <c r="N220" i="1" s="1"/>
  <c r="M221" i="1"/>
  <c r="N221" i="1" s="1"/>
  <c r="M222" i="1"/>
  <c r="N222" i="1" s="1"/>
  <c r="M223" i="1"/>
  <c r="N223" i="1" s="1"/>
  <c r="M224" i="1"/>
  <c r="N224" i="1" s="1"/>
  <c r="M225" i="1"/>
  <c r="N225" i="1" s="1"/>
  <c r="M226" i="1"/>
  <c r="N226" i="1" s="1"/>
  <c r="M227" i="1"/>
  <c r="M228" i="1"/>
  <c r="N228" i="1" s="1"/>
  <c r="M229" i="1"/>
  <c r="N229" i="1" s="1"/>
  <c r="M230" i="1"/>
  <c r="N230" i="1" s="1"/>
  <c r="M231" i="1"/>
  <c r="N231" i="1" s="1"/>
  <c r="M232" i="1"/>
  <c r="N232" i="1" s="1"/>
  <c r="M233" i="1"/>
  <c r="N233" i="1" s="1"/>
  <c r="M234" i="1"/>
  <c r="N234" i="1" s="1"/>
  <c r="M235" i="1"/>
  <c r="N235" i="1" s="1"/>
  <c r="M236" i="1"/>
  <c r="N236" i="1" s="1"/>
  <c r="M237" i="1"/>
  <c r="N237" i="1" s="1"/>
  <c r="M238" i="1"/>
  <c r="N238" i="1" s="1"/>
  <c r="M239" i="1"/>
  <c r="N239" i="1" s="1"/>
  <c r="M240" i="1"/>
  <c r="N240" i="1" s="1"/>
  <c r="M241" i="1"/>
  <c r="M242" i="1"/>
  <c r="N242" i="1" s="1"/>
  <c r="M243" i="1"/>
  <c r="N243" i="1" s="1"/>
  <c r="M244" i="1"/>
  <c r="N244" i="1" s="1"/>
  <c r="M245" i="1"/>
  <c r="N245" i="1" s="1"/>
  <c r="M246" i="1"/>
  <c r="N246" i="1" s="1"/>
  <c r="M247" i="1"/>
  <c r="N247" i="1" s="1"/>
  <c r="M248" i="1"/>
  <c r="N248" i="1" s="1"/>
  <c r="M249" i="1"/>
  <c r="N249" i="1" s="1"/>
  <c r="M250" i="1"/>
  <c r="N250" i="1" s="1"/>
  <c r="M251" i="1"/>
  <c r="N251" i="1" s="1"/>
  <c r="M252" i="1"/>
  <c r="N252" i="1" s="1"/>
  <c r="M253" i="1"/>
  <c r="N253" i="1" s="1"/>
  <c r="M254" i="1"/>
  <c r="N254" i="1" s="1"/>
  <c r="M255" i="1"/>
  <c r="M256" i="1"/>
  <c r="N256" i="1" s="1"/>
  <c r="M257" i="1"/>
  <c r="N257" i="1" s="1"/>
  <c r="M258" i="1"/>
  <c r="N258" i="1" s="1"/>
  <c r="M259" i="1"/>
  <c r="N259" i="1" s="1"/>
  <c r="M260" i="1"/>
  <c r="N260" i="1" s="1"/>
  <c r="M261" i="1"/>
  <c r="N261" i="1" s="1"/>
  <c r="M262" i="1"/>
  <c r="N262" i="1" s="1"/>
  <c r="M263" i="1"/>
  <c r="N263" i="1" s="1"/>
  <c r="M264" i="1"/>
  <c r="N264" i="1" s="1"/>
  <c r="M265" i="1"/>
  <c r="N265" i="1" s="1"/>
  <c r="M266" i="1"/>
  <c r="N266" i="1" s="1"/>
  <c r="M267" i="1"/>
  <c r="N267" i="1" s="1"/>
  <c r="M268" i="1"/>
  <c r="N268" i="1" s="1"/>
  <c r="M269" i="1"/>
  <c r="M270" i="1"/>
  <c r="N270" i="1" s="1"/>
  <c r="M271" i="1"/>
  <c r="N271" i="1" s="1"/>
  <c r="M272" i="1"/>
  <c r="N272" i="1" s="1"/>
  <c r="M273" i="1"/>
  <c r="N273" i="1" s="1"/>
  <c r="M274" i="1"/>
  <c r="N274" i="1" s="1"/>
  <c r="M275" i="1"/>
  <c r="N275" i="1" s="1"/>
  <c r="M276" i="1"/>
  <c r="N276" i="1" s="1"/>
  <c r="M277" i="1"/>
  <c r="N277" i="1" s="1"/>
  <c r="M278" i="1"/>
  <c r="N278" i="1" s="1"/>
  <c r="M279" i="1"/>
  <c r="N279" i="1" s="1"/>
  <c r="M280" i="1"/>
  <c r="N280" i="1" s="1"/>
  <c r="M281" i="1"/>
  <c r="N281" i="1" s="1"/>
  <c r="M282" i="1"/>
  <c r="N282" i="1" s="1"/>
  <c r="M283" i="1"/>
  <c r="M284" i="1"/>
  <c r="N284" i="1" s="1"/>
  <c r="M285" i="1"/>
  <c r="N285" i="1" s="1"/>
  <c r="M286" i="1"/>
  <c r="N286" i="1" s="1"/>
  <c r="M287" i="1"/>
  <c r="N287" i="1" s="1"/>
  <c r="M288" i="1"/>
  <c r="N288" i="1" s="1"/>
  <c r="M289" i="1"/>
  <c r="N289" i="1" s="1"/>
  <c r="M290" i="1"/>
  <c r="N290" i="1" s="1"/>
  <c r="M291" i="1"/>
  <c r="N291" i="1" s="1"/>
  <c r="M292" i="1"/>
  <c r="N292" i="1" s="1"/>
  <c r="M293" i="1"/>
  <c r="N293" i="1" s="1"/>
  <c r="M294" i="1"/>
  <c r="N294" i="1" s="1"/>
  <c r="M295" i="1"/>
  <c r="N295" i="1" s="1"/>
  <c r="M296" i="1"/>
  <c r="N296" i="1" s="1"/>
  <c r="M297" i="1"/>
  <c r="M298" i="1"/>
  <c r="N298" i="1" s="1"/>
  <c r="M299" i="1"/>
  <c r="N299" i="1" s="1"/>
  <c r="M300" i="1"/>
  <c r="N300" i="1" s="1"/>
  <c r="M301" i="1"/>
  <c r="N301" i="1" s="1"/>
  <c r="M302" i="1"/>
  <c r="N302" i="1" s="1"/>
  <c r="M303" i="1"/>
  <c r="N303" i="1" s="1"/>
  <c r="M304" i="1"/>
  <c r="N304" i="1" s="1"/>
  <c r="M305" i="1"/>
  <c r="N305" i="1" s="1"/>
  <c r="M306" i="1"/>
  <c r="N306" i="1" s="1"/>
  <c r="M307" i="1"/>
  <c r="N307" i="1" s="1"/>
  <c r="M308" i="1"/>
  <c r="N308" i="1" s="1"/>
  <c r="M309" i="1"/>
  <c r="N309" i="1" s="1"/>
  <c r="M310" i="1"/>
  <c r="N310" i="1" s="1"/>
  <c r="M311" i="1"/>
  <c r="M312" i="1"/>
  <c r="N312" i="1" s="1"/>
  <c r="M313" i="1"/>
  <c r="N313" i="1" s="1"/>
  <c r="M314" i="1"/>
  <c r="N314" i="1" s="1"/>
  <c r="M315" i="1"/>
  <c r="N315" i="1" s="1"/>
  <c r="M316" i="1"/>
  <c r="N316" i="1" s="1"/>
  <c r="M317" i="1"/>
  <c r="N317" i="1" s="1"/>
  <c r="M318" i="1"/>
  <c r="N318" i="1" s="1"/>
  <c r="M319" i="1"/>
  <c r="N319" i="1" s="1"/>
  <c r="M320" i="1"/>
  <c r="N320" i="1" s="1"/>
  <c r="M321" i="1"/>
  <c r="N321" i="1" s="1"/>
  <c r="M322" i="1"/>
  <c r="N322" i="1" s="1"/>
  <c r="M323" i="1"/>
  <c r="N323" i="1" s="1"/>
  <c r="M324" i="1"/>
  <c r="N324" i="1" s="1"/>
  <c r="M325" i="1"/>
  <c r="M326" i="1"/>
  <c r="N326" i="1" s="1"/>
  <c r="M327" i="1"/>
  <c r="N327" i="1" s="1"/>
  <c r="M328" i="1"/>
  <c r="N328" i="1" s="1"/>
  <c r="M329" i="1"/>
  <c r="N329" i="1" s="1"/>
  <c r="M330" i="1"/>
  <c r="N330" i="1" s="1"/>
  <c r="M331" i="1"/>
  <c r="N331" i="1" s="1"/>
  <c r="M332" i="1"/>
  <c r="N332" i="1" s="1"/>
  <c r="M333" i="1"/>
  <c r="N333" i="1" s="1"/>
  <c r="M334" i="1"/>
  <c r="N334" i="1" s="1"/>
  <c r="M335" i="1"/>
  <c r="N335" i="1" s="1"/>
  <c r="M336" i="1"/>
  <c r="N336" i="1" s="1"/>
  <c r="M337" i="1"/>
  <c r="N337" i="1" s="1"/>
  <c r="M338" i="1"/>
  <c r="N338" i="1" s="1"/>
  <c r="M339" i="1"/>
  <c r="M340" i="1"/>
  <c r="N340" i="1" s="1"/>
  <c r="M341" i="1"/>
  <c r="N341" i="1" s="1"/>
  <c r="M342" i="1"/>
  <c r="N342" i="1" s="1"/>
  <c r="M343" i="1"/>
  <c r="N343" i="1" s="1"/>
  <c r="M344" i="1"/>
  <c r="N344" i="1" s="1"/>
  <c r="M345" i="1"/>
  <c r="N345" i="1" s="1"/>
  <c r="M346" i="1"/>
  <c r="M347" i="1"/>
  <c r="N347" i="1" s="1"/>
  <c r="M348" i="1"/>
  <c r="N348" i="1" s="1"/>
  <c r="M349" i="1"/>
  <c r="N349" i="1" s="1"/>
  <c r="M350" i="1"/>
  <c r="N350" i="1" s="1"/>
  <c r="M351" i="1"/>
  <c r="N351" i="1" s="1"/>
  <c r="M352" i="1"/>
  <c r="N352" i="1" s="1"/>
  <c r="M353" i="1"/>
  <c r="M354" i="1"/>
  <c r="N354" i="1" s="1"/>
  <c r="M355" i="1"/>
  <c r="N355" i="1" s="1"/>
  <c r="M356" i="1"/>
  <c r="N356" i="1" s="1"/>
  <c r="M357" i="1"/>
  <c r="N357" i="1" s="1"/>
  <c r="M358" i="1"/>
  <c r="N358" i="1" s="1"/>
  <c r="M359" i="1"/>
  <c r="N359" i="1" s="1"/>
  <c r="M360" i="1"/>
  <c r="M361" i="1"/>
  <c r="N361" i="1" s="1"/>
  <c r="M362" i="1"/>
  <c r="N362" i="1" s="1"/>
  <c r="M363" i="1"/>
  <c r="N363" i="1" s="1"/>
  <c r="M364" i="1"/>
  <c r="N364" i="1" s="1"/>
  <c r="M365" i="1"/>
  <c r="N365" i="1" s="1"/>
  <c r="M366" i="1"/>
  <c r="N366" i="1" s="1"/>
  <c r="Y17" i="1"/>
  <c r="P3" i="1"/>
  <c r="Q3" i="1" s="1"/>
  <c r="P4" i="1"/>
  <c r="P5" i="1"/>
  <c r="Q5" i="1" s="1"/>
  <c r="P6" i="1"/>
  <c r="P7" i="1"/>
  <c r="Q7" i="1" s="1"/>
  <c r="P8" i="1"/>
  <c r="P9" i="1"/>
  <c r="Q9" i="1" s="1"/>
  <c r="P10" i="1"/>
  <c r="P11" i="1"/>
  <c r="P12" i="1"/>
  <c r="Q12" i="1" s="1"/>
  <c r="P13" i="1"/>
  <c r="Q13" i="1" s="1"/>
  <c r="P14" i="1"/>
  <c r="Q14" i="1" s="1"/>
  <c r="P15" i="1"/>
  <c r="P16" i="1"/>
  <c r="Q16" i="1" s="1"/>
  <c r="P17" i="1"/>
  <c r="P18" i="1"/>
  <c r="Q18" i="1" s="1"/>
  <c r="P19" i="1"/>
  <c r="P20" i="1"/>
  <c r="Q20" i="1" s="1"/>
  <c r="P21" i="1"/>
  <c r="Q21" i="1" s="1"/>
  <c r="P22" i="1"/>
  <c r="Q22" i="1" s="1"/>
  <c r="P23" i="1"/>
  <c r="P24" i="1"/>
  <c r="Q24" i="1" s="1"/>
  <c r="P25" i="1"/>
  <c r="Q25" i="1" s="1"/>
  <c r="P26" i="1"/>
  <c r="Q26" i="1" s="1"/>
  <c r="P27" i="1"/>
  <c r="P28" i="1"/>
  <c r="Q28" i="1" s="1"/>
  <c r="P29" i="1"/>
  <c r="Q29" i="1" s="1"/>
  <c r="P30" i="1"/>
  <c r="Q30" i="1" s="1"/>
  <c r="P31" i="1"/>
  <c r="P32" i="1"/>
  <c r="Q32" i="1" s="1"/>
  <c r="P33" i="1"/>
  <c r="Q33" i="1" s="1"/>
  <c r="P34" i="1"/>
  <c r="Q34" i="1" s="1"/>
  <c r="P35" i="1"/>
  <c r="P36" i="1"/>
  <c r="Q36" i="1" s="1"/>
  <c r="P37" i="1"/>
  <c r="Q37" i="1" s="1"/>
  <c r="P38" i="1"/>
  <c r="Q38" i="1" s="1"/>
  <c r="P39" i="1"/>
  <c r="P40" i="1"/>
  <c r="Q40" i="1" s="1"/>
  <c r="P41" i="1"/>
  <c r="Q41" i="1" s="1"/>
  <c r="P42" i="1"/>
  <c r="Q42" i="1" s="1"/>
  <c r="P43" i="1"/>
  <c r="P44" i="1"/>
  <c r="Q44" i="1" s="1"/>
  <c r="P45" i="1"/>
  <c r="Q45" i="1" s="1"/>
  <c r="P46" i="1"/>
  <c r="Q46" i="1" s="1"/>
  <c r="P47" i="1"/>
  <c r="P48" i="1"/>
  <c r="Q48" i="1" s="1"/>
  <c r="P49" i="1"/>
  <c r="Q49" i="1" s="1"/>
  <c r="P50" i="1"/>
  <c r="Q50" i="1" s="1"/>
  <c r="P51" i="1"/>
  <c r="P52" i="1"/>
  <c r="Q52" i="1" s="1"/>
  <c r="P53" i="1"/>
  <c r="Q53" i="1" s="1"/>
  <c r="P54" i="1"/>
  <c r="Q54" i="1" s="1"/>
  <c r="P55" i="1"/>
  <c r="P56" i="1"/>
  <c r="Q56" i="1" s="1"/>
  <c r="P57" i="1"/>
  <c r="Q57" i="1" s="1"/>
  <c r="P58" i="1"/>
  <c r="Q58" i="1" s="1"/>
  <c r="P59" i="1"/>
  <c r="P60" i="1"/>
  <c r="Q60" i="1" s="1"/>
  <c r="P61" i="1"/>
  <c r="Q61" i="1" s="1"/>
  <c r="P62" i="1"/>
  <c r="Q62" i="1" s="1"/>
  <c r="P63" i="1"/>
  <c r="P64" i="1"/>
  <c r="Q64" i="1" s="1"/>
  <c r="P65" i="1"/>
  <c r="Q65" i="1" s="1"/>
  <c r="P66" i="1"/>
  <c r="Q66" i="1" s="1"/>
  <c r="P67" i="1"/>
  <c r="P68" i="1"/>
  <c r="Q68" i="1" s="1"/>
  <c r="P69" i="1"/>
  <c r="Q69" i="1" s="1"/>
  <c r="P70" i="1"/>
  <c r="Q70" i="1" s="1"/>
  <c r="P71" i="1"/>
  <c r="P72" i="1"/>
  <c r="Q72" i="1" s="1"/>
  <c r="P73" i="1"/>
  <c r="Q73" i="1" s="1"/>
  <c r="P74" i="1"/>
  <c r="Q74" i="1" s="1"/>
  <c r="P75" i="1"/>
  <c r="P76" i="1"/>
  <c r="Q76" i="1" s="1"/>
  <c r="P77" i="1"/>
  <c r="Q77" i="1" s="1"/>
  <c r="P78" i="1"/>
  <c r="Q78" i="1" s="1"/>
  <c r="P79" i="1"/>
  <c r="P80" i="1"/>
  <c r="Q80" i="1" s="1"/>
  <c r="P81" i="1"/>
  <c r="Q81" i="1" s="1"/>
  <c r="P82" i="1"/>
  <c r="Q82" i="1" s="1"/>
  <c r="P83" i="1"/>
  <c r="P84" i="1"/>
  <c r="Q84" i="1" s="1"/>
  <c r="P85" i="1"/>
  <c r="Q85" i="1" s="1"/>
  <c r="P86" i="1"/>
  <c r="Q86" i="1" s="1"/>
  <c r="P87" i="1"/>
  <c r="P88" i="1"/>
  <c r="Q88" i="1" s="1"/>
  <c r="P89" i="1"/>
  <c r="Q89" i="1" s="1"/>
  <c r="P90" i="1"/>
  <c r="Q90" i="1" s="1"/>
  <c r="P91" i="1"/>
  <c r="P92" i="1"/>
  <c r="Q92" i="1" s="1"/>
  <c r="P93" i="1"/>
  <c r="Q93" i="1" s="1"/>
  <c r="P94" i="1"/>
  <c r="Q94" i="1" s="1"/>
  <c r="P95" i="1"/>
  <c r="P96" i="1"/>
  <c r="Q96" i="1" s="1"/>
  <c r="P97" i="1"/>
  <c r="Q97" i="1" s="1"/>
  <c r="P98" i="1"/>
  <c r="Q98" i="1" s="1"/>
  <c r="P99" i="1"/>
  <c r="P100" i="1"/>
  <c r="Q100" i="1" s="1"/>
  <c r="P101" i="1"/>
  <c r="Q101" i="1" s="1"/>
  <c r="P102" i="1"/>
  <c r="Q102" i="1" s="1"/>
  <c r="P103" i="1"/>
  <c r="P104" i="1"/>
  <c r="Q104" i="1" s="1"/>
  <c r="P105" i="1"/>
  <c r="Q105" i="1" s="1"/>
  <c r="P106" i="1"/>
  <c r="Q106" i="1" s="1"/>
  <c r="P107" i="1"/>
  <c r="P108" i="1"/>
  <c r="Q108" i="1" s="1"/>
  <c r="P109" i="1"/>
  <c r="Q109" i="1" s="1"/>
  <c r="P110" i="1"/>
  <c r="Q110" i="1" s="1"/>
  <c r="P111" i="1"/>
  <c r="P112" i="1"/>
  <c r="Q112" i="1" s="1"/>
  <c r="P113" i="1"/>
  <c r="Q113" i="1" s="1"/>
  <c r="P114" i="1"/>
  <c r="Q114" i="1" s="1"/>
  <c r="P115" i="1"/>
  <c r="P116" i="1"/>
  <c r="Q116" i="1" s="1"/>
  <c r="P117" i="1"/>
  <c r="Q117" i="1" s="1"/>
  <c r="P118" i="1"/>
  <c r="Q118" i="1" s="1"/>
  <c r="P119" i="1"/>
  <c r="P120" i="1"/>
  <c r="Q120" i="1" s="1"/>
  <c r="P121" i="1"/>
  <c r="Q121" i="1" s="1"/>
  <c r="P122" i="1"/>
  <c r="Q122" i="1" s="1"/>
  <c r="P123" i="1"/>
  <c r="P124" i="1"/>
  <c r="Q124" i="1" s="1"/>
  <c r="P125" i="1"/>
  <c r="Q125" i="1" s="1"/>
  <c r="P126" i="1"/>
  <c r="Q126" i="1" s="1"/>
  <c r="P127" i="1"/>
  <c r="P128" i="1"/>
  <c r="Q128" i="1" s="1"/>
  <c r="P129" i="1"/>
  <c r="Q129" i="1" s="1"/>
  <c r="P130" i="1"/>
  <c r="Q130" i="1" s="1"/>
  <c r="P131" i="1"/>
  <c r="P132" i="1"/>
  <c r="Q132" i="1" s="1"/>
  <c r="P133" i="1"/>
  <c r="Q133" i="1" s="1"/>
  <c r="P134" i="1"/>
  <c r="Q134" i="1" s="1"/>
  <c r="P135" i="1"/>
  <c r="P136" i="1"/>
  <c r="Q136" i="1" s="1"/>
  <c r="P137" i="1"/>
  <c r="Q137" i="1" s="1"/>
  <c r="P138" i="1"/>
  <c r="Q138" i="1" s="1"/>
  <c r="P139" i="1"/>
  <c r="P140" i="1"/>
  <c r="Q140" i="1" s="1"/>
  <c r="P141" i="1"/>
  <c r="Q141" i="1" s="1"/>
  <c r="P142" i="1"/>
  <c r="Q142" i="1" s="1"/>
  <c r="P143" i="1"/>
  <c r="P144" i="1"/>
  <c r="Q144" i="1" s="1"/>
  <c r="P145" i="1"/>
  <c r="Q145" i="1" s="1"/>
  <c r="P146" i="1"/>
  <c r="Q146" i="1" s="1"/>
  <c r="P147" i="1"/>
  <c r="P148" i="1"/>
  <c r="Q148" i="1" s="1"/>
  <c r="P149" i="1"/>
  <c r="Q149" i="1" s="1"/>
  <c r="P150" i="1"/>
  <c r="Q150" i="1" s="1"/>
  <c r="P151" i="1"/>
  <c r="P152" i="1"/>
  <c r="Q152" i="1" s="1"/>
  <c r="P153" i="1"/>
  <c r="Q153" i="1" s="1"/>
  <c r="P154" i="1"/>
  <c r="Q154" i="1" s="1"/>
  <c r="P155" i="1"/>
  <c r="P156" i="1"/>
  <c r="Q156" i="1" s="1"/>
  <c r="P157" i="1"/>
  <c r="Q157" i="1" s="1"/>
  <c r="P158" i="1"/>
  <c r="Q158" i="1" s="1"/>
  <c r="P159" i="1"/>
  <c r="P160" i="1"/>
  <c r="Q160" i="1" s="1"/>
  <c r="P161" i="1"/>
  <c r="Q161" i="1" s="1"/>
  <c r="P162" i="1"/>
  <c r="Q162" i="1" s="1"/>
  <c r="P163" i="1"/>
  <c r="P164" i="1"/>
  <c r="Q164" i="1" s="1"/>
  <c r="P165" i="1"/>
  <c r="Q165" i="1" s="1"/>
  <c r="P166" i="1"/>
  <c r="Q166" i="1" s="1"/>
  <c r="P167" i="1"/>
  <c r="P168" i="1"/>
  <c r="Q168" i="1" s="1"/>
  <c r="P169" i="1"/>
  <c r="Q169" i="1" s="1"/>
  <c r="P170" i="1"/>
  <c r="Q170" i="1" s="1"/>
  <c r="P171" i="1"/>
  <c r="P172" i="1"/>
  <c r="Q172" i="1" s="1"/>
  <c r="P173" i="1"/>
  <c r="Q173" i="1" s="1"/>
  <c r="P174" i="1"/>
  <c r="Q174" i="1" s="1"/>
  <c r="P175" i="1"/>
  <c r="P176" i="1"/>
  <c r="Q176" i="1" s="1"/>
  <c r="P177" i="1"/>
  <c r="Q177" i="1" s="1"/>
  <c r="P178" i="1"/>
  <c r="Q178" i="1" s="1"/>
  <c r="P179" i="1"/>
  <c r="P180" i="1"/>
  <c r="Q180" i="1" s="1"/>
  <c r="P181" i="1"/>
  <c r="Q181" i="1" s="1"/>
  <c r="P182" i="1"/>
  <c r="Q182" i="1" s="1"/>
  <c r="P183" i="1"/>
  <c r="P184" i="1"/>
  <c r="Q184" i="1" s="1"/>
  <c r="P185" i="1"/>
  <c r="Q185" i="1" s="1"/>
  <c r="P186" i="1"/>
  <c r="Q186" i="1" s="1"/>
  <c r="P187" i="1"/>
  <c r="P188" i="1"/>
  <c r="Q188" i="1" s="1"/>
  <c r="P189" i="1"/>
  <c r="Q189" i="1" s="1"/>
  <c r="P190" i="1"/>
  <c r="Q190" i="1" s="1"/>
  <c r="P191" i="1"/>
  <c r="P192" i="1"/>
  <c r="Q192" i="1" s="1"/>
  <c r="P193" i="1"/>
  <c r="Q193" i="1" s="1"/>
  <c r="P194" i="1"/>
  <c r="Q194" i="1" s="1"/>
  <c r="P195" i="1"/>
  <c r="P196" i="1"/>
  <c r="Q196" i="1" s="1"/>
  <c r="P197" i="1"/>
  <c r="Q197" i="1" s="1"/>
  <c r="P198" i="1"/>
  <c r="Q198" i="1" s="1"/>
  <c r="P199" i="1"/>
  <c r="P200" i="1"/>
  <c r="Q200" i="1" s="1"/>
  <c r="P201" i="1"/>
  <c r="Q201" i="1" s="1"/>
  <c r="P202" i="1"/>
  <c r="Q202" i="1" s="1"/>
  <c r="P203" i="1"/>
  <c r="P204" i="1"/>
  <c r="Q204" i="1" s="1"/>
  <c r="P205" i="1"/>
  <c r="Q205" i="1" s="1"/>
  <c r="P206" i="1"/>
  <c r="Q206" i="1" s="1"/>
  <c r="P207" i="1"/>
  <c r="P208" i="1"/>
  <c r="Q208" i="1" s="1"/>
  <c r="P209" i="1"/>
  <c r="Q209" i="1" s="1"/>
  <c r="P210" i="1"/>
  <c r="Q210" i="1" s="1"/>
  <c r="P211" i="1"/>
  <c r="P212" i="1"/>
  <c r="Q212" i="1" s="1"/>
  <c r="P213" i="1"/>
  <c r="Q213" i="1" s="1"/>
  <c r="P214" i="1"/>
  <c r="Q214" i="1" s="1"/>
  <c r="P215" i="1"/>
  <c r="P216" i="1"/>
  <c r="Q216" i="1" s="1"/>
  <c r="P217" i="1"/>
  <c r="Q217" i="1" s="1"/>
  <c r="P218" i="1"/>
  <c r="Q218" i="1" s="1"/>
  <c r="P219" i="1"/>
  <c r="P220" i="1"/>
  <c r="Q220" i="1" s="1"/>
  <c r="P221" i="1"/>
  <c r="Q221" i="1" s="1"/>
  <c r="P222" i="1"/>
  <c r="Q222" i="1" s="1"/>
  <c r="P223" i="1"/>
  <c r="P224" i="1"/>
  <c r="Q224" i="1" s="1"/>
  <c r="P225" i="1"/>
  <c r="Q225" i="1" s="1"/>
  <c r="P226" i="1"/>
  <c r="Q226" i="1" s="1"/>
  <c r="P227" i="1"/>
  <c r="P228" i="1"/>
  <c r="Q228" i="1" s="1"/>
  <c r="P229" i="1"/>
  <c r="Q229" i="1" s="1"/>
  <c r="P230" i="1"/>
  <c r="Q230" i="1" s="1"/>
  <c r="P231" i="1"/>
  <c r="P232" i="1"/>
  <c r="Q232" i="1" s="1"/>
  <c r="P233" i="1"/>
  <c r="Q233" i="1" s="1"/>
  <c r="P234" i="1"/>
  <c r="Q234" i="1" s="1"/>
  <c r="P235" i="1"/>
  <c r="P236" i="1"/>
  <c r="Q236" i="1" s="1"/>
  <c r="P237" i="1"/>
  <c r="Q237" i="1" s="1"/>
  <c r="P238" i="1"/>
  <c r="Q238" i="1" s="1"/>
  <c r="P239" i="1"/>
  <c r="P240" i="1"/>
  <c r="Q240" i="1" s="1"/>
  <c r="P241" i="1"/>
  <c r="Q241" i="1" s="1"/>
  <c r="P242" i="1"/>
  <c r="Q242" i="1" s="1"/>
  <c r="P243" i="1"/>
  <c r="P244" i="1"/>
  <c r="Q244" i="1" s="1"/>
  <c r="P245" i="1"/>
  <c r="Q245" i="1" s="1"/>
  <c r="P246" i="1"/>
  <c r="Q246" i="1" s="1"/>
  <c r="P247" i="1"/>
  <c r="P248" i="1"/>
  <c r="Q248" i="1" s="1"/>
  <c r="P249" i="1"/>
  <c r="Q249" i="1" s="1"/>
  <c r="P250" i="1"/>
  <c r="Q250" i="1" s="1"/>
  <c r="P251" i="1"/>
  <c r="P252" i="1"/>
  <c r="Q252" i="1" s="1"/>
  <c r="P253" i="1"/>
  <c r="Q253" i="1" s="1"/>
  <c r="P254" i="1"/>
  <c r="Q254" i="1" s="1"/>
  <c r="P255" i="1"/>
  <c r="P256" i="1"/>
  <c r="Q256" i="1" s="1"/>
  <c r="P257" i="1"/>
  <c r="Q257" i="1" s="1"/>
  <c r="P258" i="1"/>
  <c r="Q258" i="1" s="1"/>
  <c r="P259" i="1"/>
  <c r="P260" i="1"/>
  <c r="Q260" i="1" s="1"/>
  <c r="P261" i="1"/>
  <c r="Q261" i="1" s="1"/>
  <c r="P262" i="1"/>
  <c r="Q262" i="1" s="1"/>
  <c r="P263" i="1"/>
  <c r="P264" i="1"/>
  <c r="Q264" i="1" s="1"/>
  <c r="P265" i="1"/>
  <c r="Q265" i="1" s="1"/>
  <c r="P266" i="1"/>
  <c r="Q266" i="1" s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Q294" i="1" s="1"/>
  <c r="P295" i="1"/>
  <c r="P296" i="1"/>
  <c r="P297" i="1"/>
  <c r="P298" i="1"/>
  <c r="Q298" i="1" s="1"/>
  <c r="P299" i="1"/>
  <c r="P300" i="1"/>
  <c r="P301" i="1"/>
  <c r="P302" i="1"/>
  <c r="Q302" i="1" s="1"/>
  <c r="P303" i="1"/>
  <c r="P304" i="1"/>
  <c r="P305" i="1"/>
  <c r="P306" i="1"/>
  <c r="Q306" i="1" s="1"/>
  <c r="P307" i="1"/>
  <c r="P308" i="1"/>
  <c r="P309" i="1"/>
  <c r="P310" i="1"/>
  <c r="Q310" i="1" s="1"/>
  <c r="P311" i="1"/>
  <c r="P312" i="1"/>
  <c r="P313" i="1"/>
  <c r="P314" i="1"/>
  <c r="Q314" i="1" s="1"/>
  <c r="P315" i="1"/>
  <c r="P316" i="1"/>
  <c r="P317" i="1"/>
  <c r="P318" i="1"/>
  <c r="Q318" i="1" s="1"/>
  <c r="P319" i="1"/>
  <c r="P320" i="1"/>
  <c r="P321" i="1"/>
  <c r="P322" i="1"/>
  <c r="Q322" i="1" s="1"/>
  <c r="P323" i="1"/>
  <c r="P324" i="1"/>
  <c r="P325" i="1"/>
  <c r="P326" i="1"/>
  <c r="Q326" i="1" s="1"/>
  <c r="P327" i="1"/>
  <c r="P328" i="1"/>
  <c r="P329" i="1"/>
  <c r="P330" i="1"/>
  <c r="Q330" i="1" s="1"/>
  <c r="P331" i="1"/>
  <c r="P332" i="1"/>
  <c r="P333" i="1"/>
  <c r="P334" i="1"/>
  <c r="Q334" i="1" s="1"/>
  <c r="P335" i="1"/>
  <c r="P336" i="1"/>
  <c r="P337" i="1"/>
  <c r="P338" i="1"/>
  <c r="Q338" i="1" s="1"/>
  <c r="P339" i="1"/>
  <c r="P340" i="1"/>
  <c r="P341" i="1"/>
  <c r="P342" i="1"/>
  <c r="Q342" i="1" s="1"/>
  <c r="P343" i="1"/>
  <c r="P344" i="1"/>
  <c r="P345" i="1"/>
  <c r="P346" i="1"/>
  <c r="Q346" i="1" s="1"/>
  <c r="P347" i="1"/>
  <c r="P348" i="1"/>
  <c r="P349" i="1"/>
  <c r="P350" i="1"/>
  <c r="Q350" i="1" s="1"/>
  <c r="P351" i="1"/>
  <c r="P352" i="1"/>
  <c r="P353" i="1"/>
  <c r="P354" i="1"/>
  <c r="Q354" i="1" s="1"/>
  <c r="P355" i="1"/>
  <c r="P356" i="1"/>
  <c r="P357" i="1"/>
  <c r="P358" i="1"/>
  <c r="Q358" i="1" s="1"/>
  <c r="P359" i="1"/>
  <c r="P360" i="1"/>
  <c r="P361" i="1"/>
  <c r="P362" i="1"/>
  <c r="Q362" i="1" s="1"/>
  <c r="P363" i="1"/>
  <c r="P364" i="1"/>
  <c r="P365" i="1"/>
  <c r="P366" i="1"/>
  <c r="Q366" i="1" s="1"/>
  <c r="R361" i="1" l="1"/>
  <c r="Q361" i="1"/>
  <c r="R349" i="1"/>
  <c r="Q349" i="1"/>
  <c r="R337" i="1"/>
  <c r="Q337" i="1"/>
  <c r="R325" i="1"/>
  <c r="Q325" i="1"/>
  <c r="R317" i="1"/>
  <c r="Q317" i="1"/>
  <c r="R305" i="1"/>
  <c r="Q305" i="1"/>
  <c r="R293" i="1"/>
  <c r="Q293" i="1"/>
  <c r="R281" i="1"/>
  <c r="Q281" i="1"/>
  <c r="R273" i="1"/>
  <c r="Q273" i="1"/>
  <c r="R17" i="1"/>
  <c r="Q17" i="1"/>
  <c r="R364" i="1"/>
  <c r="Q364" i="1"/>
  <c r="R352" i="1"/>
  <c r="Q352" i="1"/>
  <c r="R340" i="1"/>
  <c r="Q340" i="1"/>
  <c r="R328" i="1"/>
  <c r="Q328" i="1"/>
  <c r="R316" i="1"/>
  <c r="Q316" i="1"/>
  <c r="R304" i="1"/>
  <c r="Q304" i="1"/>
  <c r="R292" i="1"/>
  <c r="Q292" i="1"/>
  <c r="R284" i="1"/>
  <c r="Q284" i="1"/>
  <c r="R272" i="1"/>
  <c r="Q272" i="1"/>
  <c r="R365" i="1"/>
  <c r="Q365" i="1"/>
  <c r="R353" i="1"/>
  <c r="Q353" i="1"/>
  <c r="R341" i="1"/>
  <c r="Q341" i="1"/>
  <c r="R333" i="1"/>
  <c r="Q333" i="1"/>
  <c r="R321" i="1"/>
  <c r="Q321" i="1"/>
  <c r="R309" i="1"/>
  <c r="Q309" i="1"/>
  <c r="R301" i="1"/>
  <c r="Q301" i="1"/>
  <c r="R289" i="1"/>
  <c r="Q289" i="1"/>
  <c r="R277" i="1"/>
  <c r="Q277" i="1"/>
  <c r="R269" i="1"/>
  <c r="Q269" i="1"/>
  <c r="R360" i="1"/>
  <c r="Q360" i="1"/>
  <c r="R356" i="1"/>
  <c r="Q356" i="1"/>
  <c r="R348" i="1"/>
  <c r="Q348" i="1"/>
  <c r="R344" i="1"/>
  <c r="Q344" i="1"/>
  <c r="R336" i="1"/>
  <c r="Q336" i="1"/>
  <c r="R332" i="1"/>
  <c r="Q332" i="1"/>
  <c r="R324" i="1"/>
  <c r="Q324" i="1"/>
  <c r="R320" i="1"/>
  <c r="Q320" i="1"/>
  <c r="R312" i="1"/>
  <c r="Q312" i="1"/>
  <c r="R308" i="1"/>
  <c r="Q308" i="1"/>
  <c r="R300" i="1"/>
  <c r="Q300" i="1"/>
  <c r="R296" i="1"/>
  <c r="Q296" i="1"/>
  <c r="R288" i="1"/>
  <c r="Q288" i="1"/>
  <c r="R280" i="1"/>
  <c r="Q280" i="1"/>
  <c r="R276" i="1"/>
  <c r="Q276" i="1"/>
  <c r="R268" i="1"/>
  <c r="Q268" i="1"/>
  <c r="R363" i="1"/>
  <c r="Q363" i="1"/>
  <c r="R359" i="1"/>
  <c r="Q359" i="1"/>
  <c r="R355" i="1"/>
  <c r="Q355" i="1"/>
  <c r="R351" i="1"/>
  <c r="Q351" i="1"/>
  <c r="R347" i="1"/>
  <c r="Q347" i="1"/>
  <c r="R343" i="1"/>
  <c r="Q343" i="1"/>
  <c r="R339" i="1"/>
  <c r="Q339" i="1"/>
  <c r="R335" i="1"/>
  <c r="Q335" i="1"/>
  <c r="R331" i="1"/>
  <c r="Q331" i="1"/>
  <c r="R327" i="1"/>
  <c r="Q327" i="1"/>
  <c r="R323" i="1"/>
  <c r="Q323" i="1"/>
  <c r="R319" i="1"/>
  <c r="Q319" i="1"/>
  <c r="R315" i="1"/>
  <c r="Q315" i="1"/>
  <c r="R311" i="1"/>
  <c r="Q311" i="1"/>
  <c r="R307" i="1"/>
  <c r="Q307" i="1"/>
  <c r="R303" i="1"/>
  <c r="Q303" i="1"/>
  <c r="R299" i="1"/>
  <c r="Q299" i="1"/>
  <c r="R295" i="1"/>
  <c r="Q295" i="1"/>
  <c r="R291" i="1"/>
  <c r="Q291" i="1"/>
  <c r="R287" i="1"/>
  <c r="Q287" i="1"/>
  <c r="R283" i="1"/>
  <c r="Q283" i="1"/>
  <c r="R279" i="1"/>
  <c r="Q279" i="1"/>
  <c r="R275" i="1"/>
  <c r="Q275" i="1"/>
  <c r="R271" i="1"/>
  <c r="Q271" i="1"/>
  <c r="R267" i="1"/>
  <c r="Q267" i="1"/>
  <c r="R263" i="1"/>
  <c r="Q263" i="1"/>
  <c r="R259" i="1"/>
  <c r="Q259" i="1"/>
  <c r="R255" i="1"/>
  <c r="Q255" i="1"/>
  <c r="R251" i="1"/>
  <c r="Q251" i="1"/>
  <c r="R247" i="1"/>
  <c r="Q247" i="1"/>
  <c r="R243" i="1"/>
  <c r="Q243" i="1"/>
  <c r="R239" i="1"/>
  <c r="Q239" i="1"/>
  <c r="R235" i="1"/>
  <c r="Q235" i="1"/>
  <c r="R231" i="1"/>
  <c r="Q231" i="1"/>
  <c r="R227" i="1"/>
  <c r="Q227" i="1"/>
  <c r="R223" i="1"/>
  <c r="Q223" i="1"/>
  <c r="R219" i="1"/>
  <c r="Q219" i="1"/>
  <c r="R215" i="1"/>
  <c r="Q215" i="1"/>
  <c r="R211" i="1"/>
  <c r="Q211" i="1"/>
  <c r="R207" i="1"/>
  <c r="Q207" i="1"/>
  <c r="R203" i="1"/>
  <c r="Q203" i="1"/>
  <c r="R199" i="1"/>
  <c r="Q199" i="1"/>
  <c r="R195" i="1"/>
  <c r="Q195" i="1"/>
  <c r="R191" i="1"/>
  <c r="Q191" i="1"/>
  <c r="R187" i="1"/>
  <c r="Q187" i="1"/>
  <c r="R183" i="1"/>
  <c r="Q183" i="1"/>
  <c r="R179" i="1"/>
  <c r="Q179" i="1"/>
  <c r="R175" i="1"/>
  <c r="Q175" i="1"/>
  <c r="R171" i="1"/>
  <c r="Q171" i="1"/>
  <c r="R167" i="1"/>
  <c r="Q167" i="1"/>
  <c r="R163" i="1"/>
  <c r="Q163" i="1"/>
  <c r="R159" i="1"/>
  <c r="Q159" i="1"/>
  <c r="R155" i="1"/>
  <c r="Q155" i="1"/>
  <c r="R151" i="1"/>
  <c r="Q151" i="1"/>
  <c r="R147" i="1"/>
  <c r="Q147" i="1"/>
  <c r="R143" i="1"/>
  <c r="Q143" i="1"/>
  <c r="R139" i="1"/>
  <c r="Q139" i="1"/>
  <c r="R135" i="1"/>
  <c r="Q135" i="1"/>
  <c r="R131" i="1"/>
  <c r="Q131" i="1"/>
  <c r="R127" i="1"/>
  <c r="Q127" i="1"/>
  <c r="R123" i="1"/>
  <c r="Q123" i="1"/>
  <c r="R119" i="1"/>
  <c r="Q119" i="1"/>
  <c r="R115" i="1"/>
  <c r="Q115" i="1"/>
  <c r="R111" i="1"/>
  <c r="Q111" i="1"/>
  <c r="R107" i="1"/>
  <c r="Q107" i="1"/>
  <c r="R103" i="1"/>
  <c r="Q103" i="1"/>
  <c r="R99" i="1"/>
  <c r="Q99" i="1"/>
  <c r="R95" i="1"/>
  <c r="Q95" i="1"/>
  <c r="R91" i="1"/>
  <c r="Q91" i="1"/>
  <c r="R87" i="1"/>
  <c r="Q87" i="1"/>
  <c r="R83" i="1"/>
  <c r="Q83" i="1"/>
  <c r="R79" i="1"/>
  <c r="Q79" i="1"/>
  <c r="R75" i="1"/>
  <c r="Q75" i="1"/>
  <c r="R71" i="1"/>
  <c r="Q71" i="1"/>
  <c r="R67" i="1"/>
  <c r="Q67" i="1"/>
  <c r="R63" i="1"/>
  <c r="Q63" i="1"/>
  <c r="R59" i="1"/>
  <c r="Q59" i="1"/>
  <c r="R55" i="1"/>
  <c r="Q55" i="1"/>
  <c r="R51" i="1"/>
  <c r="Q51" i="1"/>
  <c r="R47" i="1"/>
  <c r="Q47" i="1"/>
  <c r="R43" i="1"/>
  <c r="Q43" i="1"/>
  <c r="R39" i="1"/>
  <c r="Q39" i="1"/>
  <c r="R35" i="1"/>
  <c r="Q35" i="1"/>
  <c r="R31" i="1"/>
  <c r="Q31" i="1"/>
  <c r="R27" i="1"/>
  <c r="Q27" i="1"/>
  <c r="R23" i="1"/>
  <c r="Q23" i="1"/>
  <c r="R19" i="1"/>
  <c r="Q19" i="1"/>
  <c r="R15" i="1"/>
  <c r="Q15" i="1"/>
  <c r="R11" i="1"/>
  <c r="Q11" i="1"/>
  <c r="R357" i="1"/>
  <c r="Q357" i="1"/>
  <c r="R345" i="1"/>
  <c r="Q345" i="1"/>
  <c r="R329" i="1"/>
  <c r="Q329" i="1"/>
  <c r="R313" i="1"/>
  <c r="Q313" i="1"/>
  <c r="R297" i="1"/>
  <c r="Q297" i="1"/>
  <c r="R285" i="1"/>
  <c r="Q285" i="1"/>
  <c r="R290" i="1"/>
  <c r="Q290" i="1"/>
  <c r="R286" i="1"/>
  <c r="Q286" i="1"/>
  <c r="R282" i="1"/>
  <c r="Q282" i="1"/>
  <c r="R278" i="1"/>
  <c r="Q278" i="1"/>
  <c r="R274" i="1"/>
  <c r="Q274" i="1"/>
  <c r="R270" i="1"/>
  <c r="Q270" i="1"/>
  <c r="Y346" i="1"/>
  <c r="N346" i="1"/>
  <c r="Y101" i="1"/>
  <c r="N101" i="1"/>
  <c r="Y73" i="1"/>
  <c r="N73" i="1"/>
  <c r="Y45" i="1"/>
  <c r="N45" i="1"/>
  <c r="Y353" i="1"/>
  <c r="N353" i="1"/>
  <c r="Y325" i="1"/>
  <c r="N325" i="1"/>
  <c r="Y297" i="1"/>
  <c r="N297" i="1"/>
  <c r="Y269" i="1"/>
  <c r="N269" i="1"/>
  <c r="Y241" i="1"/>
  <c r="N241" i="1"/>
  <c r="Y213" i="1"/>
  <c r="N213" i="1"/>
  <c r="Y185" i="1"/>
  <c r="N185" i="1"/>
  <c r="Y157" i="1"/>
  <c r="N157" i="1"/>
  <c r="Y129" i="1"/>
  <c r="N129" i="1"/>
  <c r="Y115" i="1"/>
  <c r="N115" i="1"/>
  <c r="Y87" i="1"/>
  <c r="N87" i="1"/>
  <c r="Y59" i="1"/>
  <c r="N59" i="1"/>
  <c r="Y31" i="1"/>
  <c r="N31" i="1"/>
  <c r="Y360" i="1"/>
  <c r="N360" i="1"/>
  <c r="Y339" i="1"/>
  <c r="N339" i="1"/>
  <c r="Y311" i="1"/>
  <c r="N311" i="1"/>
  <c r="Y283" i="1"/>
  <c r="N283" i="1"/>
  <c r="Y255" i="1"/>
  <c r="N255" i="1"/>
  <c r="Y227" i="1"/>
  <c r="N227" i="1"/>
  <c r="Y199" i="1"/>
  <c r="N199" i="1"/>
  <c r="Y171" i="1"/>
  <c r="N171" i="1"/>
  <c r="Y143" i="1"/>
  <c r="N143" i="1"/>
  <c r="N10" i="1"/>
  <c r="R10" i="1"/>
  <c r="Q10" i="1"/>
  <c r="R8" i="1"/>
  <c r="Q8" i="1"/>
  <c r="R6" i="1"/>
  <c r="Q6" i="1"/>
  <c r="N3" i="1"/>
  <c r="R4" i="1"/>
  <c r="Q4" i="1"/>
  <c r="G2" i="3"/>
  <c r="R362" i="1"/>
  <c r="R354" i="1"/>
  <c r="R346" i="1"/>
  <c r="R338" i="1"/>
  <c r="R330" i="1"/>
  <c r="R322" i="1"/>
  <c r="R314" i="1"/>
  <c r="R306" i="1"/>
  <c r="R298" i="1"/>
  <c r="R366" i="1"/>
  <c r="R358" i="1"/>
  <c r="R350" i="1"/>
  <c r="R342" i="1"/>
  <c r="R334" i="1"/>
  <c r="R326" i="1"/>
  <c r="R318" i="1"/>
  <c r="R310" i="1"/>
  <c r="R302" i="1"/>
  <c r="R294" i="1"/>
  <c r="Y332" i="1"/>
  <c r="Y318" i="1"/>
  <c r="Y304" i="1"/>
  <c r="Y290" i="1"/>
  <c r="Y276" i="1"/>
  <c r="Y262" i="1"/>
  <c r="Y248" i="1"/>
  <c r="Y234" i="1"/>
  <c r="Y220" i="1"/>
  <c r="Y206" i="1"/>
  <c r="Y192" i="1"/>
  <c r="Y178" i="1"/>
  <c r="Y164" i="1"/>
  <c r="Y150" i="1"/>
  <c r="Y136" i="1"/>
  <c r="Y122" i="1"/>
  <c r="Y108" i="1"/>
  <c r="Y94" i="1"/>
  <c r="Y80" i="1"/>
  <c r="Y66" i="1"/>
  <c r="Y52" i="1"/>
  <c r="Y38" i="1"/>
  <c r="Y24" i="1"/>
  <c r="R265" i="1"/>
  <c r="R261" i="1"/>
  <c r="R257" i="1"/>
  <c r="R253" i="1"/>
  <c r="R249" i="1"/>
  <c r="R245" i="1"/>
  <c r="R241" i="1"/>
  <c r="R237" i="1"/>
  <c r="R233" i="1"/>
  <c r="R229" i="1"/>
  <c r="R225" i="1"/>
  <c r="R221" i="1"/>
  <c r="R217" i="1"/>
  <c r="R213" i="1"/>
  <c r="R209" i="1"/>
  <c r="R205" i="1"/>
  <c r="R201" i="1"/>
  <c r="R197" i="1"/>
  <c r="R193" i="1"/>
  <c r="R189" i="1"/>
  <c r="R185" i="1"/>
  <c r="R181" i="1"/>
  <c r="R177" i="1"/>
  <c r="R173" i="1"/>
  <c r="R169" i="1"/>
  <c r="R165" i="1"/>
  <c r="R161" i="1"/>
  <c r="R157" i="1"/>
  <c r="R153" i="1"/>
  <c r="R149" i="1"/>
  <c r="R145" i="1"/>
  <c r="R141" i="1"/>
  <c r="R137" i="1"/>
  <c r="R133" i="1"/>
  <c r="R129" i="1"/>
  <c r="R125" i="1"/>
  <c r="R121" i="1"/>
  <c r="R117" i="1"/>
  <c r="R113" i="1"/>
  <c r="R109" i="1"/>
  <c r="R105" i="1"/>
  <c r="R101" i="1"/>
  <c r="R97" i="1"/>
  <c r="R93" i="1"/>
  <c r="R89" i="1"/>
  <c r="R85" i="1"/>
  <c r="R81" i="1"/>
  <c r="R77" i="1"/>
  <c r="R73" i="1"/>
  <c r="R69" i="1"/>
  <c r="R65" i="1"/>
  <c r="R61" i="1"/>
  <c r="R57" i="1"/>
  <c r="R53" i="1"/>
  <c r="R49" i="1"/>
  <c r="R45" i="1"/>
  <c r="R41" i="1"/>
  <c r="R37" i="1"/>
  <c r="R33" i="1"/>
  <c r="R29" i="1"/>
  <c r="R25" i="1"/>
  <c r="R21" i="1"/>
  <c r="R13" i="1"/>
  <c r="R9" i="1"/>
  <c r="R7" i="1"/>
  <c r="R5" i="1"/>
  <c r="R266" i="1"/>
  <c r="R264" i="1"/>
  <c r="R262" i="1"/>
  <c r="R260" i="1"/>
  <c r="R258" i="1"/>
  <c r="R256" i="1"/>
  <c r="R254" i="1"/>
  <c r="R252" i="1"/>
  <c r="R250" i="1"/>
  <c r="R248" i="1"/>
  <c r="R246" i="1"/>
  <c r="R244" i="1"/>
  <c r="R242" i="1"/>
  <c r="R240" i="1"/>
  <c r="R238" i="1"/>
  <c r="R236" i="1"/>
  <c r="R234" i="1"/>
  <c r="R232" i="1"/>
  <c r="R230" i="1"/>
  <c r="R228" i="1"/>
  <c r="R226" i="1"/>
  <c r="R224" i="1"/>
  <c r="R222" i="1"/>
  <c r="R220" i="1"/>
  <c r="R218" i="1"/>
  <c r="R216" i="1"/>
  <c r="R214" i="1"/>
  <c r="R212" i="1"/>
  <c r="R210" i="1"/>
  <c r="R208" i="1"/>
  <c r="R206" i="1"/>
  <c r="R204" i="1"/>
  <c r="R202" i="1"/>
  <c r="R200" i="1"/>
  <c r="R198" i="1"/>
  <c r="R196" i="1"/>
  <c r="R194" i="1"/>
  <c r="R192" i="1"/>
  <c r="R190" i="1"/>
  <c r="R188" i="1"/>
  <c r="R186" i="1"/>
  <c r="R184" i="1"/>
  <c r="R182" i="1"/>
  <c r="R180" i="1"/>
  <c r="R178" i="1"/>
  <c r="R176" i="1"/>
  <c r="R174" i="1"/>
  <c r="R172" i="1"/>
  <c r="R170" i="1"/>
  <c r="R168" i="1"/>
  <c r="R166" i="1"/>
  <c r="R164" i="1"/>
  <c r="R162" i="1"/>
  <c r="R160" i="1"/>
  <c r="R158" i="1"/>
  <c r="R156" i="1"/>
  <c r="R154" i="1"/>
  <c r="R152" i="1"/>
  <c r="R150" i="1"/>
  <c r="R148" i="1"/>
  <c r="R146" i="1"/>
  <c r="R144" i="1"/>
  <c r="R142" i="1"/>
  <c r="R140" i="1"/>
  <c r="R138" i="1"/>
  <c r="R136" i="1"/>
  <c r="R134" i="1"/>
  <c r="R132" i="1"/>
  <c r="R130" i="1"/>
  <c r="R128" i="1"/>
  <c r="R126" i="1"/>
  <c r="R124" i="1"/>
  <c r="R122" i="1"/>
  <c r="R120" i="1"/>
  <c r="R118" i="1"/>
  <c r="R116" i="1"/>
  <c r="R114" i="1"/>
  <c r="R112" i="1"/>
  <c r="R110" i="1"/>
  <c r="R108" i="1"/>
  <c r="R106" i="1"/>
  <c r="R104" i="1"/>
  <c r="R102" i="1"/>
  <c r="R100" i="1"/>
  <c r="R98" i="1"/>
  <c r="R96" i="1"/>
  <c r="R94" i="1"/>
  <c r="R92" i="1"/>
  <c r="R90" i="1"/>
  <c r="R88" i="1"/>
  <c r="R86" i="1"/>
  <c r="R84" i="1"/>
  <c r="R82" i="1"/>
  <c r="R80" i="1"/>
  <c r="R78" i="1"/>
  <c r="R76" i="1"/>
  <c r="R74" i="1"/>
  <c r="R72" i="1"/>
  <c r="R70" i="1"/>
  <c r="R68" i="1"/>
  <c r="R66" i="1"/>
  <c r="R64" i="1"/>
  <c r="R62" i="1"/>
  <c r="R60" i="1"/>
  <c r="R58" i="1"/>
  <c r="R56" i="1"/>
  <c r="R54" i="1"/>
  <c r="R52" i="1"/>
  <c r="R50" i="1"/>
  <c r="R48" i="1"/>
  <c r="R46" i="1"/>
  <c r="R44" i="1"/>
  <c r="R42" i="1"/>
  <c r="R40" i="1"/>
  <c r="R38" i="1"/>
  <c r="R36" i="1"/>
  <c r="R34" i="1"/>
  <c r="R32" i="1"/>
  <c r="R30" i="1"/>
  <c r="R28" i="1"/>
  <c r="R26" i="1"/>
  <c r="R24" i="1"/>
  <c r="R22" i="1"/>
  <c r="R20" i="1"/>
  <c r="R18" i="1"/>
  <c r="R16" i="1"/>
  <c r="R14" i="1"/>
  <c r="R12" i="1"/>
  <c r="Y3" i="1"/>
  <c r="R3" i="1"/>
  <c r="U3" i="1" l="1"/>
  <c r="V3" i="1"/>
  <c r="T4" i="1"/>
  <c r="F24" i="3"/>
  <c r="V4" i="1" l="1"/>
  <c r="U4" i="1"/>
  <c r="I7" i="3"/>
  <c r="I6" i="3"/>
  <c r="I5" i="3"/>
  <c r="I3" i="3"/>
  <c r="I2" i="3"/>
  <c r="T5" i="1" l="1"/>
  <c r="T6" i="1" s="1"/>
  <c r="V5" i="1"/>
  <c r="U5" i="1"/>
  <c r="V6" i="1"/>
  <c r="U6" i="1" l="1"/>
  <c r="V7" i="1"/>
  <c r="Z6" i="1"/>
  <c r="Z14" i="1"/>
  <c r="Z18" i="1"/>
  <c r="Z22" i="1"/>
  <c r="Z26" i="1"/>
  <c r="Z32" i="1"/>
  <c r="Z36" i="1"/>
  <c r="Z40" i="1"/>
  <c r="Z46" i="1"/>
  <c r="Z50" i="1"/>
  <c r="Z56" i="1"/>
  <c r="Z60" i="1"/>
  <c r="Z64" i="1"/>
  <c r="Z68" i="1"/>
  <c r="Z78" i="1"/>
  <c r="Z82" i="1"/>
  <c r="Z90" i="1"/>
  <c r="Z98" i="1"/>
  <c r="Z102" i="1"/>
  <c r="Z104" i="1"/>
  <c r="Z112" i="1"/>
  <c r="Z116" i="1"/>
  <c r="Z120" i="1"/>
  <c r="Z124" i="1"/>
  <c r="Z132" i="1"/>
  <c r="Z140" i="1"/>
  <c r="Z144" i="1"/>
  <c r="Z148" i="1"/>
  <c r="Z152" i="1"/>
  <c r="Z160" i="1"/>
  <c r="Z168" i="1"/>
  <c r="Z172" i="1"/>
  <c r="Z176" i="1"/>
  <c r="Z180" i="1"/>
  <c r="Z188" i="1"/>
  <c r="Z200" i="1"/>
  <c r="Z204" i="1"/>
  <c r="Z208" i="1"/>
  <c r="Z218" i="1"/>
  <c r="Z222" i="1"/>
  <c r="Z230" i="1"/>
  <c r="Z232" i="1"/>
  <c r="Z238" i="1"/>
  <c r="Z242" i="1"/>
  <c r="Z244" i="1"/>
  <c r="Z252" i="1"/>
  <c r="Z256" i="1"/>
  <c r="Z260" i="1"/>
  <c r="Z266" i="1"/>
  <c r="Z270" i="1"/>
  <c r="Z272" i="1"/>
  <c r="Z278" i="1"/>
  <c r="Z284" i="1"/>
  <c r="Z288" i="1"/>
  <c r="Z294" i="1"/>
  <c r="Z298" i="1"/>
  <c r="Z302" i="1"/>
  <c r="Z306" i="1"/>
  <c r="Z314" i="1"/>
  <c r="Z322" i="1"/>
  <c r="Z326" i="1"/>
  <c r="Z330" i="1"/>
  <c r="Z334" i="1"/>
  <c r="Z342" i="1"/>
  <c r="Z348" i="1"/>
  <c r="Z350" i="1"/>
  <c r="Z356" i="1"/>
  <c r="Z358" i="1"/>
  <c r="Z362" i="1"/>
  <c r="Z364" i="1"/>
  <c r="Z366" i="1"/>
  <c r="Z4" i="1"/>
  <c r="Z8" i="1"/>
  <c r="Z12" i="1"/>
  <c r="Z20" i="1"/>
  <c r="Z28" i="1"/>
  <c r="Z34" i="1"/>
  <c r="Z42" i="1"/>
  <c r="Z48" i="1"/>
  <c r="Z54" i="1"/>
  <c r="Z62" i="1"/>
  <c r="Z70" i="1"/>
  <c r="Z74" i="1"/>
  <c r="Z76" i="1"/>
  <c r="Z84" i="1"/>
  <c r="Z88" i="1"/>
  <c r="Z92" i="1"/>
  <c r="Z96" i="1"/>
  <c r="Z106" i="1"/>
  <c r="Z110" i="1"/>
  <c r="Z118" i="1"/>
  <c r="Z126" i="1"/>
  <c r="Z130" i="1"/>
  <c r="Z134" i="1"/>
  <c r="Z138" i="1"/>
  <c r="Z146" i="1"/>
  <c r="Z154" i="1"/>
  <c r="Z158" i="1"/>
  <c r="Z162" i="1"/>
  <c r="Z166" i="1"/>
  <c r="Z174" i="1"/>
  <c r="Z182" i="1"/>
  <c r="Z186" i="1"/>
  <c r="Z190" i="1"/>
  <c r="Z194" i="1"/>
  <c r="Z196" i="1"/>
  <c r="Z202" i="1"/>
  <c r="Z210" i="1"/>
  <c r="Z214" i="1"/>
  <c r="Z216" i="1"/>
  <c r="Z224" i="1"/>
  <c r="Z228" i="1"/>
  <c r="Z236" i="1"/>
  <c r="Z246" i="1"/>
  <c r="Z250" i="1"/>
  <c r="Z258" i="1"/>
  <c r="Z264" i="1"/>
  <c r="Z274" i="1"/>
  <c r="Z280" i="1"/>
  <c r="Z286" i="1"/>
  <c r="Z292" i="1"/>
  <c r="Z300" i="1"/>
  <c r="Z308" i="1"/>
  <c r="Z312" i="1"/>
  <c r="Z316" i="1"/>
  <c r="Z320" i="1"/>
  <c r="Z328" i="1"/>
  <c r="Z336" i="1"/>
  <c r="Z340" i="1"/>
  <c r="Z344" i="1"/>
  <c r="Z354" i="1"/>
  <c r="Z5" i="1"/>
  <c r="Z7" i="1"/>
  <c r="Z11" i="1"/>
  <c r="Z13" i="1"/>
  <c r="Z15" i="1"/>
  <c r="Z19" i="1"/>
  <c r="Z21" i="1"/>
  <c r="Z25" i="1"/>
  <c r="Z27" i="1"/>
  <c r="Z29" i="1"/>
  <c r="Z33" i="1"/>
  <c r="Z35" i="1"/>
  <c r="Z39" i="1"/>
  <c r="Z41" i="1"/>
  <c r="Z43" i="1"/>
  <c r="Z47" i="1"/>
  <c r="Z49" i="1"/>
  <c r="Z53" i="1"/>
  <c r="Z55" i="1"/>
  <c r="Z57" i="1"/>
  <c r="Z61" i="1"/>
  <c r="Z63" i="1"/>
  <c r="Z67" i="1"/>
  <c r="Z69" i="1"/>
  <c r="Z71" i="1"/>
  <c r="Z75" i="1"/>
  <c r="Z77" i="1"/>
  <c r="Z81" i="1"/>
  <c r="Z83" i="1"/>
  <c r="Z85" i="1"/>
  <c r="Z89" i="1"/>
  <c r="Z91" i="1"/>
  <c r="Z95" i="1"/>
  <c r="Z97" i="1"/>
  <c r="Z99" i="1"/>
  <c r="Z103" i="1"/>
  <c r="Z105" i="1"/>
  <c r="Z109" i="1"/>
  <c r="Z111" i="1"/>
  <c r="Z113" i="1"/>
  <c r="Z117" i="1"/>
  <c r="Z119" i="1"/>
  <c r="Z123" i="1"/>
  <c r="Z125" i="1"/>
  <c r="Z127" i="1"/>
  <c r="Z131" i="1"/>
  <c r="Z133" i="1"/>
  <c r="Z137" i="1"/>
  <c r="Z139" i="1"/>
  <c r="Z141" i="1"/>
  <c r="Z145" i="1"/>
  <c r="Z147" i="1"/>
  <c r="Z151" i="1"/>
  <c r="Z153" i="1"/>
  <c r="Z155" i="1"/>
  <c r="Z159" i="1"/>
  <c r="Z161" i="1"/>
  <c r="Z165" i="1"/>
  <c r="Z167" i="1"/>
  <c r="Z169" i="1"/>
  <c r="Z173" i="1"/>
  <c r="Z175" i="1"/>
  <c r="Z179" i="1"/>
  <c r="Z181" i="1"/>
  <c r="Z183" i="1"/>
  <c r="Z187" i="1"/>
  <c r="Z189" i="1"/>
  <c r="Z193" i="1"/>
  <c r="Z195" i="1"/>
  <c r="Z197" i="1"/>
  <c r="Z201" i="1"/>
  <c r="Z203" i="1"/>
  <c r="Z207" i="1"/>
  <c r="Z209" i="1"/>
  <c r="Z211" i="1"/>
  <c r="Z215" i="1"/>
  <c r="Z217" i="1"/>
  <c r="Z221" i="1"/>
  <c r="Z223" i="1"/>
  <c r="Z225" i="1"/>
  <c r="Z229" i="1"/>
  <c r="Z231" i="1"/>
  <c r="Z235" i="1"/>
  <c r="Z237" i="1"/>
  <c r="Z239" i="1"/>
  <c r="Z243" i="1"/>
  <c r="Z245" i="1"/>
  <c r="Z249" i="1"/>
  <c r="Z251" i="1"/>
  <c r="Z253" i="1"/>
  <c r="Z257" i="1"/>
  <c r="Z259" i="1"/>
  <c r="Z263" i="1"/>
  <c r="Z265" i="1"/>
  <c r="Z267" i="1"/>
  <c r="Z271" i="1"/>
  <c r="Z273" i="1"/>
  <c r="Z277" i="1"/>
  <c r="Z279" i="1"/>
  <c r="Z281" i="1"/>
  <c r="Z285" i="1"/>
  <c r="Z287" i="1"/>
  <c r="Z291" i="1"/>
  <c r="Z293" i="1"/>
  <c r="Z295" i="1"/>
  <c r="Z299" i="1"/>
  <c r="Z301" i="1"/>
  <c r="Z305" i="1"/>
  <c r="Z307" i="1"/>
  <c r="Z309" i="1"/>
  <c r="Z313" i="1"/>
  <c r="Z315" i="1"/>
  <c r="Z319" i="1"/>
  <c r="Z321" i="1"/>
  <c r="Z323" i="1"/>
  <c r="Z327" i="1"/>
  <c r="Z329" i="1"/>
  <c r="Z333" i="1"/>
  <c r="Z335" i="1"/>
  <c r="Z337" i="1"/>
  <c r="Z341" i="1"/>
  <c r="Z343" i="1"/>
  <c r="Z347" i="1"/>
  <c r="Z349" i="1"/>
  <c r="Z351" i="1"/>
  <c r="Z355" i="1"/>
  <c r="Z357" i="1"/>
  <c r="Z361" i="1"/>
  <c r="Z363" i="1"/>
  <c r="Z365" i="1"/>
  <c r="F28" i="3"/>
  <c r="T7" i="1" l="1"/>
  <c r="U7" i="1"/>
  <c r="V8" i="1"/>
  <c r="F25" i="3"/>
  <c r="O11" i="1"/>
  <c r="T8" i="1" l="1"/>
  <c r="U8" i="1"/>
  <c r="O286" i="1"/>
  <c r="O284" i="1"/>
  <c r="O282" i="1"/>
  <c r="O280" i="1"/>
  <c r="O278" i="1"/>
  <c r="O276" i="1"/>
  <c r="O274" i="1"/>
  <c r="O272" i="1"/>
  <c r="O270" i="1"/>
  <c r="O268" i="1"/>
  <c r="O266" i="1"/>
  <c r="O264" i="1"/>
  <c r="O262" i="1"/>
  <c r="O260" i="1"/>
  <c r="O258" i="1"/>
  <c r="O256" i="1"/>
  <c r="O254" i="1"/>
  <c r="O252" i="1"/>
  <c r="O250" i="1"/>
  <c r="O248" i="1"/>
  <c r="O246" i="1"/>
  <c r="O244" i="1"/>
  <c r="O242" i="1"/>
  <c r="O240" i="1"/>
  <c r="O238" i="1"/>
  <c r="O236" i="1"/>
  <c r="O234" i="1"/>
  <c r="O232" i="1"/>
  <c r="O230" i="1"/>
  <c r="O228" i="1"/>
  <c r="O226" i="1"/>
  <c r="O224" i="1"/>
  <c r="O222" i="1"/>
  <c r="O220" i="1"/>
  <c r="O218" i="1"/>
  <c r="O216" i="1"/>
  <c r="O214" i="1"/>
  <c r="O212" i="1"/>
  <c r="O210" i="1"/>
  <c r="O208" i="1"/>
  <c r="O206" i="1"/>
  <c r="O204" i="1"/>
  <c r="O202" i="1"/>
  <c r="O200" i="1"/>
  <c r="O198" i="1"/>
  <c r="O196" i="1"/>
  <c r="O194" i="1"/>
  <c r="O192" i="1"/>
  <c r="O190" i="1"/>
  <c r="O188" i="1"/>
  <c r="O186" i="1"/>
  <c r="O184" i="1"/>
  <c r="O178" i="1"/>
  <c r="O176" i="1"/>
  <c r="O174" i="1"/>
  <c r="O172" i="1"/>
  <c r="O170" i="1"/>
  <c r="O168" i="1"/>
  <c r="O166" i="1"/>
  <c r="O164" i="1"/>
  <c r="O162" i="1"/>
  <c r="O160" i="1"/>
  <c r="O158" i="1"/>
  <c r="O156" i="1"/>
  <c r="O154" i="1"/>
  <c r="O152" i="1"/>
  <c r="O150" i="1"/>
  <c r="O148" i="1"/>
  <c r="O146" i="1"/>
  <c r="O144" i="1"/>
  <c r="O142" i="1"/>
  <c r="O140" i="1"/>
  <c r="O138" i="1"/>
  <c r="O136" i="1"/>
  <c r="O134" i="1"/>
  <c r="O132" i="1"/>
  <c r="O130" i="1"/>
  <c r="O128" i="1"/>
  <c r="O126" i="1"/>
  <c r="O124" i="1"/>
  <c r="O122" i="1"/>
  <c r="O120" i="1"/>
  <c r="O118" i="1"/>
  <c r="O116" i="1"/>
  <c r="O114" i="1"/>
  <c r="O112" i="1"/>
  <c r="O110" i="1"/>
  <c r="O108" i="1"/>
  <c r="O106" i="1"/>
  <c r="O104" i="1"/>
  <c r="O102" i="1"/>
  <c r="O100" i="1"/>
  <c r="O98" i="1"/>
  <c r="O96" i="1"/>
  <c r="O94" i="1"/>
  <c r="O92" i="1"/>
  <c r="O90" i="1"/>
  <c r="O88" i="1"/>
  <c r="O86" i="1"/>
  <c r="O84" i="1"/>
  <c r="O82" i="1"/>
  <c r="O80" i="1"/>
  <c r="O78" i="1"/>
  <c r="O76" i="1"/>
  <c r="O74" i="1"/>
  <c r="O72" i="1"/>
  <c r="O70" i="1"/>
  <c r="O68" i="1"/>
  <c r="O66" i="1"/>
  <c r="O64" i="1"/>
  <c r="O62" i="1"/>
  <c r="O60" i="1"/>
  <c r="O58" i="1"/>
  <c r="O56" i="1"/>
  <c r="O54" i="1"/>
  <c r="O52" i="1"/>
  <c r="O50" i="1"/>
  <c r="O48" i="1"/>
  <c r="O46" i="1"/>
  <c r="O44" i="1"/>
  <c r="O42" i="1"/>
  <c r="O40" i="1"/>
  <c r="O38" i="1"/>
  <c r="O36" i="1"/>
  <c r="O34" i="1"/>
  <c r="O32" i="1"/>
  <c r="O30" i="1"/>
  <c r="O28" i="1"/>
  <c r="O26" i="1"/>
  <c r="O24" i="1"/>
  <c r="O22" i="1"/>
  <c r="O20" i="1"/>
  <c r="O18" i="1"/>
  <c r="O16" i="1"/>
  <c r="O14" i="1"/>
  <c r="O12" i="1"/>
  <c r="O9" i="1"/>
  <c r="O7" i="1"/>
  <c r="O5" i="1"/>
  <c r="O287" i="1"/>
  <c r="O285" i="1"/>
  <c r="O283" i="1"/>
  <c r="O281" i="1"/>
  <c r="O279" i="1"/>
  <c r="O277" i="1"/>
  <c r="O275" i="1"/>
  <c r="O273" i="1"/>
  <c r="O271" i="1"/>
  <c r="O269" i="1"/>
  <c r="O267" i="1"/>
  <c r="O265" i="1"/>
  <c r="O263" i="1"/>
  <c r="O261" i="1"/>
  <c r="O259" i="1"/>
  <c r="O257" i="1"/>
  <c r="O255" i="1"/>
  <c r="O253" i="1"/>
  <c r="O251" i="1"/>
  <c r="O249" i="1"/>
  <c r="O247" i="1"/>
  <c r="O245" i="1"/>
  <c r="O243" i="1"/>
  <c r="O241" i="1"/>
  <c r="O239" i="1"/>
  <c r="O237" i="1"/>
  <c r="O235" i="1"/>
  <c r="O233" i="1"/>
  <c r="O231" i="1"/>
  <c r="O229" i="1"/>
  <c r="O227" i="1"/>
  <c r="O225" i="1"/>
  <c r="O223" i="1"/>
  <c r="O221" i="1"/>
  <c r="O219" i="1"/>
  <c r="O217" i="1"/>
  <c r="O215" i="1"/>
  <c r="O213" i="1"/>
  <c r="O211" i="1"/>
  <c r="O209" i="1"/>
  <c r="O207" i="1"/>
  <c r="O205" i="1"/>
  <c r="O203" i="1"/>
  <c r="O201" i="1"/>
  <c r="O199" i="1"/>
  <c r="O197" i="1"/>
  <c r="O195" i="1"/>
  <c r="O193" i="1"/>
  <c r="O191" i="1"/>
  <c r="O189" i="1"/>
  <c r="O187" i="1"/>
  <c r="O185" i="1"/>
  <c r="O177" i="1"/>
  <c r="O175" i="1"/>
  <c r="O173" i="1"/>
  <c r="O171" i="1"/>
  <c r="O169" i="1"/>
  <c r="O167" i="1"/>
  <c r="O165" i="1"/>
  <c r="O163" i="1"/>
  <c r="O161" i="1"/>
  <c r="O159" i="1"/>
  <c r="O157" i="1"/>
  <c r="O155" i="1"/>
  <c r="O153" i="1"/>
  <c r="O151" i="1"/>
  <c r="O149" i="1"/>
  <c r="O147" i="1"/>
  <c r="O145" i="1"/>
  <c r="O143" i="1"/>
  <c r="O141" i="1"/>
  <c r="O139" i="1"/>
  <c r="O137" i="1"/>
  <c r="O135" i="1"/>
  <c r="O133" i="1"/>
  <c r="O131" i="1"/>
  <c r="O129" i="1"/>
  <c r="O127" i="1"/>
  <c r="O125" i="1"/>
  <c r="O123" i="1"/>
  <c r="O121" i="1"/>
  <c r="O119" i="1"/>
  <c r="O117" i="1"/>
  <c r="O115" i="1"/>
  <c r="O113" i="1"/>
  <c r="O111" i="1"/>
  <c r="O109" i="1"/>
  <c r="O107" i="1"/>
  <c r="O105" i="1"/>
  <c r="O103" i="1"/>
  <c r="O101" i="1"/>
  <c r="O99" i="1"/>
  <c r="O97" i="1"/>
  <c r="O95" i="1"/>
  <c r="O93" i="1"/>
  <c r="O91" i="1"/>
  <c r="O89" i="1"/>
  <c r="O87" i="1"/>
  <c r="O85" i="1"/>
  <c r="O83" i="1"/>
  <c r="O81" i="1"/>
  <c r="O79" i="1"/>
  <c r="O77" i="1"/>
  <c r="O75" i="1"/>
  <c r="O73" i="1"/>
  <c r="O71" i="1"/>
  <c r="O69" i="1"/>
  <c r="O67" i="1"/>
  <c r="O65" i="1"/>
  <c r="O63" i="1"/>
  <c r="O61" i="1"/>
  <c r="O59" i="1"/>
  <c r="O57" i="1"/>
  <c r="O55" i="1"/>
  <c r="O53" i="1"/>
  <c r="O51" i="1"/>
  <c r="O49" i="1"/>
  <c r="O47" i="1"/>
  <c r="O45" i="1"/>
  <c r="O43" i="1"/>
  <c r="O41" i="1"/>
  <c r="O39" i="1"/>
  <c r="O37" i="1"/>
  <c r="O35" i="1"/>
  <c r="O33" i="1"/>
  <c r="O31" i="1"/>
  <c r="O29" i="1"/>
  <c r="O27" i="1"/>
  <c r="O25" i="1"/>
  <c r="O23" i="1"/>
  <c r="O21" i="1"/>
  <c r="O19" i="1"/>
  <c r="O17" i="1"/>
  <c r="O15" i="1"/>
  <c r="O13" i="1"/>
  <c r="O10" i="1"/>
  <c r="O8" i="1"/>
  <c r="O6" i="1"/>
  <c r="O182" i="1"/>
  <c r="O180" i="1"/>
  <c r="O183" i="1"/>
  <c r="O181" i="1"/>
  <c r="O179" i="1"/>
  <c r="O4" i="1"/>
  <c r="O3" i="1"/>
  <c r="O365" i="1"/>
  <c r="O363" i="1"/>
  <c r="O361" i="1"/>
  <c r="O359" i="1"/>
  <c r="O357" i="1"/>
  <c r="O355" i="1"/>
  <c r="O353" i="1"/>
  <c r="O351" i="1"/>
  <c r="O349" i="1"/>
  <c r="O347" i="1"/>
  <c r="O345" i="1"/>
  <c r="O343" i="1"/>
  <c r="O341" i="1"/>
  <c r="O339" i="1"/>
  <c r="O337" i="1"/>
  <c r="O335" i="1"/>
  <c r="O333" i="1"/>
  <c r="O331" i="1"/>
  <c r="O329" i="1"/>
  <c r="O327" i="1"/>
  <c r="O325" i="1"/>
  <c r="O323" i="1"/>
  <c r="O321" i="1"/>
  <c r="O319" i="1"/>
  <c r="O317" i="1"/>
  <c r="O315" i="1"/>
  <c r="O313" i="1"/>
  <c r="O311" i="1"/>
  <c r="O309" i="1"/>
  <c r="O307" i="1"/>
  <c r="O305" i="1"/>
  <c r="O303" i="1"/>
  <c r="O301" i="1"/>
  <c r="O299" i="1"/>
  <c r="O297" i="1"/>
  <c r="O295" i="1"/>
  <c r="O293" i="1"/>
  <c r="O291" i="1"/>
  <c r="O289" i="1"/>
  <c r="O366" i="1"/>
  <c r="O364" i="1"/>
  <c r="O362" i="1"/>
  <c r="O360" i="1"/>
  <c r="O358" i="1"/>
  <c r="O356" i="1"/>
  <c r="O354" i="1"/>
  <c r="O352" i="1"/>
  <c r="O350" i="1"/>
  <c r="O348" i="1"/>
  <c r="O346" i="1"/>
  <c r="O344" i="1"/>
  <c r="O342" i="1"/>
  <c r="O340" i="1"/>
  <c r="O338" i="1"/>
  <c r="O336" i="1"/>
  <c r="O334" i="1"/>
  <c r="O332" i="1"/>
  <c r="O330" i="1"/>
  <c r="O328" i="1"/>
  <c r="O326" i="1"/>
  <c r="O324" i="1"/>
  <c r="O322" i="1"/>
  <c r="O320" i="1"/>
  <c r="O318" i="1"/>
  <c r="O316" i="1"/>
  <c r="O314" i="1"/>
  <c r="O312" i="1"/>
  <c r="O310" i="1"/>
  <c r="O308" i="1"/>
  <c r="O306" i="1"/>
  <c r="O304" i="1"/>
  <c r="O302" i="1"/>
  <c r="O300" i="1"/>
  <c r="O298" i="1"/>
  <c r="O296" i="1"/>
  <c r="O294" i="1"/>
  <c r="O292" i="1"/>
  <c r="O290" i="1"/>
  <c r="O288" i="1"/>
  <c r="T9" i="1" l="1"/>
  <c r="V9" i="1"/>
  <c r="U9" i="1"/>
  <c r="I11" i="3"/>
  <c r="I12" i="3"/>
  <c r="G3" i="3"/>
  <c r="I10" i="3" s="1"/>
  <c r="V10" i="1" l="1"/>
  <c r="T10" i="1"/>
  <c r="U10" i="1"/>
  <c r="V11" i="1"/>
  <c r="T11" i="1" l="1"/>
  <c r="U11" i="1"/>
  <c r="V12" i="1"/>
  <c r="T12" i="1" l="1"/>
  <c r="U12" i="1"/>
  <c r="V13" i="1"/>
  <c r="T13" i="1" l="1"/>
  <c r="U13" i="1"/>
  <c r="V14" i="1"/>
  <c r="T14" i="1" l="1"/>
  <c r="U14" i="1"/>
  <c r="V15" i="1"/>
  <c r="T15" i="1" l="1"/>
  <c r="V16" i="1"/>
  <c r="U15" i="1"/>
  <c r="T16" i="1" l="1"/>
  <c r="V17" i="1"/>
  <c r="U16" i="1"/>
  <c r="T17" i="1" l="1"/>
  <c r="V18" i="1"/>
  <c r="U17" i="1"/>
  <c r="T18" i="1" l="1"/>
  <c r="U18" i="1"/>
  <c r="V19" i="1"/>
  <c r="T19" i="1" l="1"/>
  <c r="T20" i="1" s="1"/>
  <c r="V20" i="1"/>
  <c r="U19" i="1"/>
  <c r="U20" i="1" l="1"/>
  <c r="V21" i="1"/>
  <c r="T21" i="1" l="1"/>
  <c r="U21" i="1"/>
  <c r="V22" i="1"/>
  <c r="T22" i="1" l="1"/>
  <c r="U22" i="1"/>
  <c r="V23" i="1"/>
  <c r="T23" i="1" l="1"/>
  <c r="V24" i="1"/>
  <c r="U23" i="1"/>
  <c r="T24" i="1" l="1"/>
  <c r="V25" i="1"/>
  <c r="U24" i="1"/>
  <c r="T25" i="1" l="1"/>
  <c r="T26" i="1" s="1"/>
  <c r="V26" i="1"/>
  <c r="U25" i="1"/>
  <c r="U26" i="1" l="1"/>
  <c r="T27" i="1"/>
  <c r="U27" i="1" l="1"/>
  <c r="V27" i="1"/>
  <c r="T28" i="1"/>
  <c r="U28" i="1" l="1"/>
  <c r="V28" i="1"/>
  <c r="V29" i="1"/>
  <c r="T29" i="1" l="1"/>
  <c r="V30" i="1"/>
  <c r="U29" i="1"/>
  <c r="U30" i="1" l="1"/>
  <c r="V31" i="1"/>
  <c r="T30" i="1"/>
  <c r="T31" i="1" s="1"/>
  <c r="U31" i="1"/>
  <c r="V32" i="1" l="1"/>
  <c r="U32" i="1"/>
  <c r="V33" i="1"/>
  <c r="T32" i="1" l="1"/>
  <c r="T33" i="1" s="1"/>
  <c r="I18" i="3" s="1"/>
  <c r="U33" i="1"/>
  <c r="V34" i="1"/>
  <c r="T34" i="1" l="1"/>
  <c r="U34" i="1"/>
  <c r="L18" i="3"/>
  <c r="K18" i="3"/>
  <c r="J18" i="3"/>
  <c r="V35" i="1"/>
  <c r="T35" i="1" l="1"/>
  <c r="U35" i="1"/>
  <c r="V36" i="1"/>
  <c r="T36" i="1" l="1"/>
  <c r="U36" i="1"/>
  <c r="V37" i="1"/>
  <c r="T37" i="1" l="1"/>
  <c r="U37" i="1"/>
  <c r="V38" i="1"/>
  <c r="T38" i="1" l="1"/>
  <c r="U38" i="1"/>
  <c r="V39" i="1"/>
  <c r="T39" i="1" l="1"/>
  <c r="U39" i="1"/>
  <c r="V40" i="1"/>
  <c r="T40" i="1" l="1"/>
  <c r="U40" i="1"/>
  <c r="V41" i="1"/>
  <c r="T41" i="1" l="1"/>
  <c r="U41" i="1"/>
  <c r="V42" i="1"/>
  <c r="T42" i="1" l="1"/>
  <c r="U42" i="1"/>
  <c r="V43" i="1"/>
  <c r="T43" i="1" l="1"/>
  <c r="T44" i="1" s="1"/>
  <c r="U43" i="1"/>
  <c r="V44" i="1"/>
  <c r="U44" i="1" l="1"/>
  <c r="V45" i="1"/>
  <c r="T45" i="1" l="1"/>
  <c r="U45" i="1"/>
  <c r="V46" i="1"/>
  <c r="T46" i="1" l="1"/>
  <c r="U46" i="1"/>
  <c r="V47" i="1"/>
  <c r="T47" i="1" l="1"/>
  <c r="T48" i="1" s="1"/>
  <c r="U47" i="1"/>
  <c r="V48" i="1"/>
  <c r="U48" i="1" l="1"/>
  <c r="V49" i="1"/>
  <c r="T49" i="1" l="1"/>
  <c r="T50" i="1" s="1"/>
  <c r="U49" i="1"/>
  <c r="V50" i="1"/>
  <c r="U50" i="1" l="1"/>
  <c r="V51" i="1"/>
  <c r="T51" i="1" l="1"/>
  <c r="T52" i="1" s="1"/>
  <c r="U51" i="1"/>
  <c r="V52" i="1"/>
  <c r="U52" i="1" l="1"/>
  <c r="V53" i="1"/>
  <c r="T53" i="1" l="1"/>
  <c r="T54" i="1" s="1"/>
  <c r="U53" i="1"/>
  <c r="V54" i="1"/>
  <c r="U54" i="1" l="1"/>
  <c r="V55" i="1"/>
  <c r="T55" i="1" l="1"/>
  <c r="U55" i="1"/>
  <c r="V56" i="1"/>
  <c r="T56" i="1" l="1"/>
  <c r="T57" i="1" s="1"/>
  <c r="U56" i="1"/>
  <c r="V57" i="1"/>
  <c r="U57" i="1" l="1"/>
  <c r="V58" i="1"/>
  <c r="T58" i="1" l="1"/>
  <c r="T59" i="1" s="1"/>
  <c r="U58" i="1"/>
  <c r="V59" i="1"/>
  <c r="U59" i="1" l="1"/>
  <c r="V60" i="1"/>
  <c r="T60" i="1" l="1"/>
  <c r="I19" i="3" s="1"/>
  <c r="L19" i="3" s="1"/>
  <c r="U60" i="1"/>
  <c r="V61" i="1"/>
  <c r="T61" i="1" l="1"/>
  <c r="K19" i="3"/>
  <c r="J19" i="3"/>
  <c r="U61" i="1"/>
  <c r="V62" i="1"/>
  <c r="T62" i="1" l="1"/>
  <c r="T63" i="1" s="1"/>
  <c r="U62" i="1"/>
  <c r="V63" i="1"/>
  <c r="U63" i="1" l="1"/>
  <c r="V64" i="1"/>
  <c r="T64" i="1" l="1"/>
  <c r="U64" i="1"/>
  <c r="V65" i="1"/>
  <c r="T65" i="1" l="1"/>
  <c r="U65" i="1"/>
  <c r="V66" i="1"/>
  <c r="T66" i="1" l="1"/>
  <c r="T67" i="1" s="1"/>
  <c r="U66" i="1"/>
  <c r="V67" i="1"/>
  <c r="U67" i="1" l="1"/>
  <c r="V68" i="1"/>
  <c r="T68" i="1" l="1"/>
  <c r="T69" i="1" s="1"/>
  <c r="U68" i="1"/>
  <c r="V69" i="1"/>
  <c r="U69" i="1" l="1"/>
  <c r="V70" i="1"/>
  <c r="T70" i="1" l="1"/>
  <c r="T71" i="1" s="1"/>
  <c r="U70" i="1"/>
  <c r="V71" i="1"/>
  <c r="U71" i="1" l="1"/>
  <c r="V72" i="1"/>
  <c r="T72" i="1" l="1"/>
  <c r="U72" i="1"/>
  <c r="V73" i="1"/>
  <c r="T73" i="1" l="1"/>
  <c r="U73" i="1"/>
  <c r="V74" i="1"/>
  <c r="T74" i="1" l="1"/>
  <c r="U74" i="1"/>
  <c r="V75" i="1"/>
  <c r="T75" i="1" l="1"/>
  <c r="U75" i="1"/>
  <c r="V76" i="1"/>
  <c r="T76" i="1" l="1"/>
  <c r="U76" i="1"/>
  <c r="V77" i="1"/>
  <c r="T77" i="1" l="1"/>
  <c r="U77" i="1"/>
  <c r="V78" i="1"/>
  <c r="T78" i="1" l="1"/>
  <c r="U78" i="1"/>
  <c r="V79" i="1"/>
  <c r="T79" i="1" l="1"/>
  <c r="U79" i="1"/>
  <c r="V80" i="1"/>
  <c r="T80" i="1" l="1"/>
  <c r="U80" i="1"/>
  <c r="V81" i="1"/>
  <c r="T81" i="1" l="1"/>
  <c r="U81" i="1"/>
  <c r="V82" i="1"/>
  <c r="T82" i="1" l="1"/>
  <c r="T83" i="1" s="1"/>
  <c r="U82" i="1"/>
  <c r="V83" i="1"/>
  <c r="U83" i="1" l="1"/>
  <c r="V84" i="1"/>
  <c r="T84" i="1" l="1"/>
  <c r="U84" i="1"/>
  <c r="V85" i="1"/>
  <c r="T85" i="1" l="1"/>
  <c r="T86" i="1" s="1"/>
  <c r="U85" i="1"/>
  <c r="V86" i="1"/>
  <c r="U86" i="1" l="1"/>
  <c r="V87" i="1"/>
  <c r="T87" i="1" l="1"/>
  <c r="T88" i="1" s="1"/>
  <c r="U87" i="1"/>
  <c r="V88" i="1"/>
  <c r="U88" i="1" l="1"/>
  <c r="V89" i="1"/>
  <c r="T89" i="1" l="1"/>
  <c r="U89" i="1"/>
  <c r="V90" i="1"/>
  <c r="T90" i="1" l="1"/>
  <c r="T91" i="1" s="1"/>
  <c r="U90" i="1"/>
  <c r="V91" i="1"/>
  <c r="U91" i="1" l="1"/>
  <c r="V92" i="1"/>
  <c r="T92" i="1" l="1"/>
  <c r="T93" i="1" s="1"/>
  <c r="U92" i="1"/>
  <c r="V93" i="1"/>
  <c r="I20" i="3" l="1"/>
  <c r="J20" i="3" s="1"/>
  <c r="U93" i="1"/>
  <c r="V94" i="1"/>
  <c r="L20" i="3" l="1"/>
  <c r="K20" i="3"/>
  <c r="T94" i="1"/>
  <c r="T95" i="1" s="1"/>
  <c r="U94" i="1"/>
  <c r="V95" i="1"/>
  <c r="U95" i="1" l="1"/>
  <c r="V96" i="1"/>
  <c r="T96" i="1" l="1"/>
  <c r="U96" i="1"/>
  <c r="V97" i="1"/>
  <c r="T97" i="1" l="1"/>
  <c r="U97" i="1"/>
  <c r="V98" i="1"/>
  <c r="T98" i="1" l="1"/>
  <c r="U98" i="1"/>
  <c r="V99" i="1"/>
  <c r="T99" i="1" l="1"/>
  <c r="U99" i="1"/>
  <c r="V100" i="1"/>
  <c r="T100" i="1" l="1"/>
  <c r="U100" i="1"/>
  <c r="V101" i="1"/>
  <c r="T101" i="1" l="1"/>
  <c r="U101" i="1"/>
  <c r="V102" i="1"/>
  <c r="T102" i="1" l="1"/>
  <c r="U102" i="1"/>
  <c r="V103" i="1"/>
  <c r="T103" i="1" l="1"/>
  <c r="U103" i="1"/>
  <c r="V104" i="1"/>
  <c r="T104" i="1" l="1"/>
  <c r="U104" i="1"/>
  <c r="V105" i="1"/>
  <c r="T105" i="1" l="1"/>
  <c r="U105" i="1"/>
  <c r="V106" i="1"/>
  <c r="T106" i="1" l="1"/>
  <c r="U106" i="1"/>
  <c r="V107" i="1"/>
  <c r="T107" i="1" l="1"/>
  <c r="U107" i="1"/>
  <c r="V108" i="1"/>
  <c r="T108" i="1" l="1"/>
  <c r="U108" i="1"/>
  <c r="V109" i="1"/>
  <c r="T109" i="1" l="1"/>
  <c r="U109" i="1"/>
  <c r="V110" i="1"/>
  <c r="T110" i="1" l="1"/>
  <c r="U110" i="1"/>
  <c r="V111" i="1"/>
  <c r="T111" i="1" l="1"/>
  <c r="U111" i="1"/>
  <c r="V112" i="1"/>
  <c r="T112" i="1" l="1"/>
  <c r="U112" i="1"/>
  <c r="V113" i="1"/>
  <c r="T113" i="1" l="1"/>
  <c r="U113" i="1"/>
  <c r="V114" i="1"/>
  <c r="T114" i="1" l="1"/>
  <c r="T115" i="1" s="1"/>
  <c r="U114" i="1"/>
  <c r="V115" i="1"/>
  <c r="U115" i="1" l="1"/>
  <c r="V116" i="1"/>
  <c r="T116" i="1" l="1"/>
  <c r="T117" i="1" s="1"/>
  <c r="U116" i="1"/>
  <c r="V117" i="1"/>
  <c r="U117" i="1" l="1"/>
  <c r="V118" i="1"/>
  <c r="T118" i="1" l="1"/>
  <c r="U118" i="1"/>
  <c r="V119" i="1"/>
  <c r="T119" i="1" l="1"/>
  <c r="U119" i="1"/>
  <c r="V120" i="1"/>
  <c r="T120" i="1" l="1"/>
  <c r="U120" i="1"/>
  <c r="V121" i="1"/>
  <c r="T121" i="1" l="1"/>
  <c r="U121" i="1"/>
  <c r="V122" i="1"/>
  <c r="T122" i="1" l="1"/>
  <c r="U122" i="1"/>
  <c r="V123" i="1"/>
  <c r="T123" i="1" l="1"/>
  <c r="I21" i="3"/>
  <c r="L21" i="3" s="1"/>
  <c r="U123" i="1"/>
  <c r="V124" i="1"/>
  <c r="J21" i="3" l="1"/>
  <c r="K21" i="3"/>
  <c r="T124" i="1"/>
  <c r="T125" i="1" s="1"/>
  <c r="U124" i="1"/>
  <c r="V125" i="1"/>
  <c r="U125" i="1" l="1"/>
  <c r="V126" i="1"/>
  <c r="T126" i="1" l="1"/>
  <c r="T127" i="1" s="1"/>
  <c r="U126" i="1"/>
  <c r="V127" i="1"/>
  <c r="U127" i="1" l="1"/>
  <c r="V128" i="1"/>
  <c r="T128" i="1" l="1"/>
  <c r="T129" i="1" s="1"/>
  <c r="U128" i="1"/>
  <c r="V129" i="1"/>
  <c r="U129" i="1" l="1"/>
  <c r="V130" i="1"/>
  <c r="T130" i="1" l="1"/>
  <c r="U130" i="1"/>
  <c r="V131" i="1"/>
  <c r="T131" i="1" l="1"/>
  <c r="U131" i="1"/>
  <c r="V132" i="1"/>
  <c r="T132" i="1" l="1"/>
  <c r="U132" i="1"/>
  <c r="V133" i="1"/>
  <c r="T133" i="1" l="1"/>
  <c r="U133" i="1"/>
  <c r="V134" i="1"/>
  <c r="T134" i="1" l="1"/>
  <c r="U134" i="1"/>
  <c r="V135" i="1"/>
  <c r="T135" i="1" l="1"/>
  <c r="U135" i="1"/>
  <c r="V136" i="1"/>
  <c r="T136" i="1" l="1"/>
  <c r="T137" i="1" s="1"/>
  <c r="U136" i="1"/>
  <c r="V137" i="1"/>
  <c r="U137" i="1" l="1"/>
  <c r="V138" i="1"/>
  <c r="T138" i="1" l="1"/>
  <c r="T139" i="1" s="1"/>
  <c r="U138" i="1"/>
  <c r="V139" i="1"/>
  <c r="U139" i="1" l="1"/>
  <c r="V140" i="1"/>
  <c r="T140" i="1" l="1"/>
  <c r="T141" i="1" s="1"/>
  <c r="U140" i="1"/>
  <c r="V141" i="1"/>
  <c r="U141" i="1" l="1"/>
  <c r="V142" i="1"/>
  <c r="T142" i="1" l="1"/>
  <c r="T143" i="1" s="1"/>
  <c r="U142" i="1"/>
  <c r="V143" i="1"/>
  <c r="U143" i="1" l="1"/>
  <c r="V144" i="1"/>
  <c r="T144" i="1" l="1"/>
  <c r="T145" i="1" s="1"/>
  <c r="U144" i="1"/>
  <c r="V145" i="1"/>
  <c r="U145" i="1" l="1"/>
  <c r="V146" i="1"/>
  <c r="T146" i="1" l="1"/>
  <c r="T147" i="1" s="1"/>
  <c r="U146" i="1"/>
  <c r="V147" i="1"/>
  <c r="U147" i="1" l="1"/>
  <c r="V148" i="1"/>
  <c r="T148" i="1" l="1"/>
  <c r="T149" i="1" s="1"/>
  <c r="U148" i="1"/>
  <c r="V149" i="1"/>
  <c r="U149" i="1" l="1"/>
  <c r="V150" i="1"/>
  <c r="T150" i="1" l="1"/>
  <c r="U150" i="1"/>
  <c r="V151" i="1"/>
  <c r="T151" i="1" l="1"/>
  <c r="U151" i="1"/>
  <c r="V152" i="1"/>
  <c r="T152" i="1" l="1"/>
  <c r="U152" i="1"/>
  <c r="V153" i="1"/>
  <c r="T153" i="1" l="1"/>
  <c r="I22" i="3" s="1"/>
  <c r="U153" i="1"/>
  <c r="V154" i="1"/>
  <c r="T154" i="1" l="1"/>
  <c r="U154" i="1"/>
  <c r="V155" i="1"/>
  <c r="K22" i="3"/>
  <c r="L22" i="3"/>
  <c r="J22" i="3"/>
  <c r="T155" i="1" l="1"/>
  <c r="T156" i="1" s="1"/>
  <c r="U155" i="1"/>
  <c r="V156" i="1"/>
  <c r="U156" i="1" l="1"/>
  <c r="V157" i="1"/>
  <c r="T157" i="1" l="1"/>
  <c r="U157" i="1"/>
  <c r="V158" i="1"/>
  <c r="T158" i="1" l="1"/>
  <c r="U158" i="1"/>
  <c r="V159" i="1"/>
  <c r="T159" i="1" l="1"/>
  <c r="U159" i="1"/>
  <c r="V160" i="1"/>
  <c r="T160" i="1" l="1"/>
  <c r="U160" i="1"/>
  <c r="V161" i="1"/>
  <c r="T161" i="1" l="1"/>
  <c r="T162" i="1" s="1"/>
  <c r="U161" i="1"/>
  <c r="V162" i="1"/>
  <c r="U162" i="1" l="1"/>
  <c r="V163" i="1"/>
  <c r="T163" i="1" l="1"/>
  <c r="T164" i="1" s="1"/>
  <c r="U163" i="1"/>
  <c r="V164" i="1"/>
  <c r="U164" i="1" l="1"/>
  <c r="V165" i="1"/>
  <c r="T165" i="1" l="1"/>
  <c r="T166" i="1" s="1"/>
  <c r="U165" i="1"/>
  <c r="V166" i="1"/>
  <c r="U166" i="1" l="1"/>
  <c r="V167" i="1"/>
  <c r="T167" i="1" l="1"/>
  <c r="T168" i="1" s="1"/>
  <c r="U167" i="1"/>
  <c r="V168" i="1"/>
  <c r="U168" i="1" l="1"/>
  <c r="V169" i="1"/>
  <c r="T169" i="1" l="1"/>
  <c r="T170" i="1" s="1"/>
  <c r="U169" i="1"/>
  <c r="V170" i="1"/>
  <c r="U170" i="1" l="1"/>
  <c r="V171" i="1"/>
  <c r="T171" i="1" l="1"/>
  <c r="T172" i="1" s="1"/>
  <c r="U171" i="1"/>
  <c r="V172" i="1"/>
  <c r="U172" i="1" l="1"/>
  <c r="V173" i="1"/>
  <c r="T173" i="1" l="1"/>
  <c r="T174" i="1" s="1"/>
  <c r="U173" i="1"/>
  <c r="V174" i="1"/>
  <c r="U174" i="1" l="1"/>
  <c r="V175" i="1"/>
  <c r="T175" i="1" l="1"/>
  <c r="T176" i="1" s="1"/>
  <c r="U175" i="1"/>
  <c r="V176" i="1"/>
  <c r="U176" i="1" l="1"/>
  <c r="V177" i="1"/>
  <c r="T177" i="1" l="1"/>
  <c r="T178" i="1" s="1"/>
  <c r="U177" i="1"/>
  <c r="V178" i="1"/>
  <c r="U178" i="1" l="1"/>
  <c r="V179" i="1"/>
  <c r="T179" i="1" l="1"/>
  <c r="T180" i="1" s="1"/>
  <c r="U179" i="1"/>
  <c r="V180" i="1"/>
  <c r="U180" i="1" l="1"/>
  <c r="V181" i="1"/>
  <c r="T181" i="1" l="1"/>
  <c r="T182" i="1" s="1"/>
  <c r="U181" i="1"/>
  <c r="V182" i="1"/>
  <c r="U182" i="1" l="1"/>
  <c r="V183" i="1"/>
  <c r="T183" i="1" l="1"/>
  <c r="T184" i="1" s="1"/>
  <c r="U183" i="1"/>
  <c r="V184" i="1"/>
  <c r="I23" i="3" l="1"/>
  <c r="J23" i="3" s="1"/>
  <c r="U184" i="1"/>
  <c r="V185" i="1"/>
  <c r="K23" i="3" l="1"/>
  <c r="L23" i="3"/>
  <c r="T185" i="1"/>
  <c r="T186" i="1" s="1"/>
  <c r="U185" i="1"/>
  <c r="V186" i="1"/>
  <c r="U186" i="1" l="1"/>
  <c r="V187" i="1"/>
  <c r="T187" i="1" l="1"/>
  <c r="T188" i="1" s="1"/>
  <c r="U187" i="1"/>
  <c r="V188" i="1"/>
  <c r="U188" i="1" l="1"/>
  <c r="V189" i="1"/>
  <c r="T189" i="1" l="1"/>
  <c r="U189" i="1"/>
  <c r="V190" i="1"/>
  <c r="T190" i="1" l="1"/>
  <c r="U190" i="1"/>
  <c r="V191" i="1"/>
  <c r="T191" i="1" l="1"/>
  <c r="U191" i="1"/>
  <c r="V192" i="1"/>
  <c r="T192" i="1" l="1"/>
  <c r="T193" i="1" s="1"/>
  <c r="U192" i="1"/>
  <c r="V193" i="1"/>
  <c r="U193" i="1" l="1"/>
  <c r="V194" i="1"/>
  <c r="T194" i="1" l="1"/>
  <c r="T195" i="1" s="1"/>
  <c r="U194" i="1"/>
  <c r="V195" i="1"/>
  <c r="U195" i="1" l="1"/>
  <c r="V196" i="1"/>
  <c r="T196" i="1" l="1"/>
  <c r="U196" i="1"/>
  <c r="V197" i="1"/>
  <c r="T197" i="1" l="1"/>
  <c r="U197" i="1"/>
  <c r="V198" i="1"/>
  <c r="T198" i="1" l="1"/>
  <c r="U198" i="1"/>
  <c r="V199" i="1"/>
  <c r="T199" i="1" l="1"/>
  <c r="T200" i="1" s="1"/>
  <c r="U199" i="1"/>
  <c r="V200" i="1"/>
  <c r="U200" i="1" l="1"/>
  <c r="V201" i="1"/>
  <c r="T201" i="1" l="1"/>
  <c r="T202" i="1" s="1"/>
  <c r="U201" i="1"/>
  <c r="V202" i="1"/>
  <c r="U202" i="1" l="1"/>
  <c r="V203" i="1"/>
  <c r="T203" i="1" l="1"/>
  <c r="T204" i="1" s="1"/>
  <c r="U203" i="1"/>
  <c r="V204" i="1"/>
  <c r="U204" i="1" l="1"/>
  <c r="V205" i="1"/>
  <c r="T205" i="1" l="1"/>
  <c r="T206" i="1" s="1"/>
  <c r="U205" i="1"/>
  <c r="V206" i="1"/>
  <c r="U206" i="1" l="1"/>
  <c r="V207" i="1"/>
  <c r="T207" i="1" l="1"/>
  <c r="T208" i="1" s="1"/>
  <c r="U207" i="1"/>
  <c r="V208" i="1"/>
  <c r="U208" i="1" l="1"/>
  <c r="V209" i="1"/>
  <c r="T209" i="1" l="1"/>
  <c r="U209" i="1"/>
  <c r="V210" i="1"/>
  <c r="T210" i="1" l="1"/>
  <c r="U210" i="1"/>
  <c r="V211" i="1"/>
  <c r="T211" i="1" l="1"/>
  <c r="U211" i="1"/>
  <c r="V212" i="1"/>
  <c r="T212" i="1" l="1"/>
  <c r="U212" i="1"/>
  <c r="V213" i="1"/>
  <c r="T213" i="1" l="1"/>
  <c r="U213" i="1"/>
  <c r="V214" i="1"/>
  <c r="T214" i="1" l="1"/>
  <c r="U214" i="1"/>
  <c r="V215" i="1"/>
  <c r="T215" i="1" l="1"/>
  <c r="I24" i="3"/>
  <c r="L24" i="3" s="1"/>
  <c r="U215" i="1"/>
  <c r="V216" i="1"/>
  <c r="J24" i="3" l="1"/>
  <c r="K24" i="3"/>
  <c r="T216" i="1"/>
  <c r="T217" i="1" s="1"/>
  <c r="U216" i="1"/>
  <c r="V217" i="1"/>
  <c r="U217" i="1" l="1"/>
  <c r="V218" i="1"/>
  <c r="T218" i="1" l="1"/>
  <c r="U218" i="1"/>
  <c r="V219" i="1"/>
  <c r="T219" i="1" l="1"/>
  <c r="U219" i="1"/>
  <c r="V220" i="1"/>
  <c r="T220" i="1" l="1"/>
  <c r="T221" i="1" s="1"/>
  <c r="U220" i="1"/>
  <c r="V221" i="1"/>
  <c r="U221" i="1" l="1"/>
  <c r="V222" i="1"/>
  <c r="T222" i="1" l="1"/>
  <c r="T223" i="1" s="1"/>
  <c r="U222" i="1"/>
  <c r="V223" i="1"/>
  <c r="U223" i="1" l="1"/>
  <c r="V224" i="1"/>
  <c r="T224" i="1" l="1"/>
  <c r="T225" i="1" s="1"/>
  <c r="U224" i="1"/>
  <c r="V225" i="1"/>
  <c r="U225" i="1" l="1"/>
  <c r="V226" i="1"/>
  <c r="T226" i="1" l="1"/>
  <c r="T227" i="1" s="1"/>
  <c r="U226" i="1"/>
  <c r="V227" i="1"/>
  <c r="U227" i="1" l="1"/>
  <c r="V228" i="1"/>
  <c r="T228" i="1" l="1"/>
  <c r="U228" i="1"/>
  <c r="V229" i="1"/>
  <c r="T229" i="1" l="1"/>
  <c r="U229" i="1"/>
  <c r="V230" i="1"/>
  <c r="T230" i="1" l="1"/>
  <c r="T231" i="1" s="1"/>
  <c r="U230" i="1"/>
  <c r="V231" i="1"/>
  <c r="U231" i="1" l="1"/>
  <c r="V232" i="1"/>
  <c r="T232" i="1" l="1"/>
  <c r="U232" i="1"/>
  <c r="V233" i="1"/>
  <c r="T233" i="1" l="1"/>
  <c r="U233" i="1"/>
  <c r="V234" i="1"/>
  <c r="T234" i="1" l="1"/>
  <c r="U234" i="1"/>
  <c r="V235" i="1"/>
  <c r="T235" i="1" l="1"/>
  <c r="U235" i="1"/>
  <c r="V236" i="1"/>
  <c r="T236" i="1" l="1"/>
  <c r="U236" i="1"/>
  <c r="V237" i="1"/>
  <c r="T237" i="1" l="1"/>
  <c r="T238" i="1" s="1"/>
  <c r="U237" i="1"/>
  <c r="V238" i="1"/>
  <c r="U238" i="1" l="1"/>
  <c r="V239" i="1"/>
  <c r="T239" i="1" l="1"/>
  <c r="T240" i="1" s="1"/>
  <c r="U239" i="1"/>
  <c r="V240" i="1"/>
  <c r="U240" i="1" l="1"/>
  <c r="V241" i="1"/>
  <c r="T241" i="1" l="1"/>
  <c r="T242" i="1" s="1"/>
  <c r="U241" i="1"/>
  <c r="V242" i="1"/>
  <c r="U242" i="1" l="1"/>
  <c r="V243" i="1"/>
  <c r="T243" i="1" l="1"/>
  <c r="T244" i="1" s="1"/>
  <c r="U243" i="1"/>
  <c r="V244" i="1"/>
  <c r="U244" i="1" l="1"/>
  <c r="V245" i="1"/>
  <c r="T245" i="1" l="1"/>
  <c r="T246" i="1" s="1"/>
  <c r="U245" i="1"/>
  <c r="V246" i="1"/>
  <c r="I25" i="3" l="1"/>
  <c r="L25" i="3" s="1"/>
  <c r="U246" i="1"/>
  <c r="V247" i="1"/>
  <c r="J25" i="3" l="1"/>
  <c r="K25" i="3"/>
  <c r="T247" i="1"/>
  <c r="U247" i="1"/>
  <c r="V248" i="1"/>
  <c r="T248" i="1" l="1"/>
  <c r="U248" i="1"/>
  <c r="V249" i="1"/>
  <c r="T249" i="1" l="1"/>
  <c r="U249" i="1"/>
  <c r="V250" i="1"/>
  <c r="T250" i="1" l="1"/>
  <c r="U250" i="1"/>
  <c r="V251" i="1"/>
  <c r="T251" i="1" l="1"/>
  <c r="U251" i="1"/>
  <c r="V252" i="1"/>
  <c r="T252" i="1" l="1"/>
  <c r="U252" i="1"/>
  <c r="V253" i="1"/>
  <c r="T253" i="1" l="1"/>
  <c r="U253" i="1"/>
  <c r="V254" i="1"/>
  <c r="T254" i="1" l="1"/>
  <c r="U254" i="1"/>
  <c r="V255" i="1"/>
  <c r="T255" i="1" l="1"/>
  <c r="U255" i="1"/>
  <c r="V256" i="1"/>
  <c r="T256" i="1" l="1"/>
  <c r="U256" i="1"/>
  <c r="V257" i="1"/>
  <c r="T257" i="1" l="1"/>
  <c r="U257" i="1"/>
  <c r="V258" i="1"/>
  <c r="T258" i="1" l="1"/>
  <c r="U258" i="1"/>
  <c r="V259" i="1"/>
  <c r="T259" i="1" l="1"/>
  <c r="U259" i="1"/>
  <c r="V260" i="1"/>
  <c r="T260" i="1" l="1"/>
  <c r="U260" i="1"/>
  <c r="V261" i="1"/>
  <c r="T261" i="1" l="1"/>
  <c r="U261" i="1"/>
  <c r="V262" i="1"/>
  <c r="T262" i="1" l="1"/>
  <c r="U262" i="1"/>
  <c r="V263" i="1"/>
  <c r="T263" i="1" l="1"/>
  <c r="T264" i="1" s="1"/>
  <c r="U263" i="1"/>
  <c r="V264" i="1"/>
  <c r="U264" i="1" l="1"/>
  <c r="V265" i="1"/>
  <c r="T265" i="1" l="1"/>
  <c r="T266" i="1" s="1"/>
  <c r="U265" i="1"/>
  <c r="V266" i="1"/>
  <c r="U266" i="1" l="1"/>
  <c r="V267" i="1"/>
  <c r="T267" i="1" l="1"/>
  <c r="T268" i="1" s="1"/>
  <c r="U267" i="1"/>
  <c r="V268" i="1"/>
  <c r="U268" i="1" l="1"/>
  <c r="V269" i="1"/>
  <c r="T269" i="1" l="1"/>
  <c r="T270" i="1" s="1"/>
  <c r="U269" i="1"/>
  <c r="V270" i="1"/>
  <c r="U270" i="1" l="1"/>
  <c r="V271" i="1"/>
  <c r="T271" i="1" l="1"/>
  <c r="U271" i="1"/>
  <c r="V272" i="1"/>
  <c r="T272" i="1" l="1"/>
  <c r="U272" i="1"/>
  <c r="V273" i="1"/>
  <c r="T273" i="1" l="1"/>
  <c r="U273" i="1"/>
  <c r="V274" i="1"/>
  <c r="T274" i="1" l="1"/>
  <c r="T275" i="1" s="1"/>
  <c r="U274" i="1"/>
  <c r="V275" i="1"/>
  <c r="U275" i="1" l="1"/>
  <c r="I26" i="3"/>
  <c r="K26" i="3" s="1"/>
  <c r="V276" i="1"/>
  <c r="T276" i="1" l="1"/>
  <c r="J26" i="3"/>
  <c r="L26" i="3"/>
  <c r="U276" i="1"/>
  <c r="V277" i="1"/>
  <c r="T277" i="1" l="1"/>
  <c r="T278" i="1" s="1"/>
  <c r="U277" i="1"/>
  <c r="V278" i="1"/>
  <c r="U278" i="1" l="1"/>
  <c r="V279" i="1"/>
  <c r="T279" i="1" l="1"/>
  <c r="U279" i="1"/>
  <c r="V280" i="1"/>
  <c r="T280" i="1" l="1"/>
  <c r="U280" i="1"/>
  <c r="V281" i="1"/>
  <c r="T281" i="1" l="1"/>
  <c r="T282" i="1" s="1"/>
  <c r="U281" i="1"/>
  <c r="V282" i="1"/>
  <c r="U282" i="1" l="1"/>
  <c r="V283" i="1"/>
  <c r="T283" i="1" l="1"/>
  <c r="T284" i="1" s="1"/>
  <c r="U283" i="1"/>
  <c r="V284" i="1"/>
  <c r="U284" i="1" l="1"/>
  <c r="V285" i="1"/>
  <c r="T285" i="1" l="1"/>
  <c r="U285" i="1"/>
  <c r="V286" i="1"/>
  <c r="T286" i="1" l="1"/>
  <c r="U286" i="1"/>
  <c r="V287" i="1"/>
  <c r="T287" i="1" l="1"/>
  <c r="T288" i="1" s="1"/>
  <c r="U287" i="1"/>
  <c r="V288" i="1"/>
  <c r="U288" i="1" l="1"/>
  <c r="V289" i="1"/>
  <c r="T289" i="1" l="1"/>
  <c r="T290" i="1" s="1"/>
  <c r="U289" i="1"/>
  <c r="V290" i="1"/>
  <c r="U290" i="1" l="1"/>
  <c r="V291" i="1"/>
  <c r="T291" i="1" l="1"/>
  <c r="U291" i="1"/>
  <c r="V292" i="1"/>
  <c r="T292" i="1" l="1"/>
  <c r="T293" i="1" s="1"/>
  <c r="U292" i="1"/>
  <c r="V293" i="1"/>
  <c r="U293" i="1" l="1"/>
  <c r="V294" i="1"/>
  <c r="T294" i="1" l="1"/>
  <c r="U294" i="1"/>
  <c r="V295" i="1"/>
  <c r="T295" i="1" l="1"/>
  <c r="T296" i="1" s="1"/>
  <c r="U295" i="1"/>
  <c r="V296" i="1"/>
  <c r="U296" i="1" l="1"/>
  <c r="V297" i="1"/>
  <c r="T297" i="1" l="1"/>
  <c r="T298" i="1" s="1"/>
  <c r="U297" i="1"/>
  <c r="V298" i="1"/>
  <c r="U298" i="1" l="1"/>
  <c r="V299" i="1"/>
  <c r="T299" i="1" l="1"/>
  <c r="T300" i="1" s="1"/>
  <c r="U299" i="1"/>
  <c r="V300" i="1"/>
  <c r="U300" i="1" l="1"/>
  <c r="V301" i="1"/>
  <c r="T301" i="1" l="1"/>
  <c r="T302" i="1" s="1"/>
  <c r="U301" i="1"/>
  <c r="V302" i="1"/>
  <c r="U302" i="1" l="1"/>
  <c r="V303" i="1"/>
  <c r="T303" i="1" l="1"/>
  <c r="T304" i="1" s="1"/>
  <c r="U303" i="1"/>
  <c r="V304" i="1"/>
  <c r="U304" i="1" l="1"/>
  <c r="V305" i="1"/>
  <c r="T305" i="1" l="1"/>
  <c r="U305" i="1"/>
  <c r="V306" i="1"/>
  <c r="T306" i="1" l="1"/>
  <c r="I27" i="3" s="1"/>
  <c r="U306" i="1"/>
  <c r="V307" i="1"/>
  <c r="T307" i="1" l="1"/>
  <c r="U307" i="1"/>
  <c r="V308" i="1"/>
  <c r="L27" i="3"/>
  <c r="J27" i="3"/>
  <c r="K27" i="3"/>
  <c r="T308" i="1" l="1"/>
  <c r="T309" i="1" s="1"/>
  <c r="U308" i="1"/>
  <c r="V309" i="1"/>
  <c r="U309" i="1" l="1"/>
  <c r="V310" i="1"/>
  <c r="T310" i="1" l="1"/>
  <c r="T311" i="1" s="1"/>
  <c r="U310" i="1"/>
  <c r="V311" i="1"/>
  <c r="U311" i="1" l="1"/>
  <c r="V312" i="1"/>
  <c r="T312" i="1" l="1"/>
  <c r="T313" i="1" s="1"/>
  <c r="U312" i="1"/>
  <c r="V313" i="1"/>
  <c r="U313" i="1" l="1"/>
  <c r="V314" i="1"/>
  <c r="T314" i="1" l="1"/>
  <c r="T315" i="1" s="1"/>
  <c r="U314" i="1"/>
  <c r="V315" i="1"/>
  <c r="U315" i="1" l="1"/>
  <c r="V316" i="1"/>
  <c r="T316" i="1" l="1"/>
  <c r="T317" i="1" s="1"/>
  <c r="U316" i="1"/>
  <c r="V317" i="1"/>
  <c r="U317" i="1" l="1"/>
  <c r="V318" i="1"/>
  <c r="T318" i="1" l="1"/>
  <c r="T319" i="1" s="1"/>
  <c r="U318" i="1"/>
  <c r="V319" i="1"/>
  <c r="U319" i="1" l="1"/>
  <c r="V320" i="1"/>
  <c r="T320" i="1" l="1"/>
  <c r="T321" i="1" s="1"/>
  <c r="U320" i="1"/>
  <c r="V321" i="1"/>
  <c r="U321" i="1" l="1"/>
  <c r="V322" i="1"/>
  <c r="T322" i="1" l="1"/>
  <c r="T323" i="1" s="1"/>
  <c r="U322" i="1"/>
  <c r="V323" i="1"/>
  <c r="U323" i="1" l="1"/>
  <c r="V324" i="1"/>
  <c r="T324" i="1" l="1"/>
  <c r="T325" i="1" s="1"/>
  <c r="U324" i="1"/>
  <c r="V325" i="1"/>
  <c r="U325" i="1" l="1"/>
  <c r="V326" i="1"/>
  <c r="T326" i="1" l="1"/>
  <c r="T327" i="1" s="1"/>
  <c r="U326" i="1"/>
  <c r="V327" i="1"/>
  <c r="U327" i="1" l="1"/>
  <c r="V328" i="1"/>
  <c r="T328" i="1" l="1"/>
  <c r="T329" i="1" s="1"/>
  <c r="U328" i="1"/>
  <c r="V329" i="1"/>
  <c r="U329" i="1" l="1"/>
  <c r="V330" i="1"/>
  <c r="T330" i="1" l="1"/>
  <c r="T331" i="1" s="1"/>
  <c r="U330" i="1"/>
  <c r="V331" i="1"/>
  <c r="U331" i="1" l="1"/>
  <c r="V332" i="1"/>
  <c r="T332" i="1" l="1"/>
  <c r="T333" i="1" s="1"/>
  <c r="U332" i="1"/>
  <c r="V333" i="1"/>
  <c r="U333" i="1" l="1"/>
  <c r="V334" i="1"/>
  <c r="T334" i="1" l="1"/>
  <c r="T335" i="1" s="1"/>
  <c r="U334" i="1"/>
  <c r="V335" i="1"/>
  <c r="U335" i="1" l="1"/>
  <c r="V336" i="1"/>
  <c r="T336" i="1" l="1"/>
  <c r="T337" i="1" s="1"/>
  <c r="U336" i="1"/>
  <c r="V337" i="1"/>
  <c r="I28" i="3" l="1"/>
  <c r="L28" i="3" s="1"/>
  <c r="U337" i="1"/>
  <c r="V338" i="1"/>
  <c r="K28" i="3" l="1"/>
  <c r="J28" i="3"/>
  <c r="T338" i="1"/>
  <c r="U338" i="1"/>
  <c r="V339" i="1"/>
  <c r="T339" i="1" l="1"/>
  <c r="U339" i="1"/>
  <c r="V340" i="1"/>
  <c r="T340" i="1" l="1"/>
  <c r="U340" i="1"/>
  <c r="V341" i="1"/>
  <c r="T341" i="1" l="1"/>
  <c r="U341" i="1"/>
  <c r="V342" i="1"/>
  <c r="T342" i="1" l="1"/>
  <c r="U342" i="1"/>
  <c r="V343" i="1"/>
  <c r="T343" i="1" l="1"/>
  <c r="U343" i="1"/>
  <c r="V344" i="1"/>
  <c r="T344" i="1" l="1"/>
  <c r="U344" i="1"/>
  <c r="V345" i="1"/>
  <c r="T345" i="1" l="1"/>
  <c r="U345" i="1"/>
  <c r="V346" i="1"/>
  <c r="T346" i="1" l="1"/>
  <c r="U346" i="1"/>
  <c r="V347" i="1"/>
  <c r="T347" i="1" l="1"/>
  <c r="U347" i="1"/>
  <c r="V348" i="1"/>
  <c r="T348" i="1" l="1"/>
  <c r="U348" i="1"/>
  <c r="V349" i="1"/>
  <c r="T349" i="1" l="1"/>
  <c r="U349" i="1"/>
  <c r="V350" i="1"/>
  <c r="T350" i="1" l="1"/>
  <c r="U350" i="1"/>
  <c r="V351" i="1"/>
  <c r="T351" i="1" l="1"/>
  <c r="U351" i="1"/>
  <c r="V352" i="1"/>
  <c r="T352" i="1" l="1"/>
  <c r="U352" i="1"/>
  <c r="V353" i="1"/>
  <c r="T353" i="1" l="1"/>
  <c r="U353" i="1"/>
  <c r="V354" i="1"/>
  <c r="T354" i="1" l="1"/>
  <c r="T355" i="1" s="1"/>
  <c r="U354" i="1"/>
  <c r="V355" i="1"/>
  <c r="U355" i="1" l="1"/>
  <c r="V356" i="1"/>
  <c r="T356" i="1" l="1"/>
  <c r="U356" i="1"/>
  <c r="V357" i="1"/>
  <c r="T357" i="1" l="1"/>
  <c r="U357" i="1"/>
  <c r="V358" i="1"/>
  <c r="T358" i="1" l="1"/>
  <c r="U358" i="1"/>
  <c r="V359" i="1"/>
  <c r="T359" i="1" l="1"/>
  <c r="U359" i="1"/>
  <c r="V360" i="1"/>
  <c r="T360" i="1" l="1"/>
  <c r="U360" i="1"/>
  <c r="V361" i="1"/>
  <c r="T361" i="1" l="1"/>
  <c r="U361" i="1"/>
  <c r="V362" i="1"/>
  <c r="T362" i="1" l="1"/>
  <c r="U362" i="1"/>
  <c r="V363" i="1"/>
  <c r="T363" i="1" l="1"/>
  <c r="U363" i="1"/>
  <c r="V364" i="1"/>
  <c r="T364" i="1" l="1"/>
  <c r="U364" i="1"/>
  <c r="V365" i="1"/>
  <c r="T365" i="1" l="1"/>
  <c r="U365" i="1"/>
  <c r="V366" i="1"/>
  <c r="T366" i="1" l="1"/>
  <c r="U366" i="1"/>
  <c r="V367" i="1"/>
  <c r="T367" i="1" l="1"/>
  <c r="I29" i="3"/>
  <c r="J29" i="3" s="1"/>
  <c r="U367" i="1"/>
  <c r="I13" i="3"/>
  <c r="K29" i="3" l="1"/>
  <c r="I14" i="3" s="1"/>
  <c r="L29" i="3"/>
  <c r="F22" i="3" s="1"/>
  <c r="F27" i="3" s="1"/>
  <c r="F29" i="3" s="1"/>
</calcChain>
</file>

<file path=xl/sharedStrings.xml><?xml version="1.0" encoding="utf-8"?>
<sst xmlns="http://schemas.openxmlformats.org/spreadsheetml/2006/main" count="448" uniqueCount="82">
  <si>
    <t>pause</t>
  </si>
  <si>
    <t>date</t>
  </si>
  <si>
    <t>jour</t>
  </si>
  <si>
    <t>vendredi</t>
  </si>
  <si>
    <t>samedi</t>
  </si>
  <si>
    <t>dimanche</t>
  </si>
  <si>
    <t>lundi</t>
  </si>
  <si>
    <t>mardi</t>
  </si>
  <si>
    <t>mercredi</t>
  </si>
  <si>
    <t>jeudi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</si>
  <si>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</si>
  <si>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</si>
  <si>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</si>
  <si>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</si>
  <si>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</si>
  <si>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</si>
  <si>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</si>
  <si>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</si>
  <si>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</si>
  <si>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>total</t>
  </si>
  <si>
    <t xml:space="preserve">heure jour </t>
  </si>
  <si>
    <t>reste</t>
  </si>
  <si>
    <t>C</t>
  </si>
  <si>
    <t>R</t>
  </si>
  <si>
    <t>congés pris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</si>
  <si>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</si>
  <si>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</si>
  <si>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</si>
  <si>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</si>
  <si>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</si>
  <si>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</si>
  <si>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</si>
  <si>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</si>
  <si>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</si>
  <si>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</si>
  <si>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</si>
  <si>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</si>
  <si>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CP</t>
  </si>
  <si>
    <t>H SUP</t>
  </si>
  <si>
    <t>HC</t>
  </si>
  <si>
    <t>congés</t>
  </si>
  <si>
    <t>heures sup  1 à 14</t>
  </si>
  <si>
    <t>heures sup 15 à 25</t>
  </si>
  <si>
    <t>H travail</t>
  </si>
  <si>
    <t>H travail + congés</t>
  </si>
  <si>
    <t>Congés</t>
  </si>
  <si>
    <t xml:space="preserve">1 à 25 </t>
  </si>
  <si>
    <t>nuit</t>
  </si>
  <si>
    <t xml:space="preserve">H récup </t>
  </si>
  <si>
    <t>Total</t>
  </si>
  <si>
    <t xml:space="preserve">Total HC travail jour </t>
  </si>
  <si>
    <t>Total HC travail amplitude</t>
  </si>
  <si>
    <t>récup</t>
  </si>
  <si>
    <t>Toatl HC  heure  sup mois</t>
  </si>
  <si>
    <t>Total HC hedbomadaire</t>
  </si>
  <si>
    <t>h Jour</t>
  </si>
  <si>
    <t>h amp</t>
  </si>
  <si>
    <t>HS semaine</t>
  </si>
  <si>
    <t>F</t>
  </si>
  <si>
    <t>FT</t>
  </si>
  <si>
    <t>Férié travaillé</t>
  </si>
  <si>
    <t xml:space="preserve">férié </t>
  </si>
  <si>
    <t>H dim</t>
  </si>
  <si>
    <t>H nuit</t>
  </si>
  <si>
    <t>Résultat en H</t>
  </si>
  <si>
    <t>J</t>
  </si>
  <si>
    <t xml:space="preserve">jour travail </t>
  </si>
  <si>
    <t>jour récup</t>
  </si>
  <si>
    <t>jour congés</t>
  </si>
  <si>
    <t>férié</t>
  </si>
  <si>
    <t>férié travail</t>
  </si>
  <si>
    <t>congé CP</t>
  </si>
  <si>
    <t xml:space="preserve">début H nuit </t>
  </si>
  <si>
    <t>Fin</t>
  </si>
  <si>
    <t>Début</t>
  </si>
  <si>
    <t>Jour</t>
  </si>
  <si>
    <t>H férié</t>
  </si>
  <si>
    <t>HS 2016</t>
  </si>
  <si>
    <t>récup 2016</t>
  </si>
  <si>
    <t>heures annueltravail</t>
  </si>
  <si>
    <t>Total HC travail annuel</t>
  </si>
  <si>
    <t xml:space="preserve">H semaine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</si>
</sst>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Arial Unicode MS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7E8F1"/>
        <bgColor indexed="64"/>
      </patternFill>
    </fill>
    <fill>
      <patternFill patternType="solid">
        <fgColor rgb="FFFDB9E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4" tint="-0.249977111117893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7" tint="-0.499984740745262"/>
      </left>
      <right/>
      <top style="thin">
        <color theme="7" tint="-0.499984740745262"/>
      </top>
      <bottom style="thin">
        <color theme="7" tint="-0.499984740745262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5" tint="-0.249977111117893"/>
      </left>
      <right/>
      <top style="thin">
        <color theme="5" tint="-0.249977111117893"/>
      </top>
      <bottom style="thin">
        <color theme="5" tint="-0.24997711111789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4" borderId="20" xfId="0" applyFont="1" applyFill="1" applyBorder="1" applyAlignment="1">
      <alignment horizontal="center"/>
    </xf>
    <xf numFmtId="0" fontId="2" fillId="0" borderId="47" xfId="0" applyFont="1" applyBorder="1" applyAlignment="1">
      <alignment horizontal="center"/>
    </xf>
    <xf numFmtId="20" fontId="2" fillId="0" borderId="26" xfId="0" applyNumberFormat="1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5" fillId="9" borderId="25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6" fillId="10" borderId="22" xfId="0" applyFont="1" applyFill="1" applyBorder="1" applyAlignment="1">
      <alignment horizontal="center"/>
    </xf>
    <xf numFmtId="0" fontId="6" fillId="10" borderId="20" xfId="0" applyFont="1" applyFill="1" applyBorder="1" applyAlignment="1">
      <alignment horizontal="center"/>
    </xf>
    <xf numFmtId="0" fontId="6" fillId="12" borderId="20" xfId="0" applyFont="1" applyFill="1" applyBorder="1" applyAlignment="1">
      <alignment horizontal="center"/>
    </xf>
    <xf numFmtId="0" fontId="6" fillId="12" borderId="21" xfId="0" applyFont="1" applyFill="1" applyBorder="1" applyAlignment="1">
      <alignment horizontal="center"/>
    </xf>
    <xf numFmtId="0" fontId="1" fillId="11" borderId="21" xfId="0" applyFont="1" applyFill="1" applyBorder="1" applyAlignment="1">
      <alignment horizontal="center"/>
    </xf>
    <xf numFmtId="0" fontId="1" fillId="11" borderId="1" xfId="0" applyFont="1" applyFill="1" applyBorder="1"/>
    <xf numFmtId="0" fontId="1" fillId="8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16" fontId="1" fillId="4" borderId="20" xfId="0" applyNumberFormat="1" applyFont="1" applyFill="1" applyBorder="1" applyAlignment="1">
      <alignment horizontal="center"/>
    </xf>
    <xf numFmtId="0" fontId="7" fillId="9" borderId="47" xfId="0" applyFont="1" applyFill="1" applyBorder="1" applyAlignment="1">
      <alignment horizontal="center"/>
    </xf>
    <xf numFmtId="1" fontId="7" fillId="9" borderId="26" xfId="0" applyNumberFormat="1" applyFont="1" applyFill="1" applyBorder="1" applyAlignment="1">
      <alignment horizontal="center"/>
    </xf>
    <xf numFmtId="0" fontId="7" fillId="9" borderId="33" xfId="0" applyFont="1" applyFill="1" applyBorder="1" applyAlignment="1">
      <alignment horizontal="center"/>
    </xf>
    <xf numFmtId="0" fontId="7" fillId="9" borderId="26" xfId="0" applyFont="1" applyFill="1" applyBorder="1" applyAlignment="1">
      <alignment horizontal="center"/>
    </xf>
    <xf numFmtId="20" fontId="3" fillId="9" borderId="24" xfId="0" applyNumberFormat="1" applyFont="1" applyFill="1" applyBorder="1" applyAlignment="1">
      <alignment horizontal="center"/>
    </xf>
    <xf numFmtId="20" fontId="4" fillId="9" borderId="18" xfId="0" applyNumberFormat="1" applyFont="1" applyFill="1" applyBorder="1" applyAlignment="1">
      <alignment horizontal="center"/>
    </xf>
    <xf numFmtId="20" fontId="5" fillId="9" borderId="23" xfId="0" applyNumberFormat="1" applyFont="1" applyFill="1" applyBorder="1" applyAlignment="1">
      <alignment horizontal="center"/>
    </xf>
    <xf numFmtId="1" fontId="1" fillId="15" borderId="1" xfId="0" applyNumberFormat="1" applyFont="1" applyFill="1" applyBorder="1" applyAlignment="1">
      <alignment horizontal="center"/>
    </xf>
    <xf numFmtId="20" fontId="6" fillId="10" borderId="22" xfId="0" applyNumberFormat="1" applyFont="1" applyFill="1" applyBorder="1" applyAlignment="1">
      <alignment horizontal="center"/>
    </xf>
    <xf numFmtId="2" fontId="6" fillId="10" borderId="20" xfId="0" applyNumberFormat="1" applyFont="1" applyFill="1" applyBorder="1" applyAlignment="1">
      <alignment horizontal="center" vertical="center"/>
    </xf>
    <xf numFmtId="164" fontId="6" fillId="14" borderId="20" xfId="0" applyNumberFormat="1" applyFont="1" applyFill="1" applyBorder="1" applyAlignment="1">
      <alignment horizontal="center" vertical="center"/>
    </xf>
    <xf numFmtId="20" fontId="6" fillId="12" borderId="20" xfId="0" applyNumberFormat="1" applyFont="1" applyFill="1" applyBorder="1" applyAlignment="1">
      <alignment horizontal="center"/>
    </xf>
    <xf numFmtId="164" fontId="6" fillId="14" borderId="21" xfId="0" applyNumberFormat="1" applyFont="1" applyFill="1" applyBorder="1" applyAlignment="1">
      <alignment horizontal="center"/>
    </xf>
    <xf numFmtId="164" fontId="8" fillId="11" borderId="1" xfId="0" applyNumberFormat="1" applyFont="1" applyFill="1" applyBorder="1" applyAlignment="1">
      <alignment horizontal="center" vertical="center"/>
    </xf>
    <xf numFmtId="164" fontId="1" fillId="14" borderId="1" xfId="0" applyNumberFormat="1" applyFont="1" applyFill="1" applyBorder="1" applyAlignment="1">
      <alignment horizontal="center"/>
    </xf>
    <xf numFmtId="164" fontId="1" fillId="8" borderId="20" xfId="0" applyNumberFormat="1" applyFont="1" applyFill="1" applyBorder="1" applyAlignment="1">
      <alignment horizontal="center"/>
    </xf>
    <xf numFmtId="20" fontId="1" fillId="2" borderId="21" xfId="0" applyNumberFormat="1" applyFont="1" applyFill="1" applyBorder="1" applyAlignment="1">
      <alignment horizontal="center"/>
    </xf>
    <xf numFmtId="164" fontId="1" fillId="6" borderId="1" xfId="0" applyNumberFormat="1" applyFont="1" applyFill="1" applyBorder="1" applyAlignment="1">
      <alignment horizontal="center"/>
    </xf>
    <xf numFmtId="0" fontId="1" fillId="2" borderId="0" xfId="0" applyFont="1" applyFill="1"/>
    <xf numFmtId="0" fontId="1" fillId="2" borderId="21" xfId="0" applyFont="1" applyFill="1" applyBorder="1"/>
    <xf numFmtId="0" fontId="9" fillId="0" borderId="0" xfId="0" applyFont="1"/>
    <xf numFmtId="22" fontId="9" fillId="0" borderId="0" xfId="0" applyNumberFormat="1" applyFont="1"/>
    <xf numFmtId="0" fontId="9" fillId="13" borderId="51" xfId="0" applyFont="1" applyFill="1" applyBorder="1"/>
    <xf numFmtId="0" fontId="9" fillId="13" borderId="52" xfId="0" applyFont="1" applyFill="1" applyBorder="1"/>
    <xf numFmtId="0" fontId="9" fillId="13" borderId="52" xfId="0" applyFont="1" applyFill="1" applyBorder="1" applyAlignment="1">
      <alignment horizontal="right"/>
    </xf>
    <xf numFmtId="164" fontId="9" fillId="9" borderId="35" xfId="0" applyNumberFormat="1" applyFont="1" applyFill="1" applyBorder="1" applyAlignment="1">
      <alignment horizontal="center"/>
    </xf>
    <xf numFmtId="0" fontId="9" fillId="5" borderId="34" xfId="0" applyFont="1" applyFill="1" applyBorder="1" applyAlignment="1">
      <alignment horizontal="center"/>
    </xf>
    <xf numFmtId="164" fontId="9" fillId="5" borderId="45" xfId="0" applyNumberFormat="1" applyFont="1" applyFill="1" applyBorder="1" applyAlignment="1">
      <alignment horizontal="center"/>
    </xf>
    <xf numFmtId="0" fontId="9" fillId="5" borderId="35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19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19" xfId="0" applyFont="1" applyFill="1" applyBorder="1"/>
    <xf numFmtId="0" fontId="9" fillId="3" borderId="11" xfId="0" applyFont="1" applyFill="1" applyBorder="1" applyAlignment="1">
      <alignment horizontal="center"/>
    </xf>
    <xf numFmtId="0" fontId="9" fillId="16" borderId="50" xfId="0" applyFont="1" applyFill="1" applyBorder="1"/>
    <xf numFmtId="0" fontId="9" fillId="13" borderId="15" xfId="0" applyFont="1" applyFill="1" applyBorder="1"/>
    <xf numFmtId="0" fontId="9" fillId="13" borderId="0" xfId="0" applyFont="1" applyFill="1" applyBorder="1"/>
    <xf numFmtId="0" fontId="9" fillId="13" borderId="0" xfId="0" applyFont="1" applyFill="1" applyBorder="1" applyAlignment="1">
      <alignment horizontal="right" vertical="center"/>
    </xf>
    <xf numFmtId="20" fontId="9" fillId="9" borderId="14" xfId="0" applyNumberFormat="1" applyFont="1" applyFill="1" applyBorder="1" applyAlignment="1">
      <alignment horizontal="center"/>
    </xf>
    <xf numFmtId="0" fontId="10" fillId="5" borderId="36" xfId="0" applyFont="1" applyFill="1" applyBorder="1" applyAlignment="1">
      <alignment horizontal="center"/>
    </xf>
    <xf numFmtId="164" fontId="10" fillId="5" borderId="46" xfId="0" applyNumberFormat="1" applyFont="1" applyFill="1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1" fontId="9" fillId="5" borderId="14" xfId="0" applyNumberFormat="1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164" fontId="9" fillId="2" borderId="5" xfId="0" applyNumberFormat="1" applyFont="1" applyFill="1" applyBorder="1" applyAlignment="1">
      <alignment horizontal="center"/>
    </xf>
    <xf numFmtId="16" fontId="9" fillId="2" borderId="10" xfId="0" applyNumberFormat="1" applyFont="1" applyFill="1" applyBorder="1" applyAlignment="1">
      <alignment horizontal="center"/>
    </xf>
    <xf numFmtId="164" fontId="9" fillId="0" borderId="2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0" fontId="9" fillId="16" borderId="49" xfId="0" applyFont="1" applyFill="1" applyBorder="1" applyAlignment="1">
      <alignment horizontal="center"/>
    </xf>
    <xf numFmtId="0" fontId="9" fillId="13" borderId="0" xfId="0" applyFont="1" applyFill="1" applyBorder="1" applyAlignment="1">
      <alignment horizontal="right"/>
    </xf>
    <xf numFmtId="164" fontId="9" fillId="9" borderId="14" xfId="0" applyNumberFormat="1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164" fontId="9" fillId="14" borderId="8" xfId="0" applyNumberFormat="1" applyFont="1" applyFill="1" applyBorder="1" applyAlignment="1">
      <alignment horizontal="center"/>
    </xf>
    <xf numFmtId="16" fontId="9" fillId="0" borderId="48" xfId="0" applyNumberFormat="1" applyFont="1" applyFill="1" applyBorder="1" applyAlignment="1">
      <alignment horizontal="center"/>
    </xf>
    <xf numFmtId="0" fontId="9" fillId="3" borderId="14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center"/>
    </xf>
    <xf numFmtId="0" fontId="9" fillId="0" borderId="0" xfId="0" applyFont="1" applyFill="1" applyBorder="1"/>
    <xf numFmtId="0" fontId="9" fillId="0" borderId="0" xfId="0" applyFont="1" applyBorder="1"/>
    <xf numFmtId="0" fontId="9" fillId="5" borderId="36" xfId="0" applyFont="1" applyFill="1" applyBorder="1" applyAlignment="1">
      <alignment horizontal="center"/>
    </xf>
    <xf numFmtId="0" fontId="9" fillId="5" borderId="37" xfId="0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0" fontId="9" fillId="3" borderId="15" xfId="0" applyFont="1" applyFill="1" applyBorder="1"/>
    <xf numFmtId="0" fontId="9" fillId="3" borderId="16" xfId="0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/>
    </xf>
    <xf numFmtId="0" fontId="9" fillId="0" borderId="0" xfId="0" applyNumberFormat="1" applyFont="1"/>
    <xf numFmtId="0" fontId="9" fillId="6" borderId="34" xfId="0" applyFont="1" applyFill="1" applyBorder="1"/>
    <xf numFmtId="0" fontId="9" fillId="6" borderId="45" xfId="0" applyFont="1" applyFill="1" applyBorder="1" applyAlignment="1">
      <alignment horizontal="right"/>
    </xf>
    <xf numFmtId="0" fontId="9" fillId="3" borderId="13" xfId="0" applyFont="1" applyFill="1" applyBorder="1" applyAlignment="1">
      <alignment horizontal="center"/>
    </xf>
    <xf numFmtId="0" fontId="9" fillId="6" borderId="13" xfId="0" applyFont="1" applyFill="1" applyBorder="1"/>
    <xf numFmtId="0" fontId="9" fillId="6" borderId="2" xfId="0" applyFont="1" applyFill="1" applyBorder="1" applyAlignment="1">
      <alignment horizontal="right"/>
    </xf>
    <xf numFmtId="0" fontId="9" fillId="3" borderId="14" xfId="0" applyNumberFormat="1" applyFont="1" applyFill="1" applyBorder="1" applyAlignment="1">
      <alignment horizontal="center"/>
    </xf>
    <xf numFmtId="164" fontId="9" fillId="13" borderId="0" xfId="0" applyNumberFormat="1" applyFont="1" applyFill="1" applyBorder="1" applyAlignment="1">
      <alignment horizontal="right"/>
    </xf>
    <xf numFmtId="20" fontId="9" fillId="0" borderId="0" xfId="0" applyNumberFormat="1" applyFont="1"/>
    <xf numFmtId="0" fontId="9" fillId="9" borderId="53" xfId="0" applyNumberFormat="1" applyFont="1" applyFill="1" applyBorder="1" applyAlignment="1">
      <alignment horizontal="center"/>
    </xf>
    <xf numFmtId="0" fontId="9" fillId="6" borderId="36" xfId="0" applyFont="1" applyFill="1" applyBorder="1"/>
    <xf numFmtId="0" fontId="9" fillId="6" borderId="46" xfId="0" applyFont="1" applyFill="1" applyBorder="1" applyAlignment="1">
      <alignment horizontal="right"/>
    </xf>
    <xf numFmtId="0" fontId="9" fillId="9" borderId="0" xfId="0" applyFont="1" applyFill="1" applyBorder="1" applyAlignment="1">
      <alignment horizontal="center"/>
    </xf>
    <xf numFmtId="164" fontId="9" fillId="9" borderId="0" xfId="0" applyNumberFormat="1" applyFont="1" applyFill="1" applyBorder="1" applyAlignment="1">
      <alignment horizontal="center"/>
    </xf>
    <xf numFmtId="164" fontId="9" fillId="9" borderId="39" xfId="0" applyNumberFormat="1" applyFont="1" applyFill="1" applyBorder="1" applyAlignment="1">
      <alignment horizontal="center"/>
    </xf>
    <xf numFmtId="164" fontId="9" fillId="9" borderId="54" xfId="0" applyNumberFormat="1" applyFont="1" applyFill="1" applyBorder="1" applyAlignment="1">
      <alignment horizontal="center"/>
    </xf>
    <xf numFmtId="0" fontId="9" fillId="4" borderId="28" xfId="0" applyFont="1" applyFill="1" applyBorder="1"/>
    <xf numFmtId="0" fontId="9" fillId="4" borderId="29" xfId="0" applyFont="1" applyFill="1" applyBorder="1" applyAlignment="1">
      <alignment horizontal="center"/>
    </xf>
    <xf numFmtId="0" fontId="9" fillId="4" borderId="43" xfId="0" applyFont="1" applyFill="1" applyBorder="1"/>
    <xf numFmtId="0" fontId="9" fillId="4" borderId="27" xfId="0" applyFont="1" applyFill="1" applyBorder="1" applyAlignment="1">
      <alignment horizontal="center"/>
    </xf>
    <xf numFmtId="0" fontId="9" fillId="13" borderId="12" xfId="0" applyFont="1" applyFill="1" applyBorder="1"/>
    <xf numFmtId="0" fontId="9" fillId="13" borderId="55" xfId="0" applyFont="1" applyFill="1" applyBorder="1"/>
    <xf numFmtId="0" fontId="9" fillId="13" borderId="55" xfId="0" applyFont="1" applyFill="1" applyBorder="1" applyAlignment="1">
      <alignment horizontal="right"/>
    </xf>
    <xf numFmtId="164" fontId="9" fillId="9" borderId="56" xfId="0" applyNumberFormat="1" applyFont="1" applyFill="1" applyBorder="1" applyAlignment="1">
      <alignment horizontal="center"/>
    </xf>
    <xf numFmtId="0" fontId="9" fillId="4" borderId="30" xfId="0" applyFont="1" applyFill="1" applyBorder="1" applyAlignment="1">
      <alignment horizontal="center"/>
    </xf>
    <xf numFmtId="164" fontId="9" fillId="4" borderId="20" xfId="0" applyNumberFormat="1" applyFont="1" applyFill="1" applyBorder="1" applyAlignment="1">
      <alignment horizontal="center"/>
    </xf>
    <xf numFmtId="164" fontId="9" fillId="4" borderId="21" xfId="0" applyNumberFormat="1" applyFont="1" applyFill="1" applyBorder="1" applyAlignment="1">
      <alignment horizontal="center"/>
    </xf>
    <xf numFmtId="164" fontId="9" fillId="4" borderId="41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right"/>
    </xf>
    <xf numFmtId="164" fontId="9" fillId="0" borderId="0" xfId="0" applyNumberFormat="1" applyFont="1" applyFill="1" applyBorder="1" applyAlignment="1">
      <alignment horizontal="center"/>
    </xf>
    <xf numFmtId="0" fontId="9" fillId="7" borderId="34" xfId="0" applyFont="1" applyFill="1" applyBorder="1" applyAlignment="1">
      <alignment horizontal="center"/>
    </xf>
    <xf numFmtId="0" fontId="9" fillId="7" borderId="35" xfId="0" applyFont="1" applyFill="1" applyBorder="1" applyAlignment="1">
      <alignment horizontal="center"/>
    </xf>
    <xf numFmtId="164" fontId="9" fillId="0" borderId="0" xfId="0" applyNumberFormat="1" applyFont="1"/>
    <xf numFmtId="0" fontId="9" fillId="7" borderId="13" xfId="0" applyFont="1" applyFill="1" applyBorder="1" applyAlignment="1">
      <alignment horizontal="center"/>
    </xf>
    <xf numFmtId="164" fontId="9" fillId="7" borderId="14" xfId="0" applyNumberFormat="1" applyFont="1" applyFill="1" applyBorder="1" applyAlignment="1">
      <alignment horizontal="center"/>
    </xf>
    <xf numFmtId="0" fontId="9" fillId="3" borderId="12" xfId="0" applyFont="1" applyFill="1" applyBorder="1"/>
    <xf numFmtId="0" fontId="9" fillId="3" borderId="17" xfId="0" applyFont="1" applyFill="1" applyBorder="1" applyAlignment="1">
      <alignment horizontal="right"/>
    </xf>
    <xf numFmtId="46" fontId="9" fillId="0" borderId="0" xfId="0" applyNumberFormat="1" applyFont="1"/>
    <xf numFmtId="164" fontId="9" fillId="7" borderId="14" xfId="0" applyNumberFormat="1" applyFont="1" applyFill="1" applyBorder="1" applyAlignment="1">
      <alignment horizontal="center" vertical="center"/>
    </xf>
    <xf numFmtId="164" fontId="9" fillId="7" borderId="13" xfId="0" applyNumberFormat="1" applyFont="1" applyFill="1" applyBorder="1" applyAlignment="1">
      <alignment horizontal="center"/>
    </xf>
    <xf numFmtId="164" fontId="9" fillId="7" borderId="39" xfId="0" applyNumberFormat="1" applyFont="1" applyFill="1" applyBorder="1" applyAlignment="1">
      <alignment horizontal="center"/>
    </xf>
    <xf numFmtId="0" fontId="9" fillId="7" borderId="38" xfId="0" applyFont="1" applyFill="1" applyBorder="1" applyAlignment="1">
      <alignment horizontal="center"/>
    </xf>
    <xf numFmtId="0" fontId="9" fillId="4" borderId="31" xfId="0" applyFont="1" applyFill="1" applyBorder="1" applyAlignment="1">
      <alignment horizontal="center"/>
    </xf>
    <xf numFmtId="164" fontId="9" fillId="4" borderId="32" xfId="0" applyNumberFormat="1" applyFont="1" applyFill="1" applyBorder="1" applyAlignment="1">
      <alignment horizontal="center"/>
    </xf>
    <xf numFmtId="164" fontId="9" fillId="4" borderId="40" xfId="0" applyNumberFormat="1" applyFont="1" applyFill="1" applyBorder="1" applyAlignment="1">
      <alignment horizontal="center"/>
    </xf>
    <xf numFmtId="164" fontId="9" fillId="14" borderId="44" xfId="0" applyNumberFormat="1" applyFont="1" applyFill="1" applyBorder="1" applyAlignment="1">
      <alignment horizontal="center"/>
    </xf>
    <xf numFmtId="164" fontId="9" fillId="4" borderId="42" xfId="0" applyNumberFormat="1" applyFont="1" applyFill="1" applyBorder="1" applyAlignment="1">
      <alignment horizontal="center"/>
    </xf>
    <xf numFmtId="16" fontId="9" fillId="2" borderId="59" xfId="0" applyNumberFormat="1" applyFont="1" applyFill="1" applyBorder="1" applyAlignment="1">
      <alignment horizontal="center"/>
    </xf>
    <xf numFmtId="164" fontId="9" fillId="0" borderId="3" xfId="0" applyNumberFormat="1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2" borderId="57" xfId="0" applyFont="1" applyFill="1" applyBorder="1" applyAlignment="1">
      <alignment horizontal="center"/>
    </xf>
    <xf numFmtId="164" fontId="9" fillId="2" borderId="58" xfId="0" applyNumberFormat="1" applyFont="1" applyFill="1" applyBorder="1" applyAlignment="1">
      <alignment horizontal="center"/>
    </xf>
    <xf numFmtId="0" fontId="9" fillId="2" borderId="50" xfId="0" applyFont="1" applyFill="1" applyBorder="1" applyAlignment="1">
      <alignment horizontal="center"/>
    </xf>
    <xf numFmtId="20" fontId="7" fillId="9" borderId="26" xfId="0" applyNumberFormat="1" applyFont="1" applyFill="1" applyBorder="1" applyAlignment="1">
      <alignment horizontal="center"/>
    </xf>
    <xf numFmtId="20" fontId="3" fillId="9" borderId="26" xfId="0" applyNumberFormat="1" applyFont="1" applyFill="1" applyBorder="1" applyAlignment="1">
      <alignment horizontal="center"/>
    </xf>
    <xf numFmtId="0" fontId="0" fillId="11" borderId="1" xfId="0" applyFont="1" applyFill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164" fontId="1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705300"/>
      <color rgb="FFA7E8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34"/>
  <sheetViews>
    <sheetView zoomScale="75" zoomScaleNormal="75" workbookViewId="0">
      <selection activeCell="I34" sqref="I34"/>
    </sheetView>
  </sheetViews>
  <sheetFormatPr baseColWidth="10" defaultColWidth="11.44140625" defaultRowHeight="14.4"/>
  <cols>
    <col min="1" max="1" width="6.33203125" style="42" customWidth="1"/>
    <col min="2" max="2" width="8.5546875" style="42" customWidth="1"/>
    <col min="3" max="3" width="14.5546875" style="42" customWidth="1"/>
    <col min="4" max="4" width="15.33203125" style="42" customWidth="1"/>
    <col min="5" max="5" width="13.6640625" style="42" customWidth="1"/>
    <col min="6" max="6" width="16.33203125" style="42" customWidth="1"/>
    <col min="7" max="7" width="9.5546875" style="42" customWidth="1"/>
    <col min="8" max="8" width="16.6640625" style="42" customWidth="1"/>
    <col min="9" max="9" width="11.44140625" style="42"/>
    <col min="10" max="10" width="4.6640625" style="42" customWidth="1"/>
    <col min="11" max="11" width="15.5546875" style="42" customWidth="1"/>
    <col min="12" max="13" width="11.44140625" style="42"/>
    <col min="14" max="14" width="17.88671875" style="42" customWidth="1"/>
    <col min="15" max="15" width="11.44140625" style="42"/>
    <col min="16" max="16" width="9.33203125" style="42" customWidth="1"/>
    <col min="17" max="17" width="9.109375" style="42" customWidth="1"/>
    <col min="18" max="16384" width="11.44140625" style="42"/>
  </cols>
  <sheetData>
    <row r="1" spans="2:19" ht="15" thickBot="1">
      <c r="L1" s="43"/>
    </row>
    <row r="2" spans="2:19" ht="15" thickBot="1">
      <c r="B2" s="44"/>
      <c r="C2" s="45"/>
      <c r="D2" s="46" t="s">
        <v>79</v>
      </c>
      <c r="E2" s="47">
        <v>66.125</v>
      </c>
      <c r="F2" s="48" t="s">
        <v>44</v>
      </c>
      <c r="G2" s="49">
        <f>SUM(travail!M3:M366)+O34</f>
        <v>1.9999999999999996</v>
      </c>
      <c r="H2" s="48" t="s">
        <v>66</v>
      </c>
      <c r="I2" s="50">
        <f>SUM(travail!H3:H366)</f>
        <v>6</v>
      </c>
      <c r="K2" s="51" t="s">
        <v>45</v>
      </c>
      <c r="L2" s="52">
        <v>2017</v>
      </c>
      <c r="M2" s="53"/>
      <c r="N2" s="54"/>
      <c r="O2" s="53"/>
      <c r="P2" s="51" t="s">
        <v>65</v>
      </c>
      <c r="R2" s="55" t="s">
        <v>37</v>
      </c>
      <c r="S2" s="56"/>
    </row>
    <row r="3" spans="2:19" ht="15" thickBot="1">
      <c r="B3" s="57"/>
      <c r="C3" s="58"/>
      <c r="D3" s="59" t="s">
        <v>13</v>
      </c>
      <c r="E3" s="60">
        <v>0.5</v>
      </c>
      <c r="F3" s="61" t="s">
        <v>43</v>
      </c>
      <c r="G3" s="62">
        <f>G2-M3</f>
        <v>1.9999999999999996</v>
      </c>
      <c r="H3" s="63" t="s">
        <v>67</v>
      </c>
      <c r="I3" s="64">
        <f>SUM(travail!D3:D366)</f>
        <v>0</v>
      </c>
      <c r="K3" s="65"/>
      <c r="L3" s="66" t="s">
        <v>24</v>
      </c>
      <c r="M3" s="67">
        <f>SUM(I4*E4)+O34</f>
        <v>0</v>
      </c>
      <c r="N3" s="68"/>
      <c r="O3" s="69"/>
      <c r="P3" s="70"/>
      <c r="R3" s="71" t="s">
        <v>1</v>
      </c>
      <c r="S3" s="72" t="s">
        <v>75</v>
      </c>
    </row>
    <row r="4" spans="2:19" ht="15" thickBot="1">
      <c r="B4" s="57"/>
      <c r="C4" s="58"/>
      <c r="D4" s="73" t="s">
        <v>20</v>
      </c>
      <c r="E4" s="74">
        <v>0.3</v>
      </c>
      <c r="H4" s="63" t="s">
        <v>68</v>
      </c>
      <c r="I4" s="75">
        <f>SUM(travail!C3:C366)+P34</f>
        <v>0</v>
      </c>
      <c r="K4" s="76"/>
      <c r="L4" s="77" t="s">
        <v>21</v>
      </c>
      <c r="M4" s="78">
        <f>E11-M3</f>
        <v>10.125</v>
      </c>
      <c r="N4" s="68"/>
      <c r="O4" s="69"/>
      <c r="P4" s="70"/>
      <c r="R4" s="79"/>
      <c r="S4" s="80">
        <v>1</v>
      </c>
    </row>
    <row r="5" spans="2:19">
      <c r="B5" s="57"/>
      <c r="C5" s="58"/>
      <c r="D5" s="73" t="s">
        <v>14</v>
      </c>
      <c r="E5" s="60">
        <v>0.41666666666666669</v>
      </c>
      <c r="H5" s="63" t="s">
        <v>71</v>
      </c>
      <c r="I5" s="75">
        <f>SUM(travail!E3:E366)</f>
        <v>0</v>
      </c>
      <c r="K5" s="81"/>
      <c r="N5" s="68"/>
      <c r="O5" s="69"/>
      <c r="P5" s="70"/>
      <c r="R5" s="79"/>
      <c r="S5" s="82">
        <v>2</v>
      </c>
    </row>
    <row r="6" spans="2:19">
      <c r="B6" s="57"/>
      <c r="C6" s="58"/>
      <c r="D6" s="73" t="s">
        <v>16</v>
      </c>
      <c r="E6" s="60">
        <v>0.45833333333333331</v>
      </c>
      <c r="H6" s="63" t="s">
        <v>69</v>
      </c>
      <c r="I6" s="75">
        <f>SUM(travail!F3:F366)</f>
        <v>0</v>
      </c>
      <c r="J6" s="83"/>
      <c r="K6" s="83"/>
      <c r="L6" s="84"/>
      <c r="M6" s="83"/>
      <c r="N6" s="68"/>
      <c r="O6" s="69"/>
      <c r="P6" s="70"/>
      <c r="R6" s="79"/>
      <c r="S6" s="82">
        <v>3</v>
      </c>
    </row>
    <row r="7" spans="2:19" ht="15" thickBot="1">
      <c r="B7" s="57"/>
      <c r="C7" s="58"/>
      <c r="D7" s="73" t="s">
        <v>18</v>
      </c>
      <c r="E7" s="74">
        <v>1.5</v>
      </c>
      <c r="H7" s="85" t="s">
        <v>70</v>
      </c>
      <c r="I7" s="86">
        <f>SUM(travail!G3:G366)</f>
        <v>0</v>
      </c>
      <c r="J7" s="83"/>
      <c r="M7" s="87"/>
      <c r="N7" s="68"/>
      <c r="O7" s="69"/>
      <c r="P7" s="70"/>
      <c r="R7" s="88"/>
      <c r="S7" s="89"/>
    </row>
    <row r="8" spans="2:19">
      <c r="B8" s="57"/>
      <c r="C8" s="58"/>
      <c r="D8" s="73" t="s">
        <v>10</v>
      </c>
      <c r="E8" s="74">
        <v>2</v>
      </c>
      <c r="H8" s="81"/>
      <c r="I8" s="90"/>
      <c r="N8" s="68"/>
      <c r="O8" s="69"/>
      <c r="P8" s="70"/>
      <c r="R8" s="88"/>
      <c r="S8" s="89"/>
    </row>
    <row r="9" spans="2:19" ht="15" thickBot="1">
      <c r="B9" s="57"/>
      <c r="C9" s="58"/>
      <c r="D9" s="73" t="s">
        <v>11</v>
      </c>
      <c r="E9" s="74">
        <v>1.4583333333333333</v>
      </c>
      <c r="I9" s="91"/>
      <c r="N9" s="68"/>
      <c r="O9" s="69"/>
      <c r="P9" s="70"/>
      <c r="R9" s="88"/>
      <c r="S9" s="89"/>
    </row>
    <row r="10" spans="2:19" ht="15" thickBot="1">
      <c r="B10" s="57"/>
      <c r="C10" s="58"/>
      <c r="D10" s="73" t="s">
        <v>12</v>
      </c>
      <c r="E10" s="74">
        <v>1.0416666666666667</v>
      </c>
      <c r="G10" s="92"/>
      <c r="H10" s="93" t="s">
        <v>80</v>
      </c>
      <c r="I10" s="78">
        <f>G3-E2</f>
        <v>-64.125</v>
      </c>
      <c r="N10" s="68"/>
      <c r="O10" s="69"/>
      <c r="P10" s="70"/>
      <c r="R10" s="94" t="s">
        <v>1</v>
      </c>
      <c r="S10" s="89"/>
    </row>
    <row r="11" spans="2:19" ht="15" thickBot="1">
      <c r="B11" s="57"/>
      <c r="C11" s="58"/>
      <c r="D11" s="73" t="s">
        <v>40</v>
      </c>
      <c r="E11" s="74">
        <v>10.125</v>
      </c>
      <c r="G11" s="95"/>
      <c r="H11" s="96" t="s">
        <v>50</v>
      </c>
      <c r="I11" s="78">
        <f>SUM(travail!O3:O366)</f>
        <v>0</v>
      </c>
      <c r="N11" s="68"/>
      <c r="O11" s="69"/>
      <c r="P11" s="70"/>
      <c r="R11" s="79"/>
      <c r="S11" s="97">
        <v>1</v>
      </c>
    </row>
    <row r="12" spans="2:19" ht="15" thickBot="1">
      <c r="B12" s="57"/>
      <c r="C12" s="58"/>
      <c r="D12" s="98" t="s">
        <v>41</v>
      </c>
      <c r="E12" s="74">
        <v>5.2083333333333336E-2</v>
      </c>
      <c r="G12" s="95"/>
      <c r="H12" s="96" t="s">
        <v>51</v>
      </c>
      <c r="I12" s="78">
        <f>SUM(travail!R3:R366)</f>
        <v>0</v>
      </c>
      <c r="L12" s="99"/>
      <c r="N12" s="68"/>
      <c r="O12" s="69"/>
      <c r="P12" s="70"/>
      <c r="R12" s="79"/>
      <c r="S12" s="97">
        <v>2</v>
      </c>
    </row>
    <row r="13" spans="2:19" ht="15" thickBot="1">
      <c r="B13" s="57"/>
      <c r="C13" s="58"/>
      <c r="D13" s="73" t="s">
        <v>42</v>
      </c>
      <c r="E13" s="74">
        <v>6.25E-2</v>
      </c>
      <c r="G13" s="95"/>
      <c r="H13" s="96" t="s">
        <v>54</v>
      </c>
      <c r="I13" s="78">
        <f>SUM(travail!V3:V366)</f>
        <v>0</v>
      </c>
      <c r="M13" s="81"/>
      <c r="N13" s="68"/>
      <c r="O13" s="69"/>
      <c r="P13" s="70"/>
      <c r="R13" s="79"/>
      <c r="S13" s="97">
        <v>3</v>
      </c>
    </row>
    <row r="14" spans="2:19" ht="15" thickBot="1">
      <c r="B14" s="57"/>
      <c r="C14" s="58"/>
      <c r="D14" s="73" t="s">
        <v>72</v>
      </c>
      <c r="E14" s="100">
        <v>21</v>
      </c>
      <c r="G14" s="101"/>
      <c r="H14" s="102" t="s">
        <v>53</v>
      </c>
      <c r="I14" s="78">
        <f>SUM(K18:K29)</f>
        <v>0</v>
      </c>
      <c r="L14" s="91"/>
      <c r="N14" s="68"/>
      <c r="O14" s="69"/>
      <c r="P14" s="70"/>
      <c r="R14" s="79"/>
      <c r="S14" s="97">
        <v>4</v>
      </c>
    </row>
    <row r="15" spans="2:19">
      <c r="B15" s="57"/>
      <c r="C15" s="58"/>
      <c r="D15" s="73" t="s">
        <v>15</v>
      </c>
      <c r="E15" s="74">
        <v>0.10416666666666667</v>
      </c>
      <c r="G15" s="83"/>
      <c r="H15" s="103"/>
      <c r="I15" s="104"/>
      <c r="N15" s="68"/>
      <c r="O15" s="69"/>
      <c r="P15" s="70"/>
      <c r="R15" s="79"/>
      <c r="S15" s="97">
        <v>5</v>
      </c>
    </row>
    <row r="16" spans="2:19" ht="15" thickBot="1">
      <c r="B16" s="57"/>
      <c r="C16" s="58"/>
      <c r="D16" s="73" t="s">
        <v>17</v>
      </c>
      <c r="E16" s="105">
        <v>8.3333333333333329E-2</v>
      </c>
      <c r="N16" s="68"/>
      <c r="O16" s="69"/>
      <c r="P16" s="70"/>
      <c r="R16" s="79"/>
      <c r="S16" s="97">
        <v>6</v>
      </c>
    </row>
    <row r="17" spans="1:22" ht="15" thickBot="1">
      <c r="B17" s="57"/>
      <c r="C17" s="58"/>
      <c r="D17" s="58" t="s">
        <v>60</v>
      </c>
      <c r="E17" s="106">
        <v>8.3333333333333329E-2</v>
      </c>
      <c r="H17" s="107"/>
      <c r="I17" s="108" t="s">
        <v>38</v>
      </c>
      <c r="J17" s="108" t="s">
        <v>39</v>
      </c>
      <c r="K17" s="109"/>
      <c r="L17" s="110" t="s">
        <v>52</v>
      </c>
      <c r="N17" s="68"/>
      <c r="O17" s="69"/>
      <c r="P17" s="70"/>
      <c r="R17" s="79"/>
      <c r="S17" s="97">
        <v>7</v>
      </c>
    </row>
    <row r="18" spans="1:22" ht="15" thickBot="1">
      <c r="B18" s="111"/>
      <c r="C18" s="112"/>
      <c r="D18" s="113" t="s">
        <v>78</v>
      </c>
      <c r="E18" s="114"/>
      <c r="H18" s="115" t="s">
        <v>25</v>
      </c>
      <c r="I18" s="116">
        <f>SUM(travail!T3:T33)</f>
        <v>0.54166666666666607</v>
      </c>
      <c r="J18" s="117" t="str">
        <f>IF(I18&lt;=E$10,"","hc")</f>
        <v/>
      </c>
      <c r="K18" s="78">
        <f t="shared" ref="K18:K29" si="0">IF(SUM(I18-E$10)&lt;0,0,SUM(I18-E$10))</f>
        <v>0</v>
      </c>
      <c r="L18" s="118">
        <f t="shared" ref="L18:L29" si="1">IF(I18&lt;0.625,I18*$E$12,(0.583333*$E$12)+(I18-0.583333)*$E$13)*24</f>
        <v>0.67708333333333259</v>
      </c>
      <c r="N18" s="68"/>
      <c r="O18" s="69"/>
      <c r="P18" s="70"/>
      <c r="R18" s="79"/>
      <c r="S18" s="97">
        <v>8</v>
      </c>
    </row>
    <row r="19" spans="1:22" ht="15" thickBot="1">
      <c r="A19" s="83"/>
      <c r="B19" s="83"/>
      <c r="C19" s="119"/>
      <c r="D19" s="120"/>
      <c r="E19" s="83"/>
      <c r="H19" s="115" t="s">
        <v>26</v>
      </c>
      <c r="I19" s="116">
        <f>SUM(travail!T34:T60)</f>
        <v>-0.20833333333333304</v>
      </c>
      <c r="J19" s="117" t="str">
        <f>IF(I19&lt;=E$10,"","hc")</f>
        <v/>
      </c>
      <c r="K19" s="78">
        <f t="shared" si="0"/>
        <v>0</v>
      </c>
      <c r="L19" s="118">
        <f t="shared" si="1"/>
        <v>-0.2604166666666663</v>
      </c>
      <c r="N19" s="68"/>
      <c r="O19" s="69"/>
      <c r="P19" s="70"/>
      <c r="R19" s="79"/>
      <c r="S19" s="97">
        <v>9</v>
      </c>
    </row>
    <row r="20" spans="1:22" ht="15" thickBot="1">
      <c r="B20" s="83"/>
      <c r="C20" s="83"/>
      <c r="D20" s="83"/>
      <c r="H20" s="115" t="s">
        <v>27</v>
      </c>
      <c r="I20" s="116">
        <f>SUM(travail!T62:T92)</f>
        <v>-0.20833333333333304</v>
      </c>
      <c r="J20" s="117" t="str">
        <f>IF(I20&lt;=E$10,"","HC")</f>
        <v/>
      </c>
      <c r="K20" s="78">
        <f t="shared" si="0"/>
        <v>0</v>
      </c>
      <c r="L20" s="118">
        <f t="shared" si="1"/>
        <v>-0.2604166666666663</v>
      </c>
      <c r="N20" s="68"/>
      <c r="O20" s="69"/>
      <c r="P20" s="70"/>
      <c r="R20" s="79"/>
      <c r="S20" s="97">
        <v>10</v>
      </c>
    </row>
    <row r="21" spans="1:22" ht="15" thickBot="1">
      <c r="B21" s="83"/>
      <c r="C21" s="83"/>
      <c r="E21" s="121"/>
      <c r="F21" s="122" t="s">
        <v>48</v>
      </c>
      <c r="H21" s="115" t="s">
        <v>28</v>
      </c>
      <c r="I21" s="116">
        <f>SUM(travail!T93:T122)</f>
        <v>0</v>
      </c>
      <c r="J21" s="117" t="str">
        <f t="shared" ref="J21:J29" si="2">IF(I21&lt;=E$10,"","hc")</f>
        <v/>
      </c>
      <c r="K21" s="78">
        <f t="shared" si="0"/>
        <v>0</v>
      </c>
      <c r="L21" s="118">
        <f t="shared" si="1"/>
        <v>0</v>
      </c>
      <c r="N21" s="68"/>
      <c r="O21" s="69"/>
      <c r="P21" s="70"/>
      <c r="R21" s="79"/>
      <c r="S21" s="97">
        <v>11</v>
      </c>
      <c r="V21" s="123"/>
    </row>
    <row r="22" spans="1:22" ht="15" thickBot="1">
      <c r="B22" s="83"/>
      <c r="C22" s="83"/>
      <c r="D22" s="83"/>
      <c r="E22" s="124" t="s">
        <v>46</v>
      </c>
      <c r="F22" s="125">
        <f>SUM(L18:L29)</f>
        <v>-0.36458333333333259</v>
      </c>
      <c r="H22" s="115" t="s">
        <v>29</v>
      </c>
      <c r="I22" s="116">
        <f>SUM(travail!T123:T153)</f>
        <v>0.20833333333333304</v>
      </c>
      <c r="J22" s="117" t="str">
        <f t="shared" si="2"/>
        <v/>
      </c>
      <c r="K22" s="78">
        <f t="shared" si="0"/>
        <v>0</v>
      </c>
      <c r="L22" s="118">
        <f t="shared" si="1"/>
        <v>0.2604166666666663</v>
      </c>
      <c r="N22" s="68"/>
      <c r="O22" s="69"/>
      <c r="P22" s="70"/>
      <c r="R22" s="126"/>
      <c r="S22" s="127"/>
      <c r="V22" s="128"/>
    </row>
    <row r="23" spans="1:22" ht="15" thickBot="1">
      <c r="B23" s="83"/>
      <c r="E23" s="124" t="s">
        <v>47</v>
      </c>
      <c r="F23" s="129">
        <f>SUM(travail!X3:X366)*E15*24</f>
        <v>0</v>
      </c>
      <c r="H23" s="115" t="s">
        <v>30</v>
      </c>
      <c r="I23" s="116">
        <f>SUM(travail!T154:T183)</f>
        <v>0</v>
      </c>
      <c r="J23" s="117" t="str">
        <f t="shared" si="2"/>
        <v/>
      </c>
      <c r="K23" s="78">
        <f t="shared" si="0"/>
        <v>0</v>
      </c>
      <c r="L23" s="118">
        <f t="shared" si="1"/>
        <v>0</v>
      </c>
      <c r="N23" s="68"/>
      <c r="O23" s="69"/>
      <c r="P23" s="70"/>
      <c r="V23" s="128"/>
    </row>
    <row r="24" spans="1:22" ht="15" thickBot="1">
      <c r="B24" s="83"/>
      <c r="E24" s="124" t="s">
        <v>5</v>
      </c>
      <c r="F24" s="125">
        <f>SUM(travail!Y3:Y366)*E16*24</f>
        <v>0</v>
      </c>
      <c r="H24" s="115" t="s">
        <v>31</v>
      </c>
      <c r="I24" s="116">
        <f>SUM(travail!T184:T214)</f>
        <v>-0.20833333333333304</v>
      </c>
      <c r="J24" s="117" t="str">
        <f t="shared" si="2"/>
        <v/>
      </c>
      <c r="K24" s="78">
        <f t="shared" si="0"/>
        <v>0</v>
      </c>
      <c r="L24" s="118">
        <f t="shared" si="1"/>
        <v>-0.2604166666666663</v>
      </c>
      <c r="N24" s="68"/>
      <c r="O24" s="69"/>
      <c r="P24" s="70"/>
    </row>
    <row r="25" spans="1:22" ht="15" thickBot="1">
      <c r="B25" s="83"/>
      <c r="C25" s="83"/>
      <c r="D25" s="81"/>
      <c r="E25" s="124" t="s">
        <v>61</v>
      </c>
      <c r="F25" s="125">
        <f>SUM(travail!Z3:Z366)*E17*24</f>
        <v>0</v>
      </c>
      <c r="H25" s="115" t="s">
        <v>32</v>
      </c>
      <c r="I25" s="116">
        <f>SUM(travail!T214:T245)</f>
        <v>0</v>
      </c>
      <c r="J25" s="117" t="str">
        <f t="shared" si="2"/>
        <v/>
      </c>
      <c r="K25" s="78">
        <f t="shared" si="0"/>
        <v>0</v>
      </c>
      <c r="L25" s="118">
        <f t="shared" si="1"/>
        <v>0</v>
      </c>
      <c r="N25" s="68"/>
      <c r="O25" s="69"/>
      <c r="P25" s="70"/>
    </row>
    <row r="26" spans="1:22" ht="15" thickBot="1">
      <c r="B26" s="84"/>
      <c r="C26" s="84"/>
      <c r="D26" s="84"/>
      <c r="E26" s="124" t="s">
        <v>77</v>
      </c>
      <c r="F26" s="125">
        <f>SUM(E18)</f>
        <v>0</v>
      </c>
      <c r="G26" s="83"/>
      <c r="H26" s="115" t="s">
        <v>33</v>
      </c>
      <c r="I26" s="116">
        <f>SUM(travail!T246:T275)</f>
        <v>0</v>
      </c>
      <c r="J26" s="117" t="str">
        <f t="shared" si="2"/>
        <v/>
      </c>
      <c r="K26" s="78">
        <f t="shared" si="0"/>
        <v>0</v>
      </c>
      <c r="L26" s="118">
        <f t="shared" si="1"/>
        <v>0</v>
      </c>
      <c r="N26" s="68"/>
      <c r="O26" s="69"/>
      <c r="P26" s="70"/>
    </row>
    <row r="27" spans="1:22" ht="15" thickBot="1">
      <c r="E27" s="130" t="s">
        <v>49</v>
      </c>
      <c r="F27" s="125">
        <f>SUM(F22:F26)</f>
        <v>-0.36458333333333259</v>
      </c>
      <c r="G27" s="120"/>
      <c r="H27" s="115" t="s">
        <v>34</v>
      </c>
      <c r="I27" s="116">
        <f>SUM(travail!T276:T306)</f>
        <v>-0.20833333333333304</v>
      </c>
      <c r="J27" s="117" t="str">
        <f t="shared" si="2"/>
        <v/>
      </c>
      <c r="K27" s="78">
        <f t="shared" si="0"/>
        <v>0</v>
      </c>
      <c r="L27" s="118">
        <f t="shared" si="1"/>
        <v>-0.2604166666666663</v>
      </c>
      <c r="N27" s="68"/>
      <c r="O27" s="69"/>
      <c r="P27" s="70"/>
      <c r="U27" s="123"/>
    </row>
    <row r="28" spans="1:22" ht="15" thickBot="1">
      <c r="E28" s="124"/>
      <c r="F28" s="131">
        <f>SUM(travail!D3:D366)*E4</f>
        <v>0</v>
      </c>
      <c r="H28" s="115" t="s">
        <v>35</v>
      </c>
      <c r="I28" s="116">
        <f>SUM(travail!T307:T336)</f>
        <v>0</v>
      </c>
      <c r="J28" s="117" t="str">
        <f t="shared" si="2"/>
        <v/>
      </c>
      <c r="K28" s="78">
        <f t="shared" si="0"/>
        <v>0</v>
      </c>
      <c r="L28" s="118">
        <f t="shared" si="1"/>
        <v>0</v>
      </c>
      <c r="N28" s="68"/>
      <c r="O28" s="69"/>
      <c r="P28" s="70"/>
    </row>
    <row r="29" spans="1:22" ht="15" thickBot="1">
      <c r="E29" s="132" t="s">
        <v>64</v>
      </c>
      <c r="F29" s="78">
        <f>F27-F28</f>
        <v>-0.36458333333333259</v>
      </c>
      <c r="H29" s="133" t="s">
        <v>36</v>
      </c>
      <c r="I29" s="134">
        <f>SUM(travail!T336:T366)</f>
        <v>-0.20833333333333304</v>
      </c>
      <c r="J29" s="135" t="str">
        <f t="shared" si="2"/>
        <v/>
      </c>
      <c r="K29" s="136">
        <f t="shared" si="0"/>
        <v>0</v>
      </c>
      <c r="L29" s="137">
        <f t="shared" si="1"/>
        <v>-0.2604166666666663</v>
      </c>
      <c r="N29" s="68"/>
      <c r="O29" s="69"/>
      <c r="P29" s="70"/>
    </row>
    <row r="30" spans="1:22">
      <c r="N30" s="68"/>
      <c r="O30" s="69"/>
      <c r="P30" s="70"/>
    </row>
    <row r="31" spans="1:22">
      <c r="N31" s="68"/>
      <c r="O31" s="69"/>
      <c r="P31" s="70"/>
    </row>
    <row r="32" spans="1:22">
      <c r="F32" s="123"/>
      <c r="N32" s="68"/>
      <c r="O32" s="69"/>
      <c r="P32" s="70"/>
    </row>
    <row r="33" spans="14:16" ht="15" thickBot="1">
      <c r="N33" s="138"/>
      <c r="O33" s="139"/>
      <c r="P33" s="140"/>
    </row>
    <row r="34" spans="14:16" ht="15" thickBot="1">
      <c r="N34" s="141" t="s">
        <v>19</v>
      </c>
      <c r="O34" s="142">
        <f>SUM(O3:O16)</f>
        <v>0</v>
      </c>
      <c r="P34" s="143">
        <f>SUM(P3:P33)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Z368"/>
  <sheetViews>
    <sheetView tabSelected="1" zoomScale="75" zoomScaleNormal="75" workbookViewId="0">
      <selection activeCell="AB21" sqref="AB21"/>
    </sheetView>
  </sheetViews>
  <sheetFormatPr baseColWidth="10" defaultColWidth="11.5546875" defaultRowHeight="14.4"/>
  <cols>
    <col min="1" max="1" width="11.5546875" style="2"/>
    <col min="2" max="2" width="8.33203125" style="2" customWidth="1"/>
    <col min="3" max="8" width="4.6640625" style="2" customWidth="1"/>
    <col min="9" max="11" width="8.6640625" style="2" customWidth="1"/>
    <col min="12" max="12" width="4.6640625" style="2" customWidth="1"/>
    <col min="13" max="13" width="8.6640625" style="2" customWidth="1"/>
    <col min="14" max="14" width="7.88671875" style="2" customWidth="1"/>
    <col min="15" max="15" width="6.6640625" style="2" customWidth="1"/>
    <col min="16" max="16" width="9.44140625" style="2" customWidth="1"/>
    <col min="17" max="17" width="7.33203125" style="2" customWidth="1"/>
    <col min="18" max="18" width="6.6640625" style="2" customWidth="1"/>
    <col min="19" max="19" width="14" style="2" customWidth="1"/>
    <col min="20" max="20" width="13.44140625" style="2" customWidth="1"/>
    <col min="21" max="21" width="8.21875" style="2" customWidth="1"/>
    <col min="22" max="22" width="6.6640625" style="2" customWidth="1"/>
    <col min="23" max="23" width="19.109375" style="2" customWidth="1"/>
    <col min="24" max="24" width="8.6640625" style="2" customWidth="1"/>
    <col min="25" max="25" width="7.6640625" style="2" customWidth="1"/>
    <col min="26" max="26" width="9" style="2" customWidth="1"/>
    <col min="27" max="27" width="17.44140625" style="2" customWidth="1"/>
    <col min="28" max="16384" width="11.5546875" style="2"/>
  </cols>
  <sheetData>
    <row r="1" spans="1:26">
      <c r="A1" s="1">
        <v>2017</v>
      </c>
      <c r="W1" s="147"/>
    </row>
    <row r="2" spans="1:26">
      <c r="A2" s="3" t="s">
        <v>2</v>
      </c>
      <c r="B2" s="3" t="s">
        <v>1</v>
      </c>
      <c r="C2" s="4" t="s">
        <v>22</v>
      </c>
      <c r="D2" s="5" t="s">
        <v>23</v>
      </c>
      <c r="E2" s="6" t="s">
        <v>37</v>
      </c>
      <c r="F2" s="7" t="s">
        <v>58</v>
      </c>
      <c r="G2" s="6" t="s">
        <v>59</v>
      </c>
      <c r="H2" s="7" t="s">
        <v>65</v>
      </c>
      <c r="I2" s="8" t="s">
        <v>74</v>
      </c>
      <c r="J2" s="9" t="s">
        <v>0</v>
      </c>
      <c r="K2" s="10" t="s">
        <v>73</v>
      </c>
      <c r="L2" s="11"/>
      <c r="M2" s="12" t="s">
        <v>55</v>
      </c>
      <c r="N2" s="13" t="s">
        <v>39</v>
      </c>
      <c r="O2" s="13"/>
      <c r="P2" s="14" t="s">
        <v>56</v>
      </c>
      <c r="Q2" s="14" t="s">
        <v>39</v>
      </c>
      <c r="R2" s="15"/>
      <c r="S2" s="146" t="s">
        <v>81</v>
      </c>
      <c r="T2" s="146" t="s">
        <v>57</v>
      </c>
      <c r="U2" s="16" t="s">
        <v>39</v>
      </c>
      <c r="V2" s="17"/>
      <c r="W2" s="148"/>
      <c r="X2" s="18" t="s">
        <v>63</v>
      </c>
      <c r="Y2" s="19" t="s">
        <v>62</v>
      </c>
      <c r="Z2" s="20" t="s">
        <v>76</v>
      </c>
    </row>
    <row r="3" spans="1:26">
      <c r="A3" s="3" t="s">
        <v>5</v>
      </c>
      <c r="B3" s="21">
        <v>41274</v>
      </c>
      <c r="C3" s="22"/>
      <c r="D3" s="23"/>
      <c r="E3" s="24"/>
      <c r="F3" s="25"/>
      <c r="G3" s="24"/>
      <c r="H3" s="25"/>
      <c r="I3" s="26"/>
      <c r="J3" s="27"/>
      <c r="K3" s="28"/>
      <c r="L3" s="29">
        <f t="shared" ref="L3:L67" si="0">C3+D3+E3+F3+G3+H3</f>
        <v>0</v>
      </c>
      <c r="M3" s="30">
        <f>K3-I3+IF(I3&gt;K3,1)-J3+(E3*base!E$4)+(D3*base!E$4)+(C3*base!E$4)+(F3*base!E$4)</f>
        <v>0</v>
      </c>
      <c r="N3" s="31" t="str">
        <f>IF(M3&lt;=base!E$5,"","FAUX")</f>
        <v/>
      </c>
      <c r="O3" s="32">
        <f>IF(SUM(M3-base!E$5)&lt;0,0,SUM(M3-base!E$5))</f>
        <v>0</v>
      </c>
      <c r="P3" s="33">
        <f t="shared" ref="P3:P64" si="1">K3-I3+IF(I3&gt;K3,1)</f>
        <v>0</v>
      </c>
      <c r="Q3" s="14" t="str">
        <f>IF(P3&lt;=base!E$3,"","FAUX")</f>
        <v/>
      </c>
      <c r="R3" s="34">
        <f>IF(SUM(P3-base!E$3)&lt;0,0,SUM(P3-base!E$3))</f>
        <v>0</v>
      </c>
      <c r="S3" s="35">
        <f>L3*M3</f>
        <v>0</v>
      </c>
      <c r="T3" s="35">
        <f>IF(S3&gt;("36:00"*1),S3-("36:00"*1),0)</f>
        <v>0</v>
      </c>
      <c r="U3" s="16" t="str">
        <f>IF(travail!S3&lt;=base!E$8,"","FAUX")</f>
        <v/>
      </c>
      <c r="V3" s="36">
        <f>IF(SUM(S3-base!E$8)&lt;0,0,SUM(S3-base!E$8))</f>
        <v>0</v>
      </c>
      <c r="W3" s="149"/>
      <c r="X3" s="37">
        <f>IF(SUM(MOD(K3-I3,1)-IF(K3&gt;I3,MAX(0,MIN(K3,base!E$14/24)-MAX(I3,7/24)),MAX(0,base!E$14/24-MAX(I3,7/24))+MAX(0,MIN(K3,base!E$14/24)-7/24)))&lt;0,0,SUM(MOD(K3-I3,1)-IF(K3&gt;I3,MAX(0,MIN(K3,base!E$14/24)-MAX(I3,7/24)),MAX(0,base!E$14/24-MAX(I3,7/24))+MAX(0,MIN(K3,base!E$14/24)-7/24))))</f>
        <v>0</v>
      </c>
      <c r="Y3" s="38">
        <f>M3</f>
        <v>0</v>
      </c>
      <c r="Z3" s="39"/>
    </row>
    <row r="4" spans="1:26">
      <c r="A4" s="3" t="s">
        <v>6</v>
      </c>
      <c r="B4" s="21">
        <v>41275</v>
      </c>
      <c r="C4" s="22"/>
      <c r="D4" s="23"/>
      <c r="E4" s="24"/>
      <c r="F4" s="25"/>
      <c r="G4" s="24"/>
      <c r="H4" s="25">
        <v>1</v>
      </c>
      <c r="I4" s="26">
        <v>0.375</v>
      </c>
      <c r="J4" s="27"/>
      <c r="K4" s="28">
        <v>0.79166666666666663</v>
      </c>
      <c r="L4" s="29">
        <f t="shared" si="0"/>
        <v>1</v>
      </c>
      <c r="M4" s="30">
        <f>K4-I4+IF(I4&gt;K4,1)-J4+(E4*base!E$4)+(D4*base!E$4)+(C4*base!E$4)+(F4*base!E$4)</f>
        <v>0.41666666666666663</v>
      </c>
      <c r="N4" s="31" t="str">
        <f>IF(M4&lt;=base!E$5,"","FAUX")</f>
        <v/>
      </c>
      <c r="O4" s="32">
        <f>IF(SUM(M4-base!E$5)&lt;0,0,SUM(M4-base!E$5))</f>
        <v>0</v>
      </c>
      <c r="P4" s="33">
        <f t="shared" si="1"/>
        <v>0.41666666666666663</v>
      </c>
      <c r="Q4" s="14" t="str">
        <f>IF(P4&lt;=base!E$3,"","FAUX")</f>
        <v/>
      </c>
      <c r="R4" s="34">
        <f>IF(SUM(P4-base!E$3)&lt;0,0,SUM(P4-base!E$3))</f>
        <v>0</v>
      </c>
      <c r="S4" s="35">
        <f>L4*SUM(S3+M4)</f>
        <v>0.41666666666666663</v>
      </c>
      <c r="T4" s="35">
        <f>IF(S4&gt;("36:00"*1),S4-("36:00"*1),0)-T3</f>
        <v>0</v>
      </c>
      <c r="U4" s="16" t="str">
        <f>IF(travail!S4&lt;=base!E$8,"","FAUX")</f>
        <v/>
      </c>
      <c r="V4" s="36">
        <f>IF(SUM(S4-base!E$8)&lt;0,0,SUM(S4-base!E$8))</f>
        <v>0</v>
      </c>
      <c r="W4" s="149"/>
      <c r="X4" s="37">
        <f>IF(SUM(MOD(K4-I4,1)-IF(K4&gt;I4,MAX(0,MIN(K4,base!E$14/24)-MAX(I4,7/24)),MAX(0,base!E$14/24-MAX(I4,7/24))+MAX(0,MIN(K4,base!E$14/24)-7/24)))&lt;0,0,SUM(MOD(K4-I4,1)-IF(K4&gt;I4,MAX(0,MIN(K4,base!E$14/24)-MAX(I4,7/24)),MAX(0,base!E$14/24-MAX(I4,7/24))+MAX(0,MIN(K4,base!E$14/24)-7/24))))</f>
        <v>0</v>
      </c>
      <c r="Y4" s="40"/>
      <c r="Z4" s="39">
        <f>M4*G4*1</f>
        <v>0</v>
      </c>
    </row>
    <row r="5" spans="1:26">
      <c r="A5" s="3" t="s">
        <v>7</v>
      </c>
      <c r="B5" s="21">
        <v>41276</v>
      </c>
      <c r="C5" s="22"/>
      <c r="D5" s="23"/>
      <c r="E5" s="24"/>
      <c r="F5" s="25"/>
      <c r="G5" s="24"/>
      <c r="H5" s="25">
        <v>1</v>
      </c>
      <c r="I5" s="26">
        <v>0.375</v>
      </c>
      <c r="J5" s="27"/>
      <c r="K5" s="28">
        <v>0.79166666666666663</v>
      </c>
      <c r="L5" s="29">
        <f t="shared" si="0"/>
        <v>1</v>
      </c>
      <c r="M5" s="30">
        <f>K5-I5+IF(I5&gt;K5,1)-J5+(E5*base!E$4)+(D5*base!E$4)+(C5*base!E$4)+(F5*base!E$4)</f>
        <v>0.41666666666666663</v>
      </c>
      <c r="N5" s="31" t="str">
        <f>IF(M5&lt;=base!E$5,"","FAUX")</f>
        <v/>
      </c>
      <c r="O5" s="32">
        <f>IF(SUM(M5-base!E$5)&lt;0,0,SUM(M5-base!E$5))</f>
        <v>0</v>
      </c>
      <c r="P5" s="33">
        <f t="shared" si="1"/>
        <v>0.41666666666666663</v>
      </c>
      <c r="Q5" s="14" t="str">
        <f>IF(P5&lt;=base!E$3,"","FAUX")</f>
        <v/>
      </c>
      <c r="R5" s="34">
        <f>IF(SUM(P5-base!E$3)&lt;0,0,SUM(P5-base!E$3))</f>
        <v>0</v>
      </c>
      <c r="S5" s="35">
        <f t="shared" ref="S5:S68" si="2">L5*SUM(S4+M5)</f>
        <v>0.83333333333333326</v>
      </c>
      <c r="T5" s="35">
        <f>IF(S5&gt;("36:00"*1),S5-("36:00"*1),0)-T4</f>
        <v>0</v>
      </c>
      <c r="U5" s="16" t="str">
        <f>IF(travail!S5&lt;=base!E$8,"","FAUX")</f>
        <v/>
      </c>
      <c r="V5" s="36">
        <f>IF(SUM(S5-base!E$8)&lt;0,0,SUM(S5-base!E$8))</f>
        <v>0</v>
      </c>
      <c r="W5" s="149"/>
      <c r="X5" s="37">
        <f>IF(SUM(MOD(K5-I5,1)-IF(K5&gt;I5,MAX(0,MIN(K5,base!E$14/24)-MAX(I5,7/24)),MAX(0,base!E$14/24-MAX(I5,7/24))+MAX(0,MIN(K5,base!E$14/24)-7/24)))&lt;0,0,SUM(MOD(K5-I5,1)-IF(K5&gt;I5,MAX(0,MIN(K5,base!E$14/24)-MAX(I5,7/24)),MAX(0,base!E$14/24-MAX(I5,7/24))+MAX(0,MIN(K5,base!E$14/24)-7/24))))</f>
        <v>0</v>
      </c>
      <c r="Y5" s="19"/>
      <c r="Z5" s="39">
        <f>M5*G5*1</f>
        <v>0</v>
      </c>
    </row>
    <row r="6" spans="1:26">
      <c r="A6" s="3" t="s">
        <v>8</v>
      </c>
      <c r="B6" s="21">
        <v>41277</v>
      </c>
      <c r="C6" s="22"/>
      <c r="D6" s="23"/>
      <c r="E6" s="24"/>
      <c r="F6" s="25"/>
      <c r="G6" s="24"/>
      <c r="H6" s="25">
        <v>1</v>
      </c>
      <c r="I6" s="26">
        <v>0.375</v>
      </c>
      <c r="J6" s="27"/>
      <c r="K6" s="28">
        <v>0.79166666666666663</v>
      </c>
      <c r="L6" s="29">
        <f t="shared" si="0"/>
        <v>1</v>
      </c>
      <c r="M6" s="30">
        <f>K6-I6+IF(I6&gt;K6,1)-J6+(E6*base!E$4)+(D6*base!E$4)+(C6*base!E$4)+(F6*base!E$4)</f>
        <v>0.41666666666666663</v>
      </c>
      <c r="N6" s="31" t="str">
        <f>IF(M6&lt;=base!E$5,"","FAUX")</f>
        <v/>
      </c>
      <c r="O6" s="32">
        <f>IF(SUM(M6-base!E$5)&lt;0,0,SUM(M6-base!E$5))</f>
        <v>0</v>
      </c>
      <c r="P6" s="33">
        <f t="shared" si="1"/>
        <v>0.41666666666666663</v>
      </c>
      <c r="Q6" s="14" t="str">
        <f>IF(P6&lt;=base!E$3,"","FAUX")</f>
        <v/>
      </c>
      <c r="R6" s="34">
        <f>IF(SUM(P6-base!E$3)&lt;0,0,SUM(P6-base!E$3))</f>
        <v>0</v>
      </c>
      <c r="S6" s="35">
        <f t="shared" si="2"/>
        <v>1.25</v>
      </c>
      <c r="T6" s="35">
        <f>IF(S6&gt;("36:00"*1),S6-("36:00"*1),0)-T5</f>
        <v>0</v>
      </c>
      <c r="U6" s="16" t="str">
        <f>IF(travail!S6&lt;=base!E$8,"","FAUX")</f>
        <v/>
      </c>
      <c r="V6" s="36">
        <f>IF(SUM(S6-base!E$8)&lt;0,0,SUM(S6-base!E$8))</f>
        <v>0</v>
      </c>
      <c r="W6" s="149"/>
      <c r="X6" s="37">
        <f>IF(SUM(MOD(K6-I6,1)-IF(K6&gt;I6,MAX(0,MIN(K6,base!E$14/24)-MAX(I6,7/24)),MAX(0,base!E$14/24-MAX(I6,7/24))+MAX(0,MIN(K6,base!E$14/24)-7/24)))&lt;0,0,SUM(MOD(K6-I6,1)-IF(K6&gt;I6,MAX(0,MIN(K6,base!E$14/24)-MAX(I6,7/24)),MAX(0,base!E$14/24-MAX(I6,7/24))+MAX(0,MIN(K6,base!E$14/24)-7/24))))</f>
        <v>0</v>
      </c>
      <c r="Y6" s="19"/>
      <c r="Z6" s="39">
        <f>M6*G6*1</f>
        <v>0</v>
      </c>
    </row>
    <row r="7" spans="1:26">
      <c r="A7" s="3" t="s">
        <v>9</v>
      </c>
      <c r="B7" s="21">
        <v>41278</v>
      </c>
      <c r="C7" s="22"/>
      <c r="D7" s="23"/>
      <c r="E7" s="24"/>
      <c r="F7" s="25"/>
      <c r="G7" s="24"/>
      <c r="H7" s="25">
        <v>1</v>
      </c>
      <c r="I7" s="26">
        <v>0.58333333333333337</v>
      </c>
      <c r="J7" s="27"/>
      <c r="K7" s="28">
        <v>0.875</v>
      </c>
      <c r="L7" s="29">
        <f t="shared" si="0"/>
        <v>1</v>
      </c>
      <c r="M7" s="30">
        <f>K7-I7+IF(I7&gt;K7,1)-J7+(E7*base!E$4)+(D7*base!E$4)+(C7*base!E$4)+(F7*base!E$4)</f>
        <v>0.29166666666666663</v>
      </c>
      <c r="N7" s="31" t="str">
        <f>IF(M7&lt;=base!E$5,"","FAUX")</f>
        <v/>
      </c>
      <c r="O7" s="32">
        <f>IF(SUM(M7-base!E$5)&lt;0,0,SUM(M7-base!E$5))</f>
        <v>0</v>
      </c>
      <c r="P7" s="33">
        <f t="shared" si="1"/>
        <v>0.29166666666666663</v>
      </c>
      <c r="Q7" s="14" t="str">
        <f>IF(P7&lt;=base!E$3,"","FAUX")</f>
        <v/>
      </c>
      <c r="R7" s="34">
        <f>IF(SUM(P7-base!E$3)&lt;0,0,SUM(P7-base!E$3))</f>
        <v>0</v>
      </c>
      <c r="S7" s="35">
        <f t="shared" si="2"/>
        <v>1.5416666666666665</v>
      </c>
      <c r="T7" s="35">
        <f>IF(S7&gt;("36:00"*1),S7-("36:00"*1),0)-T6</f>
        <v>4.1666666666666519E-2</v>
      </c>
      <c r="U7" s="16" t="str">
        <f>IF(travail!S7&lt;=base!E$8,"","FAUX")</f>
        <v/>
      </c>
      <c r="V7" s="36">
        <f>IF(SUM(S7-base!E$8)&lt;0,0,SUM(S7-base!E$8))</f>
        <v>0</v>
      </c>
      <c r="W7" s="149"/>
      <c r="X7" s="37">
        <f>IF(SUM(MOD(K7-I7,1)-IF(K7&gt;I7,MAX(0,MIN(K7,base!E$14/24)-MAX(I7,7/24)),MAX(0,base!E$14/24-MAX(I7,7/24))+MAX(0,MIN(K7,base!E$14/24)-7/24)))&lt;0,0,SUM(MOD(K7-I7,1)-IF(K7&gt;I7,MAX(0,MIN(K7,base!E$14/24)-MAX(I7,7/24)),MAX(0,base!E$14/24-MAX(I7,7/24))+MAX(0,MIN(K7,base!E$14/24)-7/24))))</f>
        <v>0</v>
      </c>
      <c r="Y7" s="19"/>
      <c r="Z7" s="39">
        <f>M7*G7*1</f>
        <v>0</v>
      </c>
    </row>
    <row r="8" spans="1:26">
      <c r="A8" s="3" t="s">
        <v>3</v>
      </c>
      <c r="B8" s="21">
        <v>41279</v>
      </c>
      <c r="C8" s="22"/>
      <c r="D8" s="23"/>
      <c r="E8" s="24"/>
      <c r="F8" s="25"/>
      <c r="G8" s="24"/>
      <c r="H8" s="25">
        <v>1</v>
      </c>
      <c r="I8" s="26">
        <v>0.58333333333333337</v>
      </c>
      <c r="J8" s="27"/>
      <c r="K8" s="28">
        <v>0.875</v>
      </c>
      <c r="L8" s="29">
        <f t="shared" si="0"/>
        <v>1</v>
      </c>
      <c r="M8" s="30">
        <f>K8-I8+IF(I8&gt;K8,1)-J8+(E8*base!E$4)+(D8*base!E$4)+(C8*base!E$4)+(F8*base!E$4)</f>
        <v>0.29166666666666663</v>
      </c>
      <c r="N8" s="31" t="str">
        <f>IF(M8&lt;=base!E$5,"","FAUX")</f>
        <v/>
      </c>
      <c r="O8" s="32">
        <f>IF(SUM(M8-base!E$5)&lt;0,0,SUM(M8-base!E$5))</f>
        <v>0</v>
      </c>
      <c r="P8" s="33">
        <f t="shared" si="1"/>
        <v>0.29166666666666663</v>
      </c>
      <c r="Q8" s="14" t="str">
        <f>IF(P8&lt;=base!E$3,"","FAUX")</f>
        <v/>
      </c>
      <c r="R8" s="34">
        <f>IF(SUM(P8-base!E$3)&lt;0,0,SUM(P8-base!E$3))</f>
        <v>0</v>
      </c>
      <c r="S8" s="35">
        <f t="shared" si="2"/>
        <v>1.833333333333333</v>
      </c>
      <c r="T8" s="35">
        <f>IF(S8&gt;("36:00"*1),S8-("36:00"*1),0)-T7</f>
        <v>0.29166666666666652</v>
      </c>
      <c r="U8" s="16" t="str">
        <f>IF(travail!S8&lt;=base!E$8,"","FAUX")</f>
        <v/>
      </c>
      <c r="V8" s="36">
        <f>IF(SUM(S8-base!E$8)&lt;0,0,SUM(S8-base!E$8))</f>
        <v>0</v>
      </c>
      <c r="W8" s="149"/>
      <c r="X8" s="37">
        <f>IF(SUM(MOD(K8-I8,1)-IF(K8&gt;I8,MAX(0,MIN(K8,base!E$14/24)-MAX(I8,7/24)),MAX(0,base!E$14/24-MAX(I8,7/24))+MAX(0,MIN(K8,base!E$14/24)-7/24)))&lt;0,0,SUM(MOD(K8-I8,1)-IF(K8&gt;I8,MAX(0,MIN(K8,base!E$14/24)-MAX(I8,7/24)),MAX(0,base!E$14/24-MAX(I8,7/24))+MAX(0,MIN(K8,base!E$14/24)-7/24))))</f>
        <v>0</v>
      </c>
      <c r="Y8" s="19"/>
      <c r="Z8" s="39">
        <f>M8*G8*1</f>
        <v>0</v>
      </c>
    </row>
    <row r="9" spans="1:26">
      <c r="A9" s="3" t="s">
        <v>4</v>
      </c>
      <c r="B9" s="21">
        <v>41280</v>
      </c>
      <c r="C9" s="22"/>
      <c r="D9" s="23"/>
      <c r="E9" s="24"/>
      <c r="F9" s="25"/>
      <c r="G9" s="24"/>
      <c r="H9" s="25">
        <v>1</v>
      </c>
      <c r="I9" s="145">
        <v>0.58333333333333337</v>
      </c>
      <c r="J9" s="25"/>
      <c r="K9" s="145">
        <v>0.75</v>
      </c>
      <c r="L9" s="29">
        <f t="shared" si="0"/>
        <v>1</v>
      </c>
      <c r="M9" s="30">
        <f>K9-I9+IF(I9&gt;K9,1)-J9+(E9*base!E$4)+(D9*base!E$4)+(C9*base!E$4)+(F9*base!E$4)</f>
        <v>0.16666666666666663</v>
      </c>
      <c r="N9" s="31" t="str">
        <f>IF(M9&lt;=base!E$5,"","FAUX")</f>
        <v/>
      </c>
      <c r="O9" s="32">
        <f>IF(SUM(M9-base!E$5)&lt;0,0,SUM(M9-base!E$5))</f>
        <v>0</v>
      </c>
      <c r="P9" s="33">
        <f t="shared" si="1"/>
        <v>0.16666666666666663</v>
      </c>
      <c r="Q9" s="14" t="str">
        <f>IF(P9&lt;=base!E$3,"","FAUX")</f>
        <v/>
      </c>
      <c r="R9" s="34">
        <f>IF(SUM(P9-base!E$3)&lt;0,0,SUM(P9-base!E$3))</f>
        <v>0</v>
      </c>
      <c r="S9" s="35">
        <f t="shared" si="2"/>
        <v>1.9999999999999996</v>
      </c>
      <c r="T9" s="35">
        <f>IF(S9&gt;("36:00"*1),S9-("36:00"*1),0)-T8</f>
        <v>0.20833333333333304</v>
      </c>
      <c r="U9" s="16" t="str">
        <f>IF(travail!S9&lt;=base!E$8,"","FAUX")</f>
        <v/>
      </c>
      <c r="V9" s="36">
        <f>IF(SUM(S9-base!E$8)&lt;0,0,SUM(S9-base!E$8))</f>
        <v>0</v>
      </c>
      <c r="W9" s="149"/>
      <c r="X9" s="37">
        <f>IF(SUM(MOD(K9-I9,1)-IF(K9&gt;I9,MAX(0,MIN(K9,base!E$14/24)-MAX(I9,7/24)),MAX(0,base!E$14/24-MAX(I9,7/24))+MAX(0,MIN(K9,base!E$14/24)-7/24)))&lt;0,0,SUM(MOD(K9-I9,1)-IF(K9&gt;I9,MAX(0,MIN(K9,base!E$14/24)-MAX(I9,7/24)),MAX(0,base!E$14/24-MAX(I9,7/24))+MAX(0,MIN(K9,base!E$14/24)-7/24))))</f>
        <v>0</v>
      </c>
      <c r="Y9" s="19"/>
      <c r="Z9" s="39"/>
    </row>
    <row r="10" spans="1:26">
      <c r="A10" s="3" t="s">
        <v>5</v>
      </c>
      <c r="B10" s="21">
        <v>41281</v>
      </c>
      <c r="C10" s="22"/>
      <c r="D10" s="23"/>
      <c r="E10" s="24"/>
      <c r="F10" s="25"/>
      <c r="G10" s="24"/>
      <c r="H10" s="25"/>
      <c r="I10" s="144"/>
      <c r="J10" s="25"/>
      <c r="K10" s="144"/>
      <c r="L10" s="29">
        <f t="shared" si="0"/>
        <v>0</v>
      </c>
      <c r="M10" s="30">
        <f>K10-I10+IF(I10&gt;K10,1)-J10+(E10*base!E$4)+(D10*base!E$4)+(C10*base!E$4)+(F10*base!E$4)</f>
        <v>0</v>
      </c>
      <c r="N10" s="31" t="str">
        <f>IF(M10&lt;=base!E$5,"","FAUX")</f>
        <v/>
      </c>
      <c r="O10" s="32">
        <f>IF(SUM(M10-base!E$5)&lt;0,0,SUM(M10-base!E$5))</f>
        <v>0</v>
      </c>
      <c r="P10" s="33">
        <f t="shared" si="1"/>
        <v>0</v>
      </c>
      <c r="Q10" s="14" t="str">
        <f>IF(P10&lt;=base!E$3,"","FAUX")</f>
        <v/>
      </c>
      <c r="R10" s="34">
        <f>IF(SUM(P10-base!E$3)&lt;0,0,SUM(P10-base!E$3))</f>
        <v>0</v>
      </c>
      <c r="S10" s="35">
        <f t="shared" si="2"/>
        <v>0</v>
      </c>
      <c r="T10" s="35">
        <f>IF(S10&gt;("36:00"*1),S10-("36:00"*1),0)-T9</f>
        <v>-0.20833333333333304</v>
      </c>
      <c r="U10" s="16" t="str">
        <f>IF(travail!S10&lt;=base!E$8,"","FAUX")</f>
        <v/>
      </c>
      <c r="V10" s="36">
        <f>IF(SUM(S10-base!E$8)&lt;0,0,SUM(S10-base!E$8))</f>
        <v>0</v>
      </c>
      <c r="W10" s="149"/>
      <c r="X10" s="37">
        <f>IF(SUM(MOD(K10-I10,1)-IF(K10&gt;I10,MAX(0,MIN(K10,base!E$14/24)-MAX(I10,7/24)),MAX(0,base!E$14/24-MAX(I10,7/24))+MAX(0,MIN(K10,base!E$14/24)-7/24)))&lt;0,0,SUM(MOD(K10-I10,1)-IF(K10&gt;I10,MAX(0,MIN(K10,base!E$14/24)-MAX(I10,7/24)),MAX(0,base!E$14/24-MAX(I10,7/24))+MAX(0,MIN(K10,base!E$14/24)-7/24))))</f>
        <v>0</v>
      </c>
      <c r="Y10" s="38">
        <f>M10</f>
        <v>0</v>
      </c>
      <c r="Z10" s="39"/>
    </row>
    <row r="11" spans="1:26">
      <c r="A11" s="3" t="s">
        <v>6</v>
      </c>
      <c r="B11" s="21">
        <v>41282</v>
      </c>
      <c r="C11" s="22"/>
      <c r="D11" s="23"/>
      <c r="E11" s="24"/>
      <c r="F11" s="25"/>
      <c r="G11" s="24"/>
      <c r="H11" s="25"/>
      <c r="I11" s="25"/>
      <c r="J11" s="25"/>
      <c r="K11" s="25"/>
      <c r="L11" s="29">
        <f t="shared" si="0"/>
        <v>0</v>
      </c>
      <c r="M11" s="30">
        <f>K11-I11+IF(I11&gt;K11,1)-J11+(E11*base!E$4)+(D11*base!E$4)+(C11*base!E$4)+(F11*base!E$4)</f>
        <v>0</v>
      </c>
      <c r="N11" s="31" t="str">
        <f>IF(M11&lt;=base!E$5,"","FAUX")</f>
        <v/>
      </c>
      <c r="O11" s="32">
        <f>IF(SUM(M11-base!E$5)&lt;0,0,SUM(M11-base!E$5))</f>
        <v>0</v>
      </c>
      <c r="P11" s="33">
        <f t="shared" si="1"/>
        <v>0</v>
      </c>
      <c r="Q11" s="14" t="str">
        <f>IF(P11&lt;=base!E$3,"","FAUX")</f>
        <v/>
      </c>
      <c r="R11" s="34">
        <f>IF(SUM(P11-base!E$3)&lt;0,0,SUM(P11-base!E$3))</f>
        <v>0</v>
      </c>
      <c r="S11" s="35">
        <f t="shared" si="2"/>
        <v>0</v>
      </c>
      <c r="T11" s="35">
        <f>IF(S11&gt;("36:00"*1),S11-("36:00"*1),0)-T10</f>
        <v>0.20833333333333304</v>
      </c>
      <c r="U11" s="16" t="str">
        <f>IF(travail!S11&lt;=base!E$8,"","FAUX")</f>
        <v/>
      </c>
      <c r="V11" s="36">
        <f>IF(SUM(S11-base!E$8)&lt;0,0,SUM(S11-base!E$8))</f>
        <v>0</v>
      </c>
      <c r="W11" s="149"/>
      <c r="X11" s="37">
        <f>IF(SUM(MOD(K11-I11,1)-IF(K11&gt;I11,MAX(0,MIN(K11,base!E$14/24)-MAX(I11,7/24)),MAX(0,base!E$14/24-MAX(I11,7/24))+MAX(0,MIN(K11,base!E$14/24)-7/24)))&lt;0,0,SUM(MOD(K11-I11,1)-IF(K11&gt;I11,MAX(0,MIN(K11,base!E$14/24)-MAX(I11,7/24)),MAX(0,base!E$14/24-MAX(I11,7/24))+MAX(0,MIN(K11,base!E$14/24)-7/24))))</f>
        <v>0</v>
      </c>
      <c r="Y11" s="19"/>
      <c r="Z11" s="39">
        <f>M11*G11*1</f>
        <v>0</v>
      </c>
    </row>
    <row r="12" spans="1:26">
      <c r="A12" s="3" t="s">
        <v>7</v>
      </c>
      <c r="B12" s="21">
        <v>41283</v>
      </c>
      <c r="C12" s="22"/>
      <c r="D12" s="23"/>
      <c r="E12" s="24"/>
      <c r="F12" s="25"/>
      <c r="G12" s="24"/>
      <c r="H12" s="25"/>
      <c r="I12" s="25"/>
      <c r="J12" s="25"/>
      <c r="K12" s="25"/>
      <c r="L12" s="29">
        <f t="shared" si="0"/>
        <v>0</v>
      </c>
      <c r="M12" s="30">
        <f>K12-I12+IF(I12&gt;K12,1)-J12+(E12*base!E$4)+(D12*base!E$4)+(C12*base!E$4)+(F12*base!E$4)</f>
        <v>0</v>
      </c>
      <c r="N12" s="31" t="str">
        <f>IF(M12&lt;=base!E$5,"","FAUX")</f>
        <v/>
      </c>
      <c r="O12" s="32">
        <f>IF(SUM(M12-base!E$5)&lt;0,0,SUM(M12-base!E$5))</f>
        <v>0</v>
      </c>
      <c r="P12" s="33">
        <f>K12-I12+IF(I12&gt;K12,1)</f>
        <v>0</v>
      </c>
      <c r="Q12" s="14" t="str">
        <f>IF(P12&lt;=base!E$3,"","FAUX")</f>
        <v/>
      </c>
      <c r="R12" s="34">
        <f>IF(SUM(P12-base!E$3)&lt;0,0,SUM(P12-base!E$3))</f>
        <v>0</v>
      </c>
      <c r="S12" s="35">
        <f t="shared" si="2"/>
        <v>0</v>
      </c>
      <c r="T12" s="35">
        <f>IF(S12&gt;("36:00"*1),S12-("36:00"*1),0)-T11</f>
        <v>-0.20833333333333304</v>
      </c>
      <c r="U12" s="16" t="str">
        <f>IF(travail!S12&lt;=base!E$8,"","FAUX")</f>
        <v/>
      </c>
      <c r="V12" s="36">
        <f>IF(SUM(S12-base!E$8)&lt;0,0,SUM(S12-base!E$8))</f>
        <v>0</v>
      </c>
      <c r="W12" s="149"/>
      <c r="X12" s="37">
        <f>IF(SUM(MOD(K12-I12,1)-IF(K12&gt;I12,MAX(0,MIN(K12,base!E$14/24)-MAX(I12,7/24)),MAX(0,base!E$14/24-MAX(I12,7/24))+MAX(0,MIN(K12,base!E$14/24)-7/24)))&lt;0,0,SUM(MOD(K12-I12,1)-IF(K12&gt;I12,MAX(0,MIN(K12,base!E$14/24)-MAX(I12,7/24)),MAX(0,base!E$14/24-MAX(I12,7/24))+MAX(0,MIN(K12,base!E$14/24)-7/24))))</f>
        <v>0</v>
      </c>
      <c r="Y12" s="19"/>
      <c r="Z12" s="39">
        <f>M12*G12*1</f>
        <v>0</v>
      </c>
    </row>
    <row r="13" spans="1:26">
      <c r="A13" s="3" t="s">
        <v>8</v>
      </c>
      <c r="B13" s="21">
        <v>41284</v>
      </c>
      <c r="C13" s="22"/>
      <c r="D13" s="23"/>
      <c r="E13" s="24"/>
      <c r="F13" s="25"/>
      <c r="G13" s="24"/>
      <c r="H13" s="25"/>
      <c r="I13" s="25"/>
      <c r="J13" s="25"/>
      <c r="K13" s="25"/>
      <c r="L13" s="29">
        <f t="shared" si="0"/>
        <v>0</v>
      </c>
      <c r="M13" s="30">
        <f>K13-I13+IF(I13&gt;K13,1)-J13+(E13*base!E$4)+(D13*base!E$4)+(C13*base!E$4)+(F13*base!E$4)</f>
        <v>0</v>
      </c>
      <c r="N13" s="31" t="str">
        <f>IF(M13&lt;=base!E$5,"","FAUX")</f>
        <v/>
      </c>
      <c r="O13" s="32">
        <f>IF(SUM(M13-base!E$5)&lt;0,0,SUM(M13-base!E$5))</f>
        <v>0</v>
      </c>
      <c r="P13" s="33">
        <f t="shared" si="1"/>
        <v>0</v>
      </c>
      <c r="Q13" s="14" t="str">
        <f>IF(P13&lt;=base!E$3,"","FAUX")</f>
        <v/>
      </c>
      <c r="R13" s="34">
        <f>IF(SUM(P13-base!E$3)&lt;0,0,SUM(P13-base!E$3))</f>
        <v>0</v>
      </c>
      <c r="S13" s="35">
        <f t="shared" si="2"/>
        <v>0</v>
      </c>
      <c r="T13" s="35">
        <f>IF(S13&gt;("36:00"*1),S13-("36:00"*1),0)-T12</f>
        <v>0.20833333333333304</v>
      </c>
      <c r="U13" s="16" t="str">
        <f>IF(travail!S13&lt;=base!E$8,"","FAUX")</f>
        <v/>
      </c>
      <c r="V13" s="36">
        <f>IF(SUM(S13-base!E$8)&lt;0,0,SUM(S13-base!E$8))</f>
        <v>0</v>
      </c>
      <c r="W13" s="149"/>
      <c r="X13" s="37">
        <f>IF(SUM(MOD(K13-I13,1)-IF(K13&gt;I13,MAX(0,MIN(K13,base!E$14/24)-MAX(I13,7/24)),MAX(0,base!E$14/24-MAX(I13,7/24))+MAX(0,MIN(K13,base!E$14/24)-7/24)))&lt;0,0,SUM(MOD(K13-I13,1)-IF(K13&gt;I13,MAX(0,MIN(K13,base!E$14/24)-MAX(I13,7/24)),MAX(0,base!E$14/24-MAX(I13,7/24))+MAX(0,MIN(K13,base!E$14/24)-7/24))))</f>
        <v>0</v>
      </c>
      <c r="Y13" s="19"/>
      <c r="Z13" s="39">
        <f>M13*G13*1</f>
        <v>0</v>
      </c>
    </row>
    <row r="14" spans="1:26">
      <c r="A14" s="3" t="s">
        <v>9</v>
      </c>
      <c r="B14" s="21">
        <v>41285</v>
      </c>
      <c r="C14" s="22"/>
      <c r="D14" s="23"/>
      <c r="E14" s="24"/>
      <c r="F14" s="25"/>
      <c r="G14" s="24"/>
      <c r="H14" s="25"/>
      <c r="I14" s="25"/>
      <c r="J14" s="25"/>
      <c r="K14" s="25"/>
      <c r="L14" s="29">
        <f t="shared" si="0"/>
        <v>0</v>
      </c>
      <c r="M14" s="30">
        <f>K14-I14+IF(I14&gt;K14,1)-J14+(E14*base!E$4)+(D14*base!E$4)+(C14*base!E$4)+(F14*base!E$4)</f>
        <v>0</v>
      </c>
      <c r="N14" s="31" t="str">
        <f>IF(M14&lt;=base!E$5,"","FAUX")</f>
        <v/>
      </c>
      <c r="O14" s="32">
        <f>IF(SUM(M14-base!E$5)&lt;0,0,SUM(M14-base!E$5))</f>
        <v>0</v>
      </c>
      <c r="P14" s="33">
        <f t="shared" si="1"/>
        <v>0</v>
      </c>
      <c r="Q14" s="14" t="str">
        <f>IF(P14&lt;=base!E$3,"","FAUX")</f>
        <v/>
      </c>
      <c r="R14" s="34">
        <f>IF(SUM(P14-base!E$3)&lt;0,0,SUM(P14-base!E$3))</f>
        <v>0</v>
      </c>
      <c r="S14" s="35">
        <f t="shared" si="2"/>
        <v>0</v>
      </c>
      <c r="T14" s="35">
        <f>IF(S14&gt;("36:00"*1),S14-("36:00"*1),0)-T13</f>
        <v>-0.20833333333333304</v>
      </c>
      <c r="U14" s="16" t="str">
        <f>IF(travail!S14&lt;=base!E$8,"","FAUX")</f>
        <v/>
      </c>
      <c r="V14" s="36">
        <f>IF(SUM(S14-base!E$8)&lt;0,0,SUM(S14-base!E$8))</f>
        <v>0</v>
      </c>
      <c r="W14" s="149"/>
      <c r="X14" s="37">
        <f>IF(SUM(MOD(K14-I14,1)-IF(K14&gt;I14,MAX(0,MIN(K14,base!E$14/24)-MAX(I14,7/24)),MAX(0,base!E$14/24-MAX(I14,7/24))+MAX(0,MIN(K14,base!E$14/24)-7/24)))&lt;0,0,SUM(MOD(K14-I14,1)-IF(K14&gt;I14,MAX(0,MIN(K14,base!E$14/24)-MAX(I14,7/24)),MAX(0,base!E$14/24-MAX(I14,7/24))+MAX(0,MIN(K14,base!E$14/24)-7/24))))</f>
        <v>0</v>
      </c>
      <c r="Y14" s="19"/>
      <c r="Z14" s="39">
        <f>M14*G14*1</f>
        <v>0</v>
      </c>
    </row>
    <row r="15" spans="1:26">
      <c r="A15" s="3" t="s">
        <v>3</v>
      </c>
      <c r="B15" s="21">
        <v>41286</v>
      </c>
      <c r="C15" s="22"/>
      <c r="D15" s="23"/>
      <c r="E15" s="24"/>
      <c r="F15" s="25"/>
      <c r="G15" s="24"/>
      <c r="H15" s="25"/>
      <c r="I15" s="25"/>
      <c r="J15" s="25"/>
      <c r="K15" s="25"/>
      <c r="L15" s="29">
        <f t="shared" si="0"/>
        <v>0</v>
      </c>
      <c r="M15" s="30">
        <f>K15-I15+IF(I15&gt;K15,1)-J15+(E15*base!E$4)+(D15*base!E$4)+(C15*base!E$4)+(F15*base!E$4)</f>
        <v>0</v>
      </c>
      <c r="N15" s="31" t="str">
        <f>IF(M15&lt;=base!E$5,"","FAUX")</f>
        <v/>
      </c>
      <c r="O15" s="32">
        <f>IF(SUM(M15-base!E$5)&lt;0,0,SUM(M15-base!E$5))</f>
        <v>0</v>
      </c>
      <c r="P15" s="33">
        <f t="shared" si="1"/>
        <v>0</v>
      </c>
      <c r="Q15" s="14" t="str">
        <f>IF(P15&lt;=base!E$3,"","FAUX")</f>
        <v/>
      </c>
      <c r="R15" s="34">
        <f>IF(SUM(P15-base!E$3)&lt;0,0,SUM(P15-base!E$3))</f>
        <v>0</v>
      </c>
      <c r="S15" s="35">
        <f t="shared" si="2"/>
        <v>0</v>
      </c>
      <c r="T15" s="35">
        <f>IF(S15&gt;("36:00"*1),S15-("36:00"*1),0)-T14</f>
        <v>0.20833333333333304</v>
      </c>
      <c r="U15" s="16" t="str">
        <f>IF(travail!S15&lt;=base!E$8,"","FAUX")</f>
        <v/>
      </c>
      <c r="V15" s="36">
        <f>IF(SUM(S15-base!E$8)&lt;0,0,SUM(S15-base!E$8))</f>
        <v>0</v>
      </c>
      <c r="W15" s="149"/>
      <c r="X15" s="37">
        <f>IF(SUM(MOD(K15-I15,1)-IF(K15&gt;I15,MAX(0,MIN(K15,base!E$14/24)-MAX(I15,7/24)),MAX(0,base!E$14/24-MAX(I15,7/24))+MAX(0,MIN(K15,base!E$14/24)-7/24)))&lt;0,0,SUM(MOD(K15-I15,1)-IF(K15&gt;I15,MAX(0,MIN(K15,base!E$14/24)-MAX(I15,7/24)),MAX(0,base!E$14/24-MAX(I15,7/24))+MAX(0,MIN(K15,base!E$14/24)-7/24))))</f>
        <v>0</v>
      </c>
      <c r="Y15" s="19"/>
      <c r="Z15" s="39">
        <f>M15*G15*1</f>
        <v>0</v>
      </c>
    </row>
    <row r="16" spans="1:26">
      <c r="A16" s="3" t="s">
        <v>4</v>
      </c>
      <c r="B16" s="21">
        <v>41287</v>
      </c>
      <c r="C16" s="22"/>
      <c r="D16" s="23"/>
      <c r="E16" s="24"/>
      <c r="F16" s="25"/>
      <c r="G16" s="24"/>
      <c r="H16" s="25"/>
      <c r="I16" s="25"/>
      <c r="J16" s="25"/>
      <c r="K16" s="25"/>
      <c r="L16" s="29">
        <f t="shared" si="0"/>
        <v>0</v>
      </c>
      <c r="M16" s="30">
        <f>K16-I16+IF(I16&gt;K16,1)-J16+(E16*base!E$4)+(D16*base!E$4)+(C16*base!E$4)+(F16*base!E$4)</f>
        <v>0</v>
      </c>
      <c r="N16" s="31" t="str">
        <f>IF(M16&lt;=base!E$5,"","FAUX")</f>
        <v/>
      </c>
      <c r="O16" s="32">
        <f>IF(SUM(M16-base!E$5)&lt;0,0,SUM(M16-base!E$5))</f>
        <v>0</v>
      </c>
      <c r="P16" s="33">
        <f t="shared" si="1"/>
        <v>0</v>
      </c>
      <c r="Q16" s="14" t="str">
        <f>IF(P16&lt;=base!E$3,"","FAUX")</f>
        <v/>
      </c>
      <c r="R16" s="34">
        <f>IF(SUM(P16-base!E$3)&lt;0,0,SUM(P16-base!E$3))</f>
        <v>0</v>
      </c>
      <c r="S16" s="35">
        <f t="shared" si="2"/>
        <v>0</v>
      </c>
      <c r="T16" s="35">
        <f>IF(S16&gt;("36:00"*1),S16-("36:00"*1),0)-T15</f>
        <v>-0.20833333333333304</v>
      </c>
      <c r="U16" s="16" t="str">
        <f>IF(travail!S16&lt;=base!E$8,"","FAUX")</f>
        <v/>
      </c>
      <c r="V16" s="36">
        <f>IF(SUM(S16-base!E$8)&lt;0,0,SUM(S16-base!E$8))</f>
        <v>0</v>
      </c>
      <c r="W16" s="149"/>
      <c r="X16" s="37">
        <f>IF(SUM(MOD(K16-I16,1)-IF(K16&gt;I16,MAX(0,MIN(K16,base!E$14/24)-MAX(I16,7/24)),MAX(0,base!E$14/24-MAX(I16,7/24))+MAX(0,MIN(K16,base!E$14/24)-7/24)))&lt;0,0,SUM(MOD(K16-I16,1)-IF(K16&gt;I16,MAX(0,MIN(K16,base!E$14/24)-MAX(I16,7/24)),MAX(0,base!E$14/24-MAX(I16,7/24))+MAX(0,MIN(K16,base!E$14/24)-7/24))))</f>
        <v>0</v>
      </c>
      <c r="Y16" s="19"/>
      <c r="Z16" s="39"/>
    </row>
    <row r="17" spans="1:26">
      <c r="A17" s="3" t="s">
        <v>5</v>
      </c>
      <c r="B17" s="21">
        <v>41288</v>
      </c>
      <c r="C17" s="22"/>
      <c r="D17" s="23"/>
      <c r="E17" s="24"/>
      <c r="F17" s="25"/>
      <c r="G17" s="24"/>
      <c r="H17" s="25"/>
      <c r="I17" s="26"/>
      <c r="J17" s="27"/>
      <c r="K17" s="28"/>
      <c r="L17" s="29">
        <f t="shared" si="0"/>
        <v>0</v>
      </c>
      <c r="M17" s="30">
        <f>K17-I17+IF(I17&gt;K17,1)-J17+(E17*base!E$4)+(D17*base!E$4)+(C17*base!E$4)+(F17*base!E$4)</f>
        <v>0</v>
      </c>
      <c r="N17" s="31" t="str">
        <f>IF(M17&lt;=base!E$5,"","FAUX")</f>
        <v/>
      </c>
      <c r="O17" s="32">
        <f>IF(SUM(M17-base!E$5)&lt;0,0,SUM(M17-base!E$5))</f>
        <v>0</v>
      </c>
      <c r="P17" s="33">
        <f t="shared" si="1"/>
        <v>0</v>
      </c>
      <c r="Q17" s="14" t="str">
        <f>IF(P17&lt;=base!E$3,"","FAUX")</f>
        <v/>
      </c>
      <c r="R17" s="34">
        <f>IF(SUM(P17-base!E$3)&lt;0,0,SUM(P17-base!E$3))</f>
        <v>0</v>
      </c>
      <c r="S17" s="35">
        <f t="shared" si="2"/>
        <v>0</v>
      </c>
      <c r="T17" s="35">
        <f>IF(S17&gt;("36:00"*1),S17-("36:00"*1),0)-T16</f>
        <v>0.20833333333333304</v>
      </c>
      <c r="U17" s="16" t="str">
        <f>IF(travail!S17&lt;=base!E$8,"","FAUX")</f>
        <v/>
      </c>
      <c r="V17" s="36">
        <f>IF(SUM(S17-base!E$8)&lt;0,0,SUM(S17-base!E$8))</f>
        <v>0</v>
      </c>
      <c r="W17" s="149"/>
      <c r="X17" s="37">
        <f>IF(SUM(MOD(K17-I17,1)-IF(K17&gt;I17,MAX(0,MIN(K17,base!E$14/24)-MAX(I17,7/24)),MAX(0,base!E$14/24-MAX(I17,7/24))+MAX(0,MIN(K17,base!E$14/24)-7/24)))&lt;0,0,SUM(MOD(K17-I17,1)-IF(K17&gt;I17,MAX(0,MIN(K17,base!E$14/24)-MAX(I17,7/24)),MAX(0,base!E$14/24-MAX(I17,7/24))+MAX(0,MIN(K17,base!E$14/24)-7/24))))</f>
        <v>0</v>
      </c>
      <c r="Y17" s="38">
        <f>K17-I17+IF(I17&gt;K17,1)</f>
        <v>0</v>
      </c>
      <c r="Z17" s="39"/>
    </row>
    <row r="18" spans="1:26">
      <c r="A18" s="3" t="s">
        <v>6</v>
      </c>
      <c r="B18" s="21">
        <v>41289</v>
      </c>
      <c r="C18" s="22"/>
      <c r="D18" s="23"/>
      <c r="E18" s="24"/>
      <c r="F18" s="25"/>
      <c r="G18" s="24"/>
      <c r="H18" s="25"/>
      <c r="I18" s="26"/>
      <c r="J18" s="27"/>
      <c r="K18" s="28"/>
      <c r="L18" s="29">
        <f t="shared" si="0"/>
        <v>0</v>
      </c>
      <c r="M18" s="30">
        <f>K18-I18+IF(I18&gt;K18,1)-J18+(E18*base!E$4)+(D18*base!E$4)+(C18*base!E$4)+(F18*base!E$4)</f>
        <v>0</v>
      </c>
      <c r="N18" s="31" t="str">
        <f>IF(M18&lt;=base!E$5,"","FAUX")</f>
        <v/>
      </c>
      <c r="O18" s="32">
        <f>IF(SUM(M18-base!E$5)&lt;0,0,SUM(M18-base!E$5))</f>
        <v>0</v>
      </c>
      <c r="P18" s="33">
        <f t="shared" si="1"/>
        <v>0</v>
      </c>
      <c r="Q18" s="14" t="str">
        <f>IF(P18&lt;=base!E$3,"","FAUX")</f>
        <v/>
      </c>
      <c r="R18" s="34">
        <f>IF(SUM(P18-base!E$3)&lt;0,0,SUM(P18-base!E$3))</f>
        <v>0</v>
      </c>
      <c r="S18" s="35">
        <f t="shared" si="2"/>
        <v>0</v>
      </c>
      <c r="T18" s="35">
        <f>IF(S18&gt;("36:00"*1),S18-("36:00"*1),0)-T17</f>
        <v>-0.20833333333333304</v>
      </c>
      <c r="U18" s="16" t="str">
        <f>IF(travail!S18&lt;=base!E$8,"","FAUX")</f>
        <v/>
      </c>
      <c r="V18" s="36">
        <f>IF(SUM(S18-base!E$8)&lt;0,0,SUM(S18-base!E$8))</f>
        <v>0</v>
      </c>
      <c r="W18" s="149"/>
      <c r="X18" s="37">
        <f>IF(SUM(MOD(K18-I18,1)-IF(K18&gt;I18,MAX(0,MIN(K18,base!E$14/24)-MAX(I18,7/24)),MAX(0,base!E$14/24-MAX(I18,7/24))+MAX(0,MIN(K18,base!E$14/24)-7/24)))&lt;0,0,SUM(MOD(K18-I18,1)-IF(K18&gt;I18,MAX(0,MIN(K18,base!E$14/24)-MAX(I18,7/24)),MAX(0,base!E$14/24-MAX(I18,7/24))+MAX(0,MIN(K18,base!E$14/24)-7/24))))</f>
        <v>0</v>
      </c>
      <c r="Y18" s="38"/>
      <c r="Z18" s="39">
        <f>M18*G18*1</f>
        <v>0</v>
      </c>
    </row>
    <row r="19" spans="1:26">
      <c r="A19" s="3" t="s">
        <v>7</v>
      </c>
      <c r="B19" s="21">
        <v>41290</v>
      </c>
      <c r="C19" s="22"/>
      <c r="D19" s="23"/>
      <c r="E19" s="24"/>
      <c r="F19" s="25"/>
      <c r="G19" s="24"/>
      <c r="H19" s="25"/>
      <c r="I19" s="26"/>
      <c r="J19" s="27"/>
      <c r="K19" s="28"/>
      <c r="L19" s="29">
        <f t="shared" si="0"/>
        <v>0</v>
      </c>
      <c r="M19" s="30">
        <f>K19-I19+IF(I19&gt;K19,1)-J19+(E19*base!E$4)+(D19*base!E$4)+(C19*base!E$4)+(F19*base!E$4)</f>
        <v>0</v>
      </c>
      <c r="N19" s="31" t="str">
        <f>IF(M19&lt;=base!E$5,"","FAUX")</f>
        <v/>
      </c>
      <c r="O19" s="32">
        <f>IF(SUM(M19-base!E$5)&lt;0,0,SUM(M19-base!E$5))</f>
        <v>0</v>
      </c>
      <c r="P19" s="33">
        <f t="shared" si="1"/>
        <v>0</v>
      </c>
      <c r="Q19" s="14" t="str">
        <f>IF(P19&lt;=base!E$3,"","FAUX")</f>
        <v/>
      </c>
      <c r="R19" s="34">
        <f>IF(SUM(P19-base!E$3)&lt;0,0,SUM(P19-base!E$3))</f>
        <v>0</v>
      </c>
      <c r="S19" s="35">
        <f t="shared" si="2"/>
        <v>0</v>
      </c>
      <c r="T19" s="35">
        <f>IF(S19&gt;("36:00"*1),S19-("36:00"*1),0)-T18</f>
        <v>0.20833333333333304</v>
      </c>
      <c r="U19" s="16" t="str">
        <f>IF(travail!S19&lt;=base!E$8,"","FAUX")</f>
        <v/>
      </c>
      <c r="V19" s="36">
        <f>IF(SUM(S19-base!E$8)&lt;0,0,SUM(S19-base!E$8))</f>
        <v>0</v>
      </c>
      <c r="W19" s="149"/>
      <c r="X19" s="37">
        <f>IF(SUM(MOD(K19-I19,1)-IF(K19&gt;I19,MAX(0,MIN(K19,base!E$14/24)-MAX(I19,7/24)),MAX(0,base!E$14/24-MAX(I19,7/24))+MAX(0,MIN(K19,base!E$14/24)-7/24)))&lt;0,0,SUM(MOD(K19-I19,1)-IF(K19&gt;I19,MAX(0,MIN(K19,base!E$14/24)-MAX(I19,7/24)),MAX(0,base!E$14/24-MAX(I19,7/24))+MAX(0,MIN(K19,base!E$14/24)-7/24))))</f>
        <v>0</v>
      </c>
      <c r="Y19" s="19"/>
      <c r="Z19" s="39">
        <f>M19*G19*1</f>
        <v>0</v>
      </c>
    </row>
    <row r="20" spans="1:26">
      <c r="A20" s="3" t="s">
        <v>8</v>
      </c>
      <c r="B20" s="21">
        <v>41291</v>
      </c>
      <c r="C20" s="22"/>
      <c r="D20" s="23"/>
      <c r="E20" s="24"/>
      <c r="F20" s="25"/>
      <c r="G20" s="24"/>
      <c r="H20" s="25"/>
      <c r="I20" s="26"/>
      <c r="J20" s="27"/>
      <c r="K20" s="28"/>
      <c r="L20" s="29">
        <f t="shared" si="0"/>
        <v>0</v>
      </c>
      <c r="M20" s="30">
        <f>K20-I20+IF(I20&gt;K20,1)-J20+(E20*base!E$4)+(D20*base!E$4)+(C20*base!E$4)+(F20*base!E$4)</f>
        <v>0</v>
      </c>
      <c r="N20" s="31" t="str">
        <f>IF(M20&lt;=base!E$5,"","FAUX")</f>
        <v/>
      </c>
      <c r="O20" s="32">
        <f>IF(SUM(M20-base!E$5)&lt;0,0,SUM(M20-base!E$5))</f>
        <v>0</v>
      </c>
      <c r="P20" s="33">
        <f t="shared" si="1"/>
        <v>0</v>
      </c>
      <c r="Q20" s="14" t="str">
        <f>IF(P20&lt;=base!E$3,"","FAUX")</f>
        <v/>
      </c>
      <c r="R20" s="34">
        <f>IF(SUM(P20-base!E$3)&lt;0,0,SUM(P20-base!E$3))</f>
        <v>0</v>
      </c>
      <c r="S20" s="35">
        <f t="shared" si="2"/>
        <v>0</v>
      </c>
      <c r="T20" s="35">
        <f>IF(S20&gt;("36:00"*1),S20-("36:00"*1),0)-T19</f>
        <v>-0.20833333333333304</v>
      </c>
      <c r="U20" s="16" t="str">
        <f>IF(travail!S20&lt;=base!E$8,"","FAUX")</f>
        <v/>
      </c>
      <c r="V20" s="36">
        <f>IF(SUM(S20-base!E$8)&lt;0,0,SUM(S20-base!E$8))</f>
        <v>0</v>
      </c>
      <c r="W20" s="149"/>
      <c r="X20" s="37">
        <f>IF(SUM(MOD(K20-I20,1)-IF(K20&gt;I20,MAX(0,MIN(K20,base!E$14/24)-MAX(I20,7/24)),MAX(0,base!E$14/24-MAX(I20,7/24))+MAX(0,MIN(K20,base!E$14/24)-7/24)))&lt;0,0,SUM(MOD(K20-I20,1)-IF(K20&gt;I20,MAX(0,MIN(K20,base!E$14/24)-MAX(I20,7/24)),MAX(0,base!E$14/24-MAX(I20,7/24))+MAX(0,MIN(K20,base!E$14/24)-7/24))))</f>
        <v>0</v>
      </c>
      <c r="Y20" s="19"/>
      <c r="Z20" s="39">
        <f>M20*G20*1</f>
        <v>0</v>
      </c>
    </row>
    <row r="21" spans="1:26">
      <c r="A21" s="3" t="s">
        <v>9</v>
      </c>
      <c r="B21" s="21">
        <v>41292</v>
      </c>
      <c r="C21" s="22"/>
      <c r="D21" s="23"/>
      <c r="E21" s="24"/>
      <c r="F21" s="25"/>
      <c r="G21" s="24"/>
      <c r="H21" s="25"/>
      <c r="I21" s="26"/>
      <c r="J21" s="27"/>
      <c r="K21" s="28"/>
      <c r="L21" s="29">
        <f t="shared" si="0"/>
        <v>0</v>
      </c>
      <c r="M21" s="30">
        <f>K21-I21+IF(I21&gt;K21,1)-J21+(E21*base!E$4)+(D21*base!E$4)+(C21*base!E$4)+(F21*base!E$4)</f>
        <v>0</v>
      </c>
      <c r="N21" s="31" t="str">
        <f>IF(M21&lt;=base!E$5,"","FAUX")</f>
        <v/>
      </c>
      <c r="O21" s="32">
        <f>IF(SUM(M21-base!E$5)&lt;0,0,SUM(M21-base!E$5))</f>
        <v>0</v>
      </c>
      <c r="P21" s="33">
        <f t="shared" si="1"/>
        <v>0</v>
      </c>
      <c r="Q21" s="14" t="str">
        <f>IF(P21&lt;=base!E$3,"","FAUX")</f>
        <v/>
      </c>
      <c r="R21" s="34">
        <f>IF(SUM(P21-base!E$3)&lt;0,0,SUM(P21-base!E$3))</f>
        <v>0</v>
      </c>
      <c r="S21" s="35">
        <f t="shared" si="2"/>
        <v>0</v>
      </c>
      <c r="T21" s="35">
        <f>IF(S21&gt;("36:00"*1),S21-("36:00"*1),0)-T20</f>
        <v>0.20833333333333304</v>
      </c>
      <c r="U21" s="16" t="str">
        <f>IF(travail!S21&lt;=base!E$8,"","FAUX")</f>
        <v/>
      </c>
      <c r="V21" s="36">
        <f>IF(SUM(S21-base!E$8)&lt;0,0,SUM(S21-base!E$8))</f>
        <v>0</v>
      </c>
      <c r="W21" s="149"/>
      <c r="X21" s="37">
        <f>IF(SUM(MOD(K21-I21,1)-IF(K21&gt;I21,MAX(0,MIN(K21,base!E$14/24)-MAX(I21,7/24)),MAX(0,base!E$14/24-MAX(I21,7/24))+MAX(0,MIN(K21,base!E$14/24)-7/24)))&lt;0,0,SUM(MOD(K21-I21,1)-IF(K21&gt;I21,MAX(0,MIN(K21,base!E$14/24)-MAX(I21,7/24)),MAX(0,base!E$14/24-MAX(I21,7/24))+MAX(0,MIN(K21,base!E$14/24)-7/24))))</f>
        <v>0</v>
      </c>
      <c r="Y21" s="19"/>
      <c r="Z21" s="39">
        <f>M21*G21*1</f>
        <v>0</v>
      </c>
    </row>
    <row r="22" spans="1:26">
      <c r="A22" s="3" t="s">
        <v>3</v>
      </c>
      <c r="B22" s="21">
        <v>41293</v>
      </c>
      <c r="C22" s="22"/>
      <c r="D22" s="23"/>
      <c r="E22" s="24"/>
      <c r="F22" s="25"/>
      <c r="G22" s="24"/>
      <c r="H22" s="25"/>
      <c r="I22" s="26"/>
      <c r="J22" s="27"/>
      <c r="K22" s="28"/>
      <c r="L22" s="29">
        <f t="shared" si="0"/>
        <v>0</v>
      </c>
      <c r="M22" s="30">
        <f>K22-I22+IF(I22&gt;K22,1)-J22+(E22*base!E$4)+(D22*base!E$4)+(C22*base!E$4)+(F22*base!E$4)</f>
        <v>0</v>
      </c>
      <c r="N22" s="31" t="str">
        <f>IF(M22&lt;=base!E$5,"","FAUX")</f>
        <v/>
      </c>
      <c r="O22" s="32">
        <f>IF(SUM(M22-base!E$5)&lt;0,0,SUM(M22-base!E$5))</f>
        <v>0</v>
      </c>
      <c r="P22" s="33">
        <f t="shared" si="1"/>
        <v>0</v>
      </c>
      <c r="Q22" s="14" t="str">
        <f>IF(P22&lt;=base!E$3,"","FAUX")</f>
        <v/>
      </c>
      <c r="R22" s="34">
        <f>IF(SUM(P22-base!E$3)&lt;0,0,SUM(P22-base!E$3))</f>
        <v>0</v>
      </c>
      <c r="S22" s="35">
        <f t="shared" si="2"/>
        <v>0</v>
      </c>
      <c r="T22" s="35">
        <f>IF(S22&gt;("36:00"*1),S22-("36:00"*1),0)-T21</f>
        <v>-0.20833333333333304</v>
      </c>
      <c r="U22" s="16" t="str">
        <f>IF(travail!S22&lt;=base!E$8,"","FAUX")</f>
        <v/>
      </c>
      <c r="V22" s="36">
        <f>IF(SUM(S22-base!E$8)&lt;0,0,SUM(S22-base!E$8))</f>
        <v>0</v>
      </c>
      <c r="W22" s="149"/>
      <c r="X22" s="37">
        <f>IF(SUM(MOD(K22-I22,1)-IF(K22&gt;I22,MAX(0,MIN(K22,base!E$14/24)-MAX(I22,7/24)),MAX(0,base!E$14/24-MAX(I22,7/24))+MAX(0,MIN(K22,base!E$14/24)-7/24)))&lt;0,0,SUM(MOD(K22-I22,1)-IF(K22&gt;I22,MAX(0,MIN(K22,base!E$14/24)-MAX(I22,7/24)),MAX(0,base!E$14/24-MAX(I22,7/24))+MAX(0,MIN(K22,base!E$14/24)-7/24))))</f>
        <v>0</v>
      </c>
      <c r="Y22" s="19"/>
      <c r="Z22" s="39">
        <f>M22*G22*1</f>
        <v>0</v>
      </c>
    </row>
    <row r="23" spans="1:26">
      <c r="A23" s="3" t="s">
        <v>4</v>
      </c>
      <c r="B23" s="21">
        <v>41294</v>
      </c>
      <c r="C23" s="22"/>
      <c r="D23" s="23"/>
      <c r="E23" s="24"/>
      <c r="F23" s="25"/>
      <c r="G23" s="24"/>
      <c r="H23" s="25"/>
      <c r="I23" s="26"/>
      <c r="J23" s="27"/>
      <c r="K23" s="28"/>
      <c r="L23" s="29">
        <f t="shared" si="0"/>
        <v>0</v>
      </c>
      <c r="M23" s="30">
        <f>K23-I23+IF(I23&gt;K23,1)-J23+(E23*base!E$4)+(D23*base!E$4)+(C23*base!E$4)+(F23*base!E$4)</f>
        <v>0</v>
      </c>
      <c r="N23" s="31" t="str">
        <f>IF(M23&lt;=base!E$5,"","FAUX")</f>
        <v/>
      </c>
      <c r="O23" s="32">
        <f>IF(SUM(M23-base!E$5)&lt;0,0,SUM(M23-base!E$5))</f>
        <v>0</v>
      </c>
      <c r="P23" s="33">
        <f t="shared" si="1"/>
        <v>0</v>
      </c>
      <c r="Q23" s="14" t="str">
        <f>IF(P23&lt;=base!E$3,"","FAUX")</f>
        <v/>
      </c>
      <c r="R23" s="34">
        <f>IF(SUM(P23-base!E$3)&lt;0,0,SUM(P23-base!E$3))</f>
        <v>0</v>
      </c>
      <c r="S23" s="35">
        <f t="shared" si="2"/>
        <v>0</v>
      </c>
      <c r="T23" s="35">
        <f>IF(S23&gt;("36:00"*1),S23-("36:00"*1),0)-T22</f>
        <v>0.20833333333333304</v>
      </c>
      <c r="U23" s="16" t="str">
        <f>IF(travail!S23&lt;=base!E$8,"","FAUX")</f>
        <v/>
      </c>
      <c r="V23" s="36">
        <f>IF(SUM(S23-base!E$8)&lt;0,0,SUM(S23-base!E$8))</f>
        <v>0</v>
      </c>
      <c r="W23" s="149"/>
      <c r="X23" s="37">
        <f>IF(SUM(MOD(K23-I23,1)-IF(K23&gt;I23,MAX(0,MIN(K23,base!E$14/24)-MAX(I23,7/24)),MAX(0,base!E$14/24-MAX(I23,7/24))+MAX(0,MIN(K23,base!E$14/24)-7/24)))&lt;0,0,SUM(MOD(K23-I23,1)-IF(K23&gt;I23,MAX(0,MIN(K23,base!E$14/24)-MAX(I23,7/24)),MAX(0,base!E$14/24-MAX(I23,7/24))+MAX(0,MIN(K23,base!E$14/24)-7/24))))</f>
        <v>0</v>
      </c>
      <c r="Y23" s="19"/>
      <c r="Z23" s="39"/>
    </row>
    <row r="24" spans="1:26">
      <c r="A24" s="3" t="s">
        <v>5</v>
      </c>
      <c r="B24" s="21">
        <v>41295</v>
      </c>
      <c r="C24" s="22"/>
      <c r="D24" s="23"/>
      <c r="E24" s="24"/>
      <c r="F24" s="25"/>
      <c r="G24" s="24"/>
      <c r="H24" s="25"/>
      <c r="I24" s="26"/>
      <c r="J24" s="27"/>
      <c r="K24" s="28"/>
      <c r="L24" s="29">
        <f t="shared" si="0"/>
        <v>0</v>
      </c>
      <c r="M24" s="30">
        <f>K24-I24+IF(I24&gt;K24,1)-J24+(E24*base!E$4)+(D24*base!E$4)+(C24*base!E$4)+(F24*base!E$4)</f>
        <v>0</v>
      </c>
      <c r="N24" s="31" t="str">
        <f>IF(M24&lt;=base!E$5,"","FAUX")</f>
        <v/>
      </c>
      <c r="O24" s="32">
        <f>IF(SUM(M24-base!E$5)&lt;0,0,SUM(M24-base!E$5))</f>
        <v>0</v>
      </c>
      <c r="P24" s="33">
        <f t="shared" si="1"/>
        <v>0</v>
      </c>
      <c r="Q24" s="14" t="str">
        <f>IF(P24&lt;=base!E$3,"","FAUX")</f>
        <v/>
      </c>
      <c r="R24" s="34">
        <f>IF(SUM(P24-base!E$3)&lt;0,0,SUM(P24-base!E$3))</f>
        <v>0</v>
      </c>
      <c r="S24" s="35">
        <f t="shared" si="2"/>
        <v>0</v>
      </c>
      <c r="T24" s="35">
        <f>IF(S24&gt;("36:00"*1),S24-("36:00"*1),0)-T23</f>
        <v>-0.20833333333333304</v>
      </c>
      <c r="U24" s="16" t="str">
        <f>IF(travail!S24&lt;=base!E$8,"","FAUX")</f>
        <v/>
      </c>
      <c r="V24" s="36">
        <f>IF(SUM(S24-base!E$8)&lt;0,0,SUM(S24-base!E$8))</f>
        <v>0</v>
      </c>
      <c r="W24" s="149"/>
      <c r="X24" s="37">
        <f>IF(SUM(MOD(K24-I24,1)-IF(K24&gt;I24,MAX(0,MIN(K24,base!E$14/24)-MAX(I24,7/24)),MAX(0,base!E$14/24-MAX(I24,7/24))+MAX(0,MIN(K24,base!E$14/24)-7/24)))&lt;0,0,SUM(MOD(K24-I24,1)-IF(K24&gt;I24,MAX(0,MIN(K24,base!E$14/24)-MAX(I24,7/24)),MAX(0,base!E$14/24-MAX(I24,7/24))+MAX(0,MIN(K24,base!E$14/24)-7/24))))</f>
        <v>0</v>
      </c>
      <c r="Y24" s="38">
        <f>M24</f>
        <v>0</v>
      </c>
      <c r="Z24" s="39"/>
    </row>
    <row r="25" spans="1:26">
      <c r="A25" s="3" t="s">
        <v>6</v>
      </c>
      <c r="B25" s="21">
        <v>41296</v>
      </c>
      <c r="C25" s="22"/>
      <c r="D25" s="23"/>
      <c r="E25" s="24"/>
      <c r="F25" s="25"/>
      <c r="G25" s="24"/>
      <c r="H25" s="25"/>
      <c r="I25" s="26"/>
      <c r="J25" s="27"/>
      <c r="K25" s="28"/>
      <c r="L25" s="29">
        <f t="shared" si="0"/>
        <v>0</v>
      </c>
      <c r="M25" s="30">
        <f>K25-I25+IF(I25&gt;K25,1)-J25+(E25*base!E$4)+(D25*base!E$4)+(C25*base!E$4)+(F25*base!E$4)</f>
        <v>0</v>
      </c>
      <c r="N25" s="31" t="str">
        <f>IF(M25&lt;=base!E$5,"","FAUX")</f>
        <v/>
      </c>
      <c r="O25" s="32">
        <f>IF(SUM(M25-base!E$5)&lt;0,0,SUM(M25-base!E$5))</f>
        <v>0</v>
      </c>
      <c r="P25" s="33">
        <f t="shared" si="1"/>
        <v>0</v>
      </c>
      <c r="Q25" s="14" t="str">
        <f>IF(P25&lt;=base!E$3,"","FAUX")</f>
        <v/>
      </c>
      <c r="R25" s="34">
        <f>IF(SUM(P25-base!E$3)&lt;0,0,SUM(P25-base!E$3))</f>
        <v>0</v>
      </c>
      <c r="S25" s="35">
        <f t="shared" si="2"/>
        <v>0</v>
      </c>
      <c r="T25" s="35">
        <f>IF(S25&gt;("36:00"*1),S25-("36:00"*1),0)-T24</f>
        <v>0.20833333333333304</v>
      </c>
      <c r="U25" s="16" t="str">
        <f>IF(travail!S25&lt;=base!E$8,"","FAUX")</f>
        <v/>
      </c>
      <c r="V25" s="36">
        <f>IF(SUM(S25-base!E$8)&lt;0,0,SUM(S25-base!E$8))</f>
        <v>0</v>
      </c>
      <c r="W25" s="149"/>
      <c r="X25" s="37">
        <f>IF(SUM(MOD(K25-I25,1)-IF(K25&gt;I25,MAX(0,MIN(K25,base!E$14/24)-MAX(I25,7/24)),MAX(0,base!E$14/24-MAX(I25,7/24))+MAX(0,MIN(K25,base!E$14/24)-7/24)))&lt;0,0,SUM(MOD(K25-I25,1)-IF(K25&gt;I25,MAX(0,MIN(K25,base!E$14/24)-MAX(I25,7/24)),MAX(0,base!E$14/24-MAX(I25,7/24))+MAX(0,MIN(K25,base!E$14/24)-7/24))))</f>
        <v>0</v>
      </c>
      <c r="Y25" s="19"/>
      <c r="Z25" s="39">
        <f>M25*G25*1</f>
        <v>0</v>
      </c>
    </row>
    <row r="26" spans="1:26">
      <c r="A26" s="3" t="s">
        <v>7</v>
      </c>
      <c r="B26" s="21">
        <v>41297</v>
      </c>
      <c r="C26" s="22"/>
      <c r="D26" s="23"/>
      <c r="E26" s="24"/>
      <c r="F26" s="25"/>
      <c r="G26" s="24"/>
      <c r="H26" s="25"/>
      <c r="I26" s="26"/>
      <c r="J26" s="27"/>
      <c r="K26" s="28"/>
      <c r="L26" s="29">
        <f t="shared" si="0"/>
        <v>0</v>
      </c>
      <c r="M26" s="30">
        <f>K26-I26+IF(I26&gt;K26,1)-J26+(E26*base!E$4)+(D26*base!E$4)+(C26*base!E$4)+(F26*base!E$4)</f>
        <v>0</v>
      </c>
      <c r="N26" s="31" t="str">
        <f>IF(M26&lt;=base!E$5,"","FAUX")</f>
        <v/>
      </c>
      <c r="O26" s="32">
        <f>IF(SUM(M26-base!E$5)&lt;0,0,SUM(M26-base!E$5))</f>
        <v>0</v>
      </c>
      <c r="P26" s="33">
        <f t="shared" si="1"/>
        <v>0</v>
      </c>
      <c r="Q26" s="14" t="str">
        <f>IF(P26&lt;=base!E$3,"","FAUX")</f>
        <v/>
      </c>
      <c r="R26" s="34">
        <f>IF(SUM(P26-base!E$3)&lt;0,0,SUM(P26-base!E$3))</f>
        <v>0</v>
      </c>
      <c r="S26" s="35">
        <f t="shared" si="2"/>
        <v>0</v>
      </c>
      <c r="T26" s="35">
        <f>IF(S26&gt;("36:00"*1),S26-("36:00"*1),0)-T25</f>
        <v>-0.20833333333333304</v>
      </c>
      <c r="U26" s="16" t="str">
        <f>IF(travail!S26&lt;=base!E$8,"","FAUX")</f>
        <v/>
      </c>
      <c r="V26" s="36">
        <f>IF(SUM(S26-base!E$8)&lt;0,0,SUM(S26-base!E$8))</f>
        <v>0</v>
      </c>
      <c r="W26" s="149"/>
      <c r="X26" s="37">
        <f>IF(SUM(MOD(K26-I26,1)-IF(K26&gt;I26,MAX(0,MIN(K26,base!E$14/24)-MAX(I26,7/24)),MAX(0,base!E$14/24-MAX(I26,7/24))+MAX(0,MIN(K26,base!E$14/24)-7/24)))&lt;0,0,SUM(MOD(K26-I26,1)-IF(K26&gt;I26,MAX(0,MIN(K26,base!E$14/24)-MAX(I26,7/24)),MAX(0,base!E$14/24-MAX(I26,7/24))+MAX(0,MIN(K26,base!E$14/24)-7/24))))</f>
        <v>0</v>
      </c>
      <c r="Y26" s="19"/>
      <c r="Z26" s="39">
        <f>M26*G26*1</f>
        <v>0</v>
      </c>
    </row>
    <row r="27" spans="1:26">
      <c r="A27" s="3" t="s">
        <v>8</v>
      </c>
      <c r="B27" s="21">
        <v>41298</v>
      </c>
      <c r="C27" s="22"/>
      <c r="D27" s="23"/>
      <c r="E27" s="24"/>
      <c r="F27" s="25"/>
      <c r="G27" s="24"/>
      <c r="H27" s="25"/>
      <c r="I27" s="26"/>
      <c r="J27" s="27"/>
      <c r="K27" s="28"/>
      <c r="L27" s="29">
        <f t="shared" si="0"/>
        <v>0</v>
      </c>
      <c r="M27" s="30">
        <f>K27-I27+IF(I27&gt;K27,1)-J27+(E27*base!E$4)+(D27*base!E$4)+(C27*base!E$4)+(F27*base!E$4)</f>
        <v>0</v>
      </c>
      <c r="N27" s="31" t="str">
        <f>IF(M27&lt;=base!E$5,"","FAUX")</f>
        <v/>
      </c>
      <c r="O27" s="32">
        <f>IF(SUM(M27-base!E$5)&lt;0,0,SUM(M27-base!E$5))</f>
        <v>0</v>
      </c>
      <c r="P27" s="33">
        <f t="shared" si="1"/>
        <v>0</v>
      </c>
      <c r="Q27" s="14" t="str">
        <f>IF(P27&lt;=base!E$3,"","FAUX")</f>
        <v/>
      </c>
      <c r="R27" s="34">
        <f>IF(SUM(P27-base!E$3)&lt;0,0,SUM(P27-base!E$3))</f>
        <v>0</v>
      </c>
      <c r="S27" s="35">
        <f t="shared" si="2"/>
        <v>0</v>
      </c>
      <c r="T27" s="35">
        <f>IF(S27&gt;("36:00"*1),S27-("36:00"*1),0)-T26</f>
        <v>0.20833333333333304</v>
      </c>
      <c r="U27" s="16" t="str">
        <f>IF(travail!S27&lt;=base!E$8,"","FAUX")</f>
        <v/>
      </c>
      <c r="V27" s="36">
        <f>IF(SUM(S27-base!E$8)&lt;0,0,SUM(S27-base!E$8))</f>
        <v>0</v>
      </c>
      <c r="W27" s="149"/>
      <c r="X27" s="37">
        <f>IF(SUM(MOD(K27-I27,1)-IF(K27&gt;I27,MAX(0,MIN(K27,base!E$14/24)-MAX(I27,7/24)),MAX(0,base!E$14/24-MAX(I27,7/24))+MAX(0,MIN(K27,base!E$14/24)-7/24)))&lt;0,0,SUM(MOD(K27-I27,1)-IF(K27&gt;I27,MAX(0,MIN(K27,base!E$14/24)-MAX(I27,7/24)),MAX(0,base!E$14/24-MAX(I27,7/24))+MAX(0,MIN(K27,base!E$14/24)-7/24))))</f>
        <v>0</v>
      </c>
      <c r="Y27" s="19"/>
      <c r="Z27" s="39">
        <f>M27*G27*1</f>
        <v>0</v>
      </c>
    </row>
    <row r="28" spans="1:26">
      <c r="A28" s="3" t="s">
        <v>9</v>
      </c>
      <c r="B28" s="21">
        <v>41299</v>
      </c>
      <c r="C28" s="22"/>
      <c r="D28" s="23"/>
      <c r="E28" s="24"/>
      <c r="F28" s="25"/>
      <c r="G28" s="24"/>
      <c r="H28" s="25"/>
      <c r="I28" s="26"/>
      <c r="J28" s="27"/>
      <c r="K28" s="28"/>
      <c r="L28" s="29">
        <f t="shared" si="0"/>
        <v>0</v>
      </c>
      <c r="M28" s="30">
        <f>K28-I28+IF(I28&gt;K28,1)-J28+(E28*base!E$4)+(D28*base!E$4)+(C28*base!E$4)+(F28*base!E$4)</f>
        <v>0</v>
      </c>
      <c r="N28" s="31" t="str">
        <f>IF(M28&lt;=base!E$5,"","FAUX")</f>
        <v/>
      </c>
      <c r="O28" s="32">
        <f>IF(SUM(M28-base!E$5)&lt;0,0,SUM(M28-base!E$5))</f>
        <v>0</v>
      </c>
      <c r="P28" s="33">
        <f t="shared" si="1"/>
        <v>0</v>
      </c>
      <c r="Q28" s="14" t="str">
        <f>IF(P28&lt;=base!E$3,"","FAUX")</f>
        <v/>
      </c>
      <c r="R28" s="34">
        <f>IF(SUM(P28-base!E$3)&lt;0,0,SUM(P28-base!E$3))</f>
        <v>0</v>
      </c>
      <c r="S28" s="35">
        <f t="shared" si="2"/>
        <v>0</v>
      </c>
      <c r="T28" s="35">
        <f>IF(S28&gt;("36:00"*1),S28-("36:00"*1),0)-T27</f>
        <v>-0.20833333333333304</v>
      </c>
      <c r="U28" s="16" t="str">
        <f>IF(travail!S28&lt;=base!E$8,"","FAUX")</f>
        <v/>
      </c>
      <c r="V28" s="36">
        <f>IF(SUM(S28-base!E$8)&lt;0,0,SUM(S28-base!E$8))</f>
        <v>0</v>
      </c>
      <c r="W28" s="149"/>
      <c r="X28" s="37">
        <f>IF(SUM(MOD(K28-I28,1)-IF(K28&gt;I28,MAX(0,MIN(K28,base!E$14/24)-MAX(I28,7/24)),MAX(0,base!E$14/24-MAX(I28,7/24))+MAX(0,MIN(K28,base!E$14/24)-7/24)))&lt;0,0,SUM(MOD(K28-I28,1)-IF(K28&gt;I28,MAX(0,MIN(K28,base!E$14/24)-MAX(I28,7/24)),MAX(0,base!E$14/24-MAX(I28,7/24))+MAX(0,MIN(K28,base!E$14/24)-7/24))))</f>
        <v>0</v>
      </c>
      <c r="Y28" s="19"/>
      <c r="Z28" s="39">
        <f>M28*G28*1</f>
        <v>0</v>
      </c>
    </row>
    <row r="29" spans="1:26">
      <c r="A29" s="3" t="s">
        <v>3</v>
      </c>
      <c r="B29" s="21">
        <v>41300</v>
      </c>
      <c r="C29" s="22"/>
      <c r="D29" s="23"/>
      <c r="E29" s="24"/>
      <c r="F29" s="25"/>
      <c r="G29" s="24"/>
      <c r="H29" s="25"/>
      <c r="I29" s="26"/>
      <c r="J29" s="27"/>
      <c r="K29" s="28"/>
      <c r="L29" s="29">
        <f t="shared" si="0"/>
        <v>0</v>
      </c>
      <c r="M29" s="30">
        <f>K29-I29+IF(I29&gt;K29,1)-J29+(E29*base!E$4)+(D29*base!E$4)+(C29*base!E$4)+(F29*base!E$4)</f>
        <v>0</v>
      </c>
      <c r="N29" s="31" t="str">
        <f>IF(M29&lt;=base!E$5,"","FAUX")</f>
        <v/>
      </c>
      <c r="O29" s="32">
        <f>IF(SUM(M29-base!E$5)&lt;0,0,SUM(M29-base!E$5))</f>
        <v>0</v>
      </c>
      <c r="P29" s="33">
        <f t="shared" si="1"/>
        <v>0</v>
      </c>
      <c r="Q29" s="14" t="str">
        <f>IF(P29&lt;=base!E$3,"","FAUX")</f>
        <v/>
      </c>
      <c r="R29" s="34">
        <f>IF(SUM(P29-base!E$3)&lt;0,0,SUM(P29-base!E$3))</f>
        <v>0</v>
      </c>
      <c r="S29" s="35">
        <f t="shared" si="2"/>
        <v>0</v>
      </c>
      <c r="T29" s="35">
        <f>IF(S29&gt;("36:00"*1),S29-("36:00"*1),0)-T28</f>
        <v>0.20833333333333304</v>
      </c>
      <c r="U29" s="16" t="str">
        <f>IF(travail!S29&lt;=base!E$8,"","FAUX")</f>
        <v/>
      </c>
      <c r="V29" s="36">
        <f>IF(SUM(S29-base!E$8)&lt;0,0,SUM(S29-base!E$8))</f>
        <v>0</v>
      </c>
      <c r="W29" s="149"/>
      <c r="X29" s="37">
        <f>IF(SUM(MOD(K29-I29,1)-IF(K29&gt;I29,MAX(0,MIN(K29,base!E$14/24)-MAX(I29,7/24)),MAX(0,base!E$14/24-MAX(I29,7/24))+MAX(0,MIN(K29,base!E$14/24)-7/24)))&lt;0,0,SUM(MOD(K29-I29,1)-IF(K29&gt;I29,MAX(0,MIN(K29,base!E$14/24)-MAX(I29,7/24)),MAX(0,base!E$14/24-MAX(I29,7/24))+MAX(0,MIN(K29,base!E$14/24)-7/24))))</f>
        <v>0</v>
      </c>
      <c r="Y29" s="19"/>
      <c r="Z29" s="39">
        <f>M29*G29*1</f>
        <v>0</v>
      </c>
    </row>
    <row r="30" spans="1:26">
      <c r="A30" s="3" t="s">
        <v>4</v>
      </c>
      <c r="B30" s="21">
        <v>41301</v>
      </c>
      <c r="C30" s="22"/>
      <c r="D30" s="23"/>
      <c r="E30" s="24"/>
      <c r="F30" s="25"/>
      <c r="G30" s="24"/>
      <c r="H30" s="25"/>
      <c r="I30" s="26"/>
      <c r="J30" s="27"/>
      <c r="K30" s="28"/>
      <c r="L30" s="29">
        <f t="shared" si="0"/>
        <v>0</v>
      </c>
      <c r="M30" s="30">
        <f>K30-I30+IF(I30&gt;K30,1)-J30+(E30*base!E$4)+(D30*base!E$4)+(C30*base!E$4)+(F30*base!E$4)</f>
        <v>0</v>
      </c>
      <c r="N30" s="31" t="str">
        <f>IF(M30&lt;=base!E$5,"","FAUX")</f>
        <v/>
      </c>
      <c r="O30" s="32">
        <f>IF(SUM(M30-base!E$5)&lt;0,0,SUM(M30-base!E$5))</f>
        <v>0</v>
      </c>
      <c r="P30" s="33">
        <f t="shared" si="1"/>
        <v>0</v>
      </c>
      <c r="Q30" s="14" t="str">
        <f>IF(P30&lt;=base!E$3,"","FAUX")</f>
        <v/>
      </c>
      <c r="R30" s="34">
        <f>IF(SUM(P30-base!E$3)&lt;0,0,SUM(P30-base!E$3))</f>
        <v>0</v>
      </c>
      <c r="S30" s="35">
        <f t="shared" si="2"/>
        <v>0</v>
      </c>
      <c r="T30" s="35">
        <f>IF(S30&gt;("36:00"*1),S30-("36:00"*1),0)-T29</f>
        <v>-0.20833333333333304</v>
      </c>
      <c r="U30" s="16" t="str">
        <f>IF(travail!S30&lt;=base!E$8,"","FAUX")</f>
        <v/>
      </c>
      <c r="V30" s="36">
        <f>IF(SUM(S30-base!E$8)&lt;0,0,SUM(S30-base!E$8))</f>
        <v>0</v>
      </c>
      <c r="W30" s="149"/>
      <c r="X30" s="37">
        <f>IF(SUM(MOD(K30-I30,1)-IF(K30&gt;I30,MAX(0,MIN(K30,base!E$14/24)-MAX(I30,7/24)),MAX(0,base!E$14/24-MAX(I30,7/24))+MAX(0,MIN(K30,base!E$14/24)-7/24)))&lt;0,0,SUM(MOD(K30-I30,1)-IF(K30&gt;I30,MAX(0,MIN(K30,base!E$14/24)-MAX(I30,7/24)),MAX(0,base!E$14/24-MAX(I30,7/24))+MAX(0,MIN(K30,base!E$14/24)-7/24))))</f>
        <v>0</v>
      </c>
      <c r="Y30" s="19"/>
      <c r="Z30" s="39"/>
    </row>
    <row r="31" spans="1:26">
      <c r="A31" s="3" t="s">
        <v>5</v>
      </c>
      <c r="B31" s="21">
        <v>41302</v>
      </c>
      <c r="C31" s="22"/>
      <c r="D31" s="23"/>
      <c r="E31" s="24"/>
      <c r="F31" s="25"/>
      <c r="G31" s="24"/>
      <c r="H31" s="25"/>
      <c r="I31" s="26"/>
      <c r="J31" s="27"/>
      <c r="K31" s="28"/>
      <c r="L31" s="29">
        <f t="shared" si="0"/>
        <v>0</v>
      </c>
      <c r="M31" s="30">
        <f>K31-I31+IF(I31&gt;K31,1)-J31+(E31*base!E$4)+(D31*base!E$4)+(C31*base!E$4)+(F31*base!E$4)</f>
        <v>0</v>
      </c>
      <c r="N31" s="31" t="str">
        <f>IF(M31&lt;=base!E$5,"","FAUX")</f>
        <v/>
      </c>
      <c r="O31" s="32">
        <f>IF(SUM(M31-base!E$5)&lt;0,0,SUM(M31-base!E$5))</f>
        <v>0</v>
      </c>
      <c r="P31" s="33">
        <f t="shared" si="1"/>
        <v>0</v>
      </c>
      <c r="Q31" s="14" t="str">
        <f>IF(P31&lt;=base!E$3,"","FAUX")</f>
        <v/>
      </c>
      <c r="R31" s="34">
        <f>IF(SUM(P31-base!E$3)&lt;0,0,SUM(P31-base!E$3))</f>
        <v>0</v>
      </c>
      <c r="S31" s="35">
        <f t="shared" si="2"/>
        <v>0</v>
      </c>
      <c r="T31" s="35">
        <f>IF(S31&gt;("36:00"*1),S31-("36:00"*1),0)-T30</f>
        <v>0.20833333333333304</v>
      </c>
      <c r="U31" s="16" t="str">
        <f>IF(travail!S31&lt;=base!E$8,"","FAUX")</f>
        <v/>
      </c>
      <c r="V31" s="36">
        <f>IF(SUM(S31-base!E$8)&lt;0,0,SUM(S31-base!E$8))</f>
        <v>0</v>
      </c>
      <c r="W31" s="149"/>
      <c r="X31" s="37">
        <f>IF(SUM(MOD(K31-I31,1)-IF(K31&gt;I31,MAX(0,MIN(K31,base!E$14/24)-MAX(I31,7/24)),MAX(0,base!E$14/24-MAX(I31,7/24))+MAX(0,MIN(K31,base!E$14/24)-7/24)))&lt;0,0,SUM(MOD(K31-I31,1)-IF(K31&gt;I31,MAX(0,MIN(K31,base!E$14/24)-MAX(I31,7/24)),MAX(0,base!E$14/24-MAX(I31,7/24))+MAX(0,MIN(K31,base!E$14/24)-7/24))))</f>
        <v>0</v>
      </c>
      <c r="Y31" s="38">
        <f>M31</f>
        <v>0</v>
      </c>
      <c r="Z31" s="39"/>
    </row>
    <row r="32" spans="1:26">
      <c r="A32" s="3" t="s">
        <v>6</v>
      </c>
      <c r="B32" s="21">
        <v>41303</v>
      </c>
      <c r="C32" s="22"/>
      <c r="D32" s="23"/>
      <c r="E32" s="24"/>
      <c r="F32" s="25"/>
      <c r="G32" s="24"/>
      <c r="H32" s="25"/>
      <c r="I32" s="26"/>
      <c r="J32" s="27"/>
      <c r="K32" s="28"/>
      <c r="L32" s="29">
        <f t="shared" si="0"/>
        <v>0</v>
      </c>
      <c r="M32" s="30">
        <f>K32-I32+IF(I32&gt;K32,1)-J32+(E32*base!E$4)+(D32*base!E$4)+(C32*base!E$4)+(F32*base!E$4)</f>
        <v>0</v>
      </c>
      <c r="N32" s="31" t="str">
        <f>IF(M32&lt;=base!E$5,"","FAUX")</f>
        <v/>
      </c>
      <c r="O32" s="32">
        <f>IF(SUM(M32-base!E$5)&lt;0,0,SUM(M32-base!E$5))</f>
        <v>0</v>
      </c>
      <c r="P32" s="33">
        <f t="shared" si="1"/>
        <v>0</v>
      </c>
      <c r="Q32" s="14" t="str">
        <f>IF(P32&lt;=base!E$3,"","FAUX")</f>
        <v/>
      </c>
      <c r="R32" s="34">
        <f>IF(SUM(P32-base!E$3)&lt;0,0,SUM(P32-base!E$3))</f>
        <v>0</v>
      </c>
      <c r="S32" s="35">
        <f t="shared" si="2"/>
        <v>0</v>
      </c>
      <c r="T32" s="35">
        <f>IF(S32&gt;("36:00"*1),S32-("36:00"*1),0)-T31</f>
        <v>-0.20833333333333304</v>
      </c>
      <c r="U32" s="16" t="str">
        <f>IF(travail!S32&lt;=base!E$8,"","FAUX")</f>
        <v/>
      </c>
      <c r="V32" s="36">
        <f>IF(SUM(S32-base!E$8)&lt;0,0,SUM(S32-base!E$8))</f>
        <v>0</v>
      </c>
      <c r="W32" s="149"/>
      <c r="X32" s="37">
        <f>IF(SUM(MOD(K32-I32,1)-IF(K32&gt;I32,MAX(0,MIN(K32,base!E$14/24)-MAX(I32,7/24)),MAX(0,base!E$14/24-MAX(I32,7/24))+MAX(0,MIN(K32,base!E$14/24)-7/24)))&lt;0,0,SUM(MOD(K32-I32,1)-IF(K32&gt;I32,MAX(0,MIN(K32,base!E$14/24)-MAX(I32,7/24)),MAX(0,base!E$14/24-MAX(I32,7/24))+MAX(0,MIN(K32,base!E$14/24)-7/24))))</f>
        <v>0</v>
      </c>
      <c r="Y32" s="19"/>
      <c r="Z32" s="39">
        <f>M32*G32*1</f>
        <v>0</v>
      </c>
    </row>
    <row r="33" spans="1:26">
      <c r="A33" s="3" t="s">
        <v>7</v>
      </c>
      <c r="B33" s="21">
        <v>41304</v>
      </c>
      <c r="C33" s="22"/>
      <c r="D33" s="23"/>
      <c r="E33" s="24"/>
      <c r="F33" s="25"/>
      <c r="G33" s="24"/>
      <c r="H33" s="25"/>
      <c r="I33" s="26"/>
      <c r="J33" s="27"/>
      <c r="K33" s="28"/>
      <c r="L33" s="29">
        <f t="shared" si="0"/>
        <v>0</v>
      </c>
      <c r="M33" s="30">
        <f>K33-I33+IF(I33&gt;K33,1)-J33+(E33*base!E$4)+(D33*base!E$4)+(C33*base!E$4)+(F33*base!E$4)</f>
        <v>0</v>
      </c>
      <c r="N33" s="31" t="str">
        <f>IF(M33&lt;=base!E$5,"","FAUX")</f>
        <v/>
      </c>
      <c r="O33" s="32">
        <f>IF(SUM(M33-base!E$5)&lt;0,0,SUM(M33-base!E$5))</f>
        <v>0</v>
      </c>
      <c r="P33" s="33">
        <f t="shared" si="1"/>
        <v>0</v>
      </c>
      <c r="Q33" s="14" t="str">
        <f>IF(P33&lt;=base!E$3,"","FAUX")</f>
        <v/>
      </c>
      <c r="R33" s="34">
        <f>IF(SUM(P33-base!E$3)&lt;0,0,SUM(P33-base!E$3))</f>
        <v>0</v>
      </c>
      <c r="S33" s="35">
        <f t="shared" si="2"/>
        <v>0</v>
      </c>
      <c r="T33" s="35">
        <f>IF(S33&gt;("36:00"*1),S33-("36:00"*1),0)-T32</f>
        <v>0.20833333333333304</v>
      </c>
      <c r="U33" s="16" t="str">
        <f>IF(travail!S33&lt;=base!E$8,"","FAUX")</f>
        <v/>
      </c>
      <c r="V33" s="36">
        <f>IF(SUM(S33-base!E$8)&lt;0,0,SUM(S33-base!E$8))</f>
        <v>0</v>
      </c>
      <c r="W33" s="149"/>
      <c r="X33" s="37">
        <f>IF(SUM(MOD(K33-I33,1)-IF(K33&gt;I33,MAX(0,MIN(K33,base!E$14/24)-MAX(I33,7/24)),MAX(0,base!E$14/24-MAX(I33,7/24))+MAX(0,MIN(K33,base!E$14/24)-7/24)))&lt;0,0,SUM(MOD(K33-I33,1)-IF(K33&gt;I33,MAX(0,MIN(K33,base!E$14/24)-MAX(I33,7/24)),MAX(0,base!E$14/24-MAX(I33,7/24))+MAX(0,MIN(K33,base!E$14/24)-7/24))))</f>
        <v>0</v>
      </c>
      <c r="Y33" s="19"/>
      <c r="Z33" s="39">
        <f>M33*G33*1</f>
        <v>0</v>
      </c>
    </row>
    <row r="34" spans="1:26">
      <c r="A34" s="3" t="s">
        <v>8</v>
      </c>
      <c r="B34" s="21">
        <v>41305</v>
      </c>
      <c r="C34" s="22"/>
      <c r="D34" s="23"/>
      <c r="E34" s="24"/>
      <c r="F34" s="25"/>
      <c r="G34" s="24"/>
      <c r="H34" s="25"/>
      <c r="I34" s="26"/>
      <c r="J34" s="27"/>
      <c r="K34" s="28"/>
      <c r="L34" s="29">
        <f t="shared" si="0"/>
        <v>0</v>
      </c>
      <c r="M34" s="30">
        <f>K34-I34+IF(I34&gt;K34,1)-J34+(E34*base!E$4)+(D34*base!E$4)+(C34*base!E$4)+(F34*base!E$4)</f>
        <v>0</v>
      </c>
      <c r="N34" s="31" t="str">
        <f>IF(M34&lt;=base!E$5,"","FAUX")</f>
        <v/>
      </c>
      <c r="O34" s="32">
        <f>IF(SUM(M34-base!E$5)&lt;0,0,SUM(M34-base!E$5))</f>
        <v>0</v>
      </c>
      <c r="P34" s="33">
        <f t="shared" si="1"/>
        <v>0</v>
      </c>
      <c r="Q34" s="14" t="str">
        <f>IF(P34&lt;=base!E$3,"","FAUX")</f>
        <v/>
      </c>
      <c r="R34" s="34">
        <f>IF(SUM(P34-base!E$3)&lt;0,0,SUM(P34-base!E$3))</f>
        <v>0</v>
      </c>
      <c r="S34" s="35">
        <f t="shared" si="2"/>
        <v>0</v>
      </c>
      <c r="T34" s="35">
        <f>IF(S34&gt;("36:00"*1),S34-("36:00"*1),0)-T33</f>
        <v>-0.20833333333333304</v>
      </c>
      <c r="U34" s="16" t="str">
        <f>IF(travail!S34&lt;=base!E$8,"","FAUX")</f>
        <v/>
      </c>
      <c r="V34" s="36">
        <f>IF(SUM(S34-base!E$8)&lt;0,0,SUM(S34-base!E$8))</f>
        <v>0</v>
      </c>
      <c r="W34" s="149"/>
      <c r="X34" s="37">
        <f>IF(SUM(MOD(K34-I34,1)-IF(K34&gt;I34,MAX(0,MIN(K34,base!E$14/24)-MAX(I34,7/24)),MAX(0,base!E$14/24-MAX(I34,7/24))+MAX(0,MIN(K34,base!E$14/24)-7/24)))&lt;0,0,SUM(MOD(K34-I34,1)-IF(K34&gt;I34,MAX(0,MIN(K34,base!E$14/24)-MAX(I34,7/24)),MAX(0,base!E$14/24-MAX(I34,7/24))+MAX(0,MIN(K34,base!E$14/24)-7/24))))</f>
        <v>0</v>
      </c>
      <c r="Y34" s="19"/>
      <c r="Z34" s="39">
        <f>M34*G34*1</f>
        <v>0</v>
      </c>
    </row>
    <row r="35" spans="1:26">
      <c r="A35" s="3" t="s">
        <v>9</v>
      </c>
      <c r="B35" s="21">
        <v>41306</v>
      </c>
      <c r="C35" s="22"/>
      <c r="D35" s="23"/>
      <c r="E35" s="24"/>
      <c r="F35" s="25"/>
      <c r="G35" s="24"/>
      <c r="H35" s="25"/>
      <c r="I35" s="26"/>
      <c r="J35" s="27"/>
      <c r="K35" s="28"/>
      <c r="L35" s="29">
        <f t="shared" si="0"/>
        <v>0</v>
      </c>
      <c r="M35" s="30">
        <f>K35-I35+IF(I35&gt;K35,1)-J35+(E35*base!E$4)+(D35*base!E$4)+(C35*base!E$4)+(F35*base!E$4)</f>
        <v>0</v>
      </c>
      <c r="N35" s="31" t="str">
        <f>IF(M35&lt;=base!E$5,"","FAUX")</f>
        <v/>
      </c>
      <c r="O35" s="32">
        <f>IF(SUM(M35-base!E$5)&lt;0,0,SUM(M35-base!E$5))</f>
        <v>0</v>
      </c>
      <c r="P35" s="33">
        <f t="shared" si="1"/>
        <v>0</v>
      </c>
      <c r="Q35" s="14" t="str">
        <f>IF(P35&lt;=base!E$3,"","FAUX")</f>
        <v/>
      </c>
      <c r="R35" s="34">
        <f>IF(SUM(P35-base!E$3)&lt;0,0,SUM(P35-base!E$3))</f>
        <v>0</v>
      </c>
      <c r="S35" s="35">
        <f t="shared" si="2"/>
        <v>0</v>
      </c>
      <c r="T35" s="35">
        <f>IF(S35&gt;("36:00"*1),S35-("36:00"*1),0)-T34</f>
        <v>0.20833333333333304</v>
      </c>
      <c r="U35" s="16" t="str">
        <f>IF(travail!S35&lt;=base!E$8,"","FAUX")</f>
        <v/>
      </c>
      <c r="V35" s="36">
        <f>IF(SUM(S35-base!E$8)&lt;0,0,SUM(S35-base!E$8))</f>
        <v>0</v>
      </c>
      <c r="W35" s="149"/>
      <c r="X35" s="37">
        <f>IF(SUM(MOD(K35-I35,1)-IF(K35&gt;I35,MAX(0,MIN(K35,base!E$14/24)-MAX(I35,7/24)),MAX(0,base!E$14/24-MAX(I35,7/24))+MAX(0,MIN(K35,base!E$14/24)-7/24)))&lt;0,0,SUM(MOD(K35-I35,1)-IF(K35&gt;I35,MAX(0,MIN(K35,base!E$14/24)-MAX(I35,7/24)),MAX(0,base!E$14/24-MAX(I35,7/24))+MAX(0,MIN(K35,base!E$14/24)-7/24))))</f>
        <v>0</v>
      </c>
      <c r="Y35" s="19"/>
      <c r="Z35" s="39">
        <f>M35*G35*1</f>
        <v>0</v>
      </c>
    </row>
    <row r="36" spans="1:26">
      <c r="A36" s="3" t="s">
        <v>3</v>
      </c>
      <c r="B36" s="21">
        <v>41307</v>
      </c>
      <c r="C36" s="22"/>
      <c r="D36" s="23"/>
      <c r="E36" s="24"/>
      <c r="F36" s="25"/>
      <c r="G36" s="24"/>
      <c r="H36" s="25"/>
      <c r="I36" s="26"/>
      <c r="J36" s="27"/>
      <c r="K36" s="28"/>
      <c r="L36" s="29">
        <f t="shared" si="0"/>
        <v>0</v>
      </c>
      <c r="M36" s="30">
        <f>K36-I36+IF(I36&gt;K36,1)-J36+(E36*base!E$4)+(D36*base!E$4)+(C36*base!E$4)+(F36*base!E$4)</f>
        <v>0</v>
      </c>
      <c r="N36" s="31" t="str">
        <f>IF(M36&lt;=base!E$5,"","FAUX")</f>
        <v/>
      </c>
      <c r="O36" s="32">
        <f>IF(SUM(M36-base!E$5)&lt;0,0,SUM(M36-base!E$5))</f>
        <v>0</v>
      </c>
      <c r="P36" s="33">
        <f t="shared" si="1"/>
        <v>0</v>
      </c>
      <c r="Q36" s="14" t="str">
        <f>IF(P36&lt;=base!E$3,"","FAUX")</f>
        <v/>
      </c>
      <c r="R36" s="34">
        <f>IF(SUM(P36-base!E$3)&lt;0,0,SUM(P36-base!E$3))</f>
        <v>0</v>
      </c>
      <c r="S36" s="35">
        <f t="shared" si="2"/>
        <v>0</v>
      </c>
      <c r="T36" s="35">
        <f>IF(S36&gt;("36:00"*1),S36-("36:00"*1),0)-T35</f>
        <v>-0.20833333333333304</v>
      </c>
      <c r="U36" s="16" t="str">
        <f>IF(travail!S36&lt;=base!E$8,"","FAUX")</f>
        <v/>
      </c>
      <c r="V36" s="36">
        <f>IF(SUM(S36-base!E$8)&lt;0,0,SUM(S36-base!E$8))</f>
        <v>0</v>
      </c>
      <c r="W36" s="149"/>
      <c r="X36" s="37">
        <f>IF(SUM(MOD(K36-I36,1)-IF(K36&gt;I36,MAX(0,MIN(K36,base!E$14/24)-MAX(I36,7/24)),MAX(0,base!E$14/24-MAX(I36,7/24))+MAX(0,MIN(K36,base!E$14/24)-7/24)))&lt;0,0,SUM(MOD(K36-I36,1)-IF(K36&gt;I36,MAX(0,MIN(K36,base!E$14/24)-MAX(I36,7/24)),MAX(0,base!E$14/24-MAX(I36,7/24))+MAX(0,MIN(K36,base!E$14/24)-7/24))))</f>
        <v>0</v>
      </c>
      <c r="Y36" s="19"/>
      <c r="Z36" s="39">
        <f>M36*G36*1</f>
        <v>0</v>
      </c>
    </row>
    <row r="37" spans="1:26">
      <c r="A37" s="3" t="s">
        <v>4</v>
      </c>
      <c r="B37" s="21">
        <v>41308</v>
      </c>
      <c r="C37" s="22"/>
      <c r="D37" s="23"/>
      <c r="E37" s="24"/>
      <c r="F37" s="25"/>
      <c r="G37" s="24"/>
      <c r="H37" s="25"/>
      <c r="I37" s="26"/>
      <c r="J37" s="27"/>
      <c r="K37" s="28"/>
      <c r="L37" s="29">
        <f t="shared" si="0"/>
        <v>0</v>
      </c>
      <c r="M37" s="30">
        <f>K37-I37+IF(I37&gt;K37,1)-J37+(E37*base!E$4)+(D37*base!E$4)+(C37*base!E$4)+(F37*base!E$4)</f>
        <v>0</v>
      </c>
      <c r="N37" s="31" t="str">
        <f>IF(M37&lt;=base!E$5,"","FAUX")</f>
        <v/>
      </c>
      <c r="O37" s="32">
        <f>IF(SUM(M37-base!E$5)&lt;0,0,SUM(M37-base!E$5))</f>
        <v>0</v>
      </c>
      <c r="P37" s="33">
        <f t="shared" si="1"/>
        <v>0</v>
      </c>
      <c r="Q37" s="14" t="str">
        <f>IF(P37&lt;=base!E$3,"","FAUX")</f>
        <v/>
      </c>
      <c r="R37" s="34">
        <f>IF(SUM(P37-base!E$3)&lt;0,0,SUM(P37-base!E$3))</f>
        <v>0</v>
      </c>
      <c r="S37" s="35">
        <f t="shared" si="2"/>
        <v>0</v>
      </c>
      <c r="T37" s="35">
        <f>IF(S37&gt;("36:00"*1),S37-("36:00"*1),0)-T36</f>
        <v>0.20833333333333304</v>
      </c>
      <c r="U37" s="16" t="str">
        <f>IF(travail!S37&lt;=base!E$8,"","FAUX")</f>
        <v/>
      </c>
      <c r="V37" s="36">
        <f>IF(SUM(S37-base!E$8)&lt;0,0,SUM(S37-base!E$8))</f>
        <v>0</v>
      </c>
      <c r="W37" s="149"/>
      <c r="X37" s="37">
        <f>IF(SUM(MOD(K37-I37,1)-IF(K37&gt;I37,MAX(0,MIN(K37,base!E$14/24)-MAX(I37,7/24)),MAX(0,base!E$14/24-MAX(I37,7/24))+MAX(0,MIN(K37,base!E$14/24)-7/24)))&lt;0,0,SUM(MOD(K37-I37,1)-IF(K37&gt;I37,MAX(0,MIN(K37,base!E$14/24)-MAX(I37,7/24)),MAX(0,base!E$14/24-MAX(I37,7/24))+MAX(0,MIN(K37,base!E$14/24)-7/24))))</f>
        <v>0</v>
      </c>
      <c r="Y37" s="19"/>
      <c r="Z37" s="39"/>
    </row>
    <row r="38" spans="1:26">
      <c r="A38" s="3" t="s">
        <v>5</v>
      </c>
      <c r="B38" s="21">
        <v>41309</v>
      </c>
      <c r="C38" s="22"/>
      <c r="D38" s="23"/>
      <c r="E38" s="24"/>
      <c r="F38" s="25"/>
      <c r="G38" s="24"/>
      <c r="H38" s="25"/>
      <c r="I38" s="26"/>
      <c r="J38" s="27"/>
      <c r="K38" s="28"/>
      <c r="L38" s="29">
        <f t="shared" si="0"/>
        <v>0</v>
      </c>
      <c r="M38" s="30">
        <f>K38-I38+IF(I38&gt;K38,1)-J38+(E38*base!E$4)+(D38*base!E$4)+(C38*base!E$4)+(F38*base!E$4)</f>
        <v>0</v>
      </c>
      <c r="N38" s="31" t="str">
        <f>IF(M38&lt;=base!E$5,"","FAUX")</f>
        <v/>
      </c>
      <c r="O38" s="32">
        <f>IF(SUM(M38-base!E$5)&lt;0,0,SUM(M38-base!E$5))</f>
        <v>0</v>
      </c>
      <c r="P38" s="33">
        <f t="shared" si="1"/>
        <v>0</v>
      </c>
      <c r="Q38" s="14" t="str">
        <f>IF(P38&lt;=base!E$3,"","FAUX")</f>
        <v/>
      </c>
      <c r="R38" s="34">
        <f>IF(SUM(P38-base!E$3)&lt;0,0,SUM(P38-base!E$3))</f>
        <v>0</v>
      </c>
      <c r="S38" s="35">
        <f t="shared" si="2"/>
        <v>0</v>
      </c>
      <c r="T38" s="35">
        <f>IF(S38&gt;("36:00"*1),S38-("36:00"*1),0)-T37</f>
        <v>-0.20833333333333304</v>
      </c>
      <c r="U38" s="16" t="str">
        <f>IF(travail!S38&lt;=base!E$8,"","FAUX")</f>
        <v/>
      </c>
      <c r="V38" s="36">
        <f>IF(SUM(S38-base!E$8)&lt;0,0,SUM(S38-base!E$8))</f>
        <v>0</v>
      </c>
      <c r="W38" s="149"/>
      <c r="X38" s="37">
        <f>IF(SUM(MOD(K38-I38,1)-IF(K38&gt;I38,MAX(0,MIN(K38,base!E$14/24)-MAX(I38,7/24)),MAX(0,base!E$14/24-MAX(I38,7/24))+MAX(0,MIN(K38,base!E$14/24)-7/24)))&lt;0,0,SUM(MOD(K38-I38,1)-IF(K38&gt;I38,MAX(0,MIN(K38,base!E$14/24)-MAX(I38,7/24)),MAX(0,base!E$14/24-MAX(I38,7/24))+MAX(0,MIN(K38,base!E$14/24)-7/24))))</f>
        <v>0</v>
      </c>
      <c r="Y38" s="38">
        <f>M38</f>
        <v>0</v>
      </c>
      <c r="Z38" s="39"/>
    </row>
    <row r="39" spans="1:26">
      <c r="A39" s="3" t="s">
        <v>6</v>
      </c>
      <c r="B39" s="21">
        <v>41310</v>
      </c>
      <c r="C39" s="22"/>
      <c r="D39" s="23"/>
      <c r="E39" s="24"/>
      <c r="F39" s="25"/>
      <c r="G39" s="24"/>
      <c r="H39" s="25"/>
      <c r="I39" s="26"/>
      <c r="J39" s="27"/>
      <c r="K39" s="28"/>
      <c r="L39" s="29">
        <f t="shared" si="0"/>
        <v>0</v>
      </c>
      <c r="M39" s="30">
        <f>K39-I39+IF(I39&gt;K39,1)-J39+(E39*base!E$4)+(D39*base!E$4)+(C39*base!E$4)+(F39*base!E$4)</f>
        <v>0</v>
      </c>
      <c r="N39" s="31" t="str">
        <f>IF(M39&lt;=base!E$5,"","FAUX")</f>
        <v/>
      </c>
      <c r="O39" s="32">
        <f>IF(SUM(M39-base!E$5)&lt;0,0,SUM(M39-base!E$5))</f>
        <v>0</v>
      </c>
      <c r="P39" s="33">
        <f t="shared" si="1"/>
        <v>0</v>
      </c>
      <c r="Q39" s="14" t="str">
        <f>IF(P39&lt;=base!E$3,"","FAUX")</f>
        <v/>
      </c>
      <c r="R39" s="34">
        <f>IF(SUM(P39-base!E$3)&lt;0,0,SUM(P39-base!E$3))</f>
        <v>0</v>
      </c>
      <c r="S39" s="35">
        <f t="shared" si="2"/>
        <v>0</v>
      </c>
      <c r="T39" s="35">
        <f>IF(S39&gt;("36:00"*1),S39-("36:00"*1),0)-T38</f>
        <v>0.20833333333333304</v>
      </c>
      <c r="U39" s="16" t="str">
        <f>IF(travail!S39&lt;=base!E$8,"","FAUX")</f>
        <v/>
      </c>
      <c r="V39" s="36">
        <f>IF(SUM(S39-base!E$8)&lt;0,0,SUM(S39-base!E$8))</f>
        <v>0</v>
      </c>
      <c r="W39" s="149"/>
      <c r="X39" s="37">
        <f>IF(SUM(MOD(K39-I39,1)-IF(K39&gt;I39,MAX(0,MIN(K39,base!E$14/24)-MAX(I39,7/24)),MAX(0,base!E$14/24-MAX(I39,7/24))+MAX(0,MIN(K39,base!E$14/24)-7/24)))&lt;0,0,SUM(MOD(K39-I39,1)-IF(K39&gt;I39,MAX(0,MIN(K39,base!E$14/24)-MAX(I39,7/24)),MAX(0,base!E$14/24-MAX(I39,7/24))+MAX(0,MIN(K39,base!E$14/24)-7/24))))</f>
        <v>0</v>
      </c>
      <c r="Y39" s="19"/>
      <c r="Z39" s="39">
        <f>M39*G39*1</f>
        <v>0</v>
      </c>
    </row>
    <row r="40" spans="1:26">
      <c r="A40" s="3" t="s">
        <v>7</v>
      </c>
      <c r="B40" s="21">
        <v>41311</v>
      </c>
      <c r="C40" s="22"/>
      <c r="D40" s="23"/>
      <c r="E40" s="24"/>
      <c r="F40" s="25"/>
      <c r="G40" s="24"/>
      <c r="H40" s="25"/>
      <c r="I40" s="26"/>
      <c r="J40" s="27"/>
      <c r="K40" s="28"/>
      <c r="L40" s="29">
        <f t="shared" si="0"/>
        <v>0</v>
      </c>
      <c r="M40" s="30">
        <f>K40-I40+IF(I40&gt;K40,1)-J40+(E40*base!E$4)+(D40*base!E$4)+(C40*base!E$4)+(F40*base!E$4)</f>
        <v>0</v>
      </c>
      <c r="N40" s="31" t="str">
        <f>IF(M40&lt;=base!E$5,"","FAUX")</f>
        <v/>
      </c>
      <c r="O40" s="32">
        <f>IF(SUM(M40-base!E$5)&lt;0,0,SUM(M40-base!E$5))</f>
        <v>0</v>
      </c>
      <c r="P40" s="33">
        <f t="shared" si="1"/>
        <v>0</v>
      </c>
      <c r="Q40" s="14" t="str">
        <f>IF(P40&lt;=base!E$3,"","FAUX")</f>
        <v/>
      </c>
      <c r="R40" s="34">
        <f>IF(SUM(P40-base!E$3)&lt;0,0,SUM(P40-base!E$3))</f>
        <v>0</v>
      </c>
      <c r="S40" s="35">
        <f t="shared" si="2"/>
        <v>0</v>
      </c>
      <c r="T40" s="35">
        <f>IF(S40&gt;("36:00"*1),S40-("36:00"*1),0)-T39</f>
        <v>-0.20833333333333304</v>
      </c>
      <c r="U40" s="16" t="str">
        <f>IF(travail!S40&lt;=base!E$8,"","FAUX")</f>
        <v/>
      </c>
      <c r="V40" s="36">
        <f>IF(SUM(S40-base!E$8)&lt;0,0,SUM(S40-base!E$8))</f>
        <v>0</v>
      </c>
      <c r="W40" s="149"/>
      <c r="X40" s="37">
        <f>IF(SUM(MOD(K40-I40,1)-IF(K40&gt;I40,MAX(0,MIN(K40,base!E$14/24)-MAX(I40,7/24)),MAX(0,base!E$14/24-MAX(I40,7/24))+MAX(0,MIN(K40,base!E$14/24)-7/24)))&lt;0,0,SUM(MOD(K40-I40,1)-IF(K40&gt;I40,MAX(0,MIN(K40,base!E$14/24)-MAX(I40,7/24)),MAX(0,base!E$14/24-MAX(I40,7/24))+MAX(0,MIN(K40,base!E$14/24)-7/24))))</f>
        <v>0</v>
      </c>
      <c r="Y40" s="19"/>
      <c r="Z40" s="39">
        <f>M40*G40*1</f>
        <v>0</v>
      </c>
    </row>
    <row r="41" spans="1:26">
      <c r="A41" s="3" t="s">
        <v>8</v>
      </c>
      <c r="B41" s="21">
        <v>41312</v>
      </c>
      <c r="C41" s="22"/>
      <c r="D41" s="23"/>
      <c r="E41" s="24"/>
      <c r="F41" s="25"/>
      <c r="G41" s="24"/>
      <c r="H41" s="25"/>
      <c r="I41" s="26"/>
      <c r="J41" s="27"/>
      <c r="K41" s="28"/>
      <c r="L41" s="29">
        <f t="shared" si="0"/>
        <v>0</v>
      </c>
      <c r="M41" s="30">
        <f>K41-I41+IF(I41&gt;K41,1)-J41+(E41*base!E$4)+(D41*base!E$4)+(C41*base!E$4)+(F41*base!E$4)</f>
        <v>0</v>
      </c>
      <c r="N41" s="31" t="str">
        <f>IF(M41&lt;=base!E$5,"","FAUX")</f>
        <v/>
      </c>
      <c r="O41" s="32">
        <f>IF(SUM(M41-base!E$5)&lt;0,0,SUM(M41-base!E$5))</f>
        <v>0</v>
      </c>
      <c r="P41" s="33">
        <f t="shared" si="1"/>
        <v>0</v>
      </c>
      <c r="Q41" s="14" t="str">
        <f>IF(P41&lt;=base!E$3,"","FAUX")</f>
        <v/>
      </c>
      <c r="R41" s="34">
        <f>IF(SUM(P41-base!E$3)&lt;0,0,SUM(P41-base!E$3))</f>
        <v>0</v>
      </c>
      <c r="S41" s="35">
        <f t="shared" si="2"/>
        <v>0</v>
      </c>
      <c r="T41" s="35">
        <f>IF(S41&gt;("36:00"*1),S41-("36:00"*1),0)-T40</f>
        <v>0.20833333333333304</v>
      </c>
      <c r="U41" s="16" t="str">
        <f>IF(travail!S41&lt;=base!E$8,"","FAUX")</f>
        <v/>
      </c>
      <c r="V41" s="36">
        <f>IF(SUM(S41-base!E$8)&lt;0,0,SUM(S41-base!E$8))</f>
        <v>0</v>
      </c>
      <c r="W41" s="149"/>
      <c r="X41" s="37">
        <f>IF(SUM(MOD(K41-I41,1)-IF(K41&gt;I41,MAX(0,MIN(K41,base!E$14/24)-MAX(I41,7/24)),MAX(0,base!E$14/24-MAX(I41,7/24))+MAX(0,MIN(K41,base!E$14/24)-7/24)))&lt;0,0,SUM(MOD(K41-I41,1)-IF(K41&gt;I41,MAX(0,MIN(K41,base!E$14/24)-MAX(I41,7/24)),MAX(0,base!E$14/24-MAX(I41,7/24))+MAX(0,MIN(K41,base!E$14/24)-7/24))))</f>
        <v>0</v>
      </c>
      <c r="Y41" s="19"/>
      <c r="Z41" s="39">
        <f>M41*G41*1</f>
        <v>0</v>
      </c>
    </row>
    <row r="42" spans="1:26">
      <c r="A42" s="3" t="s">
        <v>9</v>
      </c>
      <c r="B42" s="21">
        <v>41313</v>
      </c>
      <c r="C42" s="22"/>
      <c r="D42" s="23"/>
      <c r="E42" s="24"/>
      <c r="F42" s="25"/>
      <c r="G42" s="24"/>
      <c r="H42" s="25"/>
      <c r="I42" s="26"/>
      <c r="J42" s="27"/>
      <c r="K42" s="28"/>
      <c r="L42" s="29">
        <f t="shared" si="0"/>
        <v>0</v>
      </c>
      <c r="M42" s="30">
        <f>K42-I42+IF(I42&gt;K42,1)-J42+(E42*base!E$4)+(D42*base!E$4)+(C42*base!E$4)+(F42*base!E$4)</f>
        <v>0</v>
      </c>
      <c r="N42" s="31" t="str">
        <f>IF(M42&lt;=base!E$5,"","FAUX")</f>
        <v/>
      </c>
      <c r="O42" s="32">
        <f>IF(SUM(M42-base!E$5)&lt;0,0,SUM(M42-base!E$5))</f>
        <v>0</v>
      </c>
      <c r="P42" s="33">
        <f t="shared" si="1"/>
        <v>0</v>
      </c>
      <c r="Q42" s="14" t="str">
        <f>IF(P42&lt;=base!E$3,"","FAUX")</f>
        <v/>
      </c>
      <c r="R42" s="34">
        <f>IF(SUM(P42-base!E$3)&lt;0,0,SUM(P42-base!E$3))</f>
        <v>0</v>
      </c>
      <c r="S42" s="35">
        <f t="shared" si="2"/>
        <v>0</v>
      </c>
      <c r="T42" s="35">
        <f>IF(S42&gt;("36:00"*1),S42-("36:00"*1),0)-T41</f>
        <v>-0.20833333333333304</v>
      </c>
      <c r="U42" s="16" t="str">
        <f>IF(travail!S42&lt;=base!E$8,"","FAUX")</f>
        <v/>
      </c>
      <c r="V42" s="36">
        <f>IF(SUM(S42-base!E$8)&lt;0,0,SUM(S42-base!E$8))</f>
        <v>0</v>
      </c>
      <c r="W42" s="149"/>
      <c r="X42" s="37">
        <f>IF(SUM(MOD(K42-I42,1)-IF(K42&gt;I42,MAX(0,MIN(K42,base!E$14/24)-MAX(I42,7/24)),MAX(0,base!E$14/24-MAX(I42,7/24))+MAX(0,MIN(K42,base!E$14/24)-7/24)))&lt;0,0,SUM(MOD(K42-I42,1)-IF(K42&gt;I42,MAX(0,MIN(K42,base!E$14/24)-MAX(I42,7/24)),MAX(0,base!E$14/24-MAX(I42,7/24))+MAX(0,MIN(K42,base!E$14/24)-7/24))))</f>
        <v>0</v>
      </c>
      <c r="Y42" s="19"/>
      <c r="Z42" s="39">
        <f>M42*G42*1</f>
        <v>0</v>
      </c>
    </row>
    <row r="43" spans="1:26">
      <c r="A43" s="3" t="s">
        <v>3</v>
      </c>
      <c r="B43" s="21">
        <v>41314</v>
      </c>
      <c r="C43" s="22"/>
      <c r="D43" s="23"/>
      <c r="E43" s="24"/>
      <c r="F43" s="25"/>
      <c r="G43" s="24"/>
      <c r="H43" s="25"/>
      <c r="I43" s="26"/>
      <c r="J43" s="27"/>
      <c r="K43" s="28"/>
      <c r="L43" s="29">
        <f t="shared" si="0"/>
        <v>0</v>
      </c>
      <c r="M43" s="30">
        <f>K43-I43+IF(I43&gt;K43,1)-J43+(E43*base!E$4)+(D43*base!E$4)+(C43*base!E$4)+(F43*base!E$4)</f>
        <v>0</v>
      </c>
      <c r="N43" s="31" t="str">
        <f>IF(M43&lt;=base!E$5,"","FAUX")</f>
        <v/>
      </c>
      <c r="O43" s="32">
        <f>IF(SUM(M43-base!E$5)&lt;0,0,SUM(M43-base!E$5))</f>
        <v>0</v>
      </c>
      <c r="P43" s="33">
        <f t="shared" si="1"/>
        <v>0</v>
      </c>
      <c r="Q43" s="14" t="str">
        <f>IF(P43&lt;=base!E$3,"","FAUX")</f>
        <v/>
      </c>
      <c r="R43" s="34">
        <f>IF(SUM(P43-base!E$3)&lt;0,0,SUM(P43-base!E$3))</f>
        <v>0</v>
      </c>
      <c r="S43" s="35">
        <f t="shared" si="2"/>
        <v>0</v>
      </c>
      <c r="T43" s="35">
        <f>IF(S43&gt;("36:00"*1),S43-("36:00"*1),0)-T42</f>
        <v>0.20833333333333304</v>
      </c>
      <c r="U43" s="16" t="str">
        <f>IF(travail!S43&lt;=base!E$8,"","FAUX")</f>
        <v/>
      </c>
      <c r="V43" s="36">
        <f>IF(SUM(S43-base!E$8)&lt;0,0,SUM(S43-base!E$8))</f>
        <v>0</v>
      </c>
      <c r="W43" s="149"/>
      <c r="X43" s="37">
        <f>IF(SUM(MOD(K43-I43,1)-IF(K43&gt;I43,MAX(0,MIN(K43,base!E$14/24)-MAX(I43,7/24)),MAX(0,base!E$14/24-MAX(I43,7/24))+MAX(0,MIN(K43,base!E$14/24)-7/24)))&lt;0,0,SUM(MOD(K43-I43,1)-IF(K43&gt;I43,MAX(0,MIN(K43,base!E$14/24)-MAX(I43,7/24)),MAX(0,base!E$14/24-MAX(I43,7/24))+MAX(0,MIN(K43,base!E$14/24)-7/24))))</f>
        <v>0</v>
      </c>
      <c r="Y43" s="19"/>
      <c r="Z43" s="39">
        <f>M43*G43*1</f>
        <v>0</v>
      </c>
    </row>
    <row r="44" spans="1:26">
      <c r="A44" s="3" t="s">
        <v>4</v>
      </c>
      <c r="B44" s="21">
        <v>41315</v>
      </c>
      <c r="C44" s="22"/>
      <c r="D44" s="23"/>
      <c r="E44" s="24"/>
      <c r="F44" s="25"/>
      <c r="G44" s="24"/>
      <c r="H44" s="25"/>
      <c r="I44" s="26"/>
      <c r="J44" s="27"/>
      <c r="K44" s="28"/>
      <c r="L44" s="29">
        <f t="shared" si="0"/>
        <v>0</v>
      </c>
      <c r="M44" s="30">
        <f>K44-I44+IF(I44&gt;K44,1)-J44+(E44*base!E$4)+(D44*base!E$4)+(C44*base!E$4)+(F44*base!E$4)</f>
        <v>0</v>
      </c>
      <c r="N44" s="31" t="str">
        <f>IF(M44&lt;=base!E$5,"","FAUX")</f>
        <v/>
      </c>
      <c r="O44" s="32">
        <f>IF(SUM(M44-base!E$5)&lt;0,0,SUM(M44-base!E$5))</f>
        <v>0</v>
      </c>
      <c r="P44" s="33">
        <f t="shared" si="1"/>
        <v>0</v>
      </c>
      <c r="Q44" s="14" t="str">
        <f>IF(P44&lt;=base!E$3,"","FAUX")</f>
        <v/>
      </c>
      <c r="R44" s="34">
        <f>IF(SUM(P44-base!E$3)&lt;0,0,SUM(P44-base!E$3))</f>
        <v>0</v>
      </c>
      <c r="S44" s="35">
        <f t="shared" si="2"/>
        <v>0</v>
      </c>
      <c r="T44" s="35">
        <f>IF(S44&gt;("36:00"*1),S44-("36:00"*1),0)-T43</f>
        <v>-0.20833333333333304</v>
      </c>
      <c r="U44" s="16" t="str">
        <f>IF(travail!S44&lt;=base!E$8,"","FAUX")</f>
        <v/>
      </c>
      <c r="V44" s="36">
        <f>IF(SUM(S44-base!E$8)&lt;0,0,SUM(S44-base!E$8))</f>
        <v>0</v>
      </c>
      <c r="W44" s="149"/>
      <c r="X44" s="37">
        <f>IF(SUM(MOD(K44-I44,1)-IF(K44&gt;I44,MAX(0,MIN(K44,base!E$14/24)-MAX(I44,7/24)),MAX(0,base!E$14/24-MAX(I44,7/24))+MAX(0,MIN(K44,base!E$14/24)-7/24)))&lt;0,0,SUM(MOD(K44-I44,1)-IF(K44&gt;I44,MAX(0,MIN(K44,base!E$14/24)-MAX(I44,7/24)),MAX(0,base!E$14/24-MAX(I44,7/24))+MAX(0,MIN(K44,base!E$14/24)-7/24))))</f>
        <v>0</v>
      </c>
      <c r="Y44" s="19"/>
      <c r="Z44" s="39"/>
    </row>
    <row r="45" spans="1:26">
      <c r="A45" s="3" t="s">
        <v>5</v>
      </c>
      <c r="B45" s="21">
        <v>41316</v>
      </c>
      <c r="C45" s="22"/>
      <c r="D45" s="23"/>
      <c r="E45" s="24"/>
      <c r="F45" s="25"/>
      <c r="G45" s="24"/>
      <c r="H45" s="25"/>
      <c r="I45" s="26"/>
      <c r="J45" s="27"/>
      <c r="K45" s="28"/>
      <c r="L45" s="29">
        <f t="shared" si="0"/>
        <v>0</v>
      </c>
      <c r="M45" s="30">
        <f>K45-I45+IF(I45&gt;K45,1)-J45+(E45*base!E$4)+(D45*base!E$4)+(C45*base!E$4)+(F45*base!E$4)</f>
        <v>0</v>
      </c>
      <c r="N45" s="31" t="str">
        <f>IF(M45&lt;=base!E$5,"","FAUX")</f>
        <v/>
      </c>
      <c r="O45" s="32">
        <f>IF(SUM(M45-base!E$5)&lt;0,0,SUM(M45-base!E$5))</f>
        <v>0</v>
      </c>
      <c r="P45" s="33">
        <f t="shared" si="1"/>
        <v>0</v>
      </c>
      <c r="Q45" s="14" t="str">
        <f>IF(P45&lt;=base!E$3,"","FAUX")</f>
        <v/>
      </c>
      <c r="R45" s="34">
        <f>IF(SUM(P45-base!E$3)&lt;0,0,SUM(P45-base!E$3))</f>
        <v>0</v>
      </c>
      <c r="S45" s="35">
        <f t="shared" si="2"/>
        <v>0</v>
      </c>
      <c r="T45" s="35">
        <f>IF(S45&gt;("36:00"*1),S45-("36:00"*1),0)-T44</f>
        <v>0.20833333333333304</v>
      </c>
      <c r="U45" s="16" t="str">
        <f>IF(travail!S45&lt;=base!E$8,"","FAUX")</f>
        <v/>
      </c>
      <c r="V45" s="36">
        <f>IF(SUM(S45-base!E$8)&lt;0,0,SUM(S45-base!E$8))</f>
        <v>0</v>
      </c>
      <c r="W45" s="149"/>
      <c r="X45" s="37">
        <f>IF(SUM(MOD(K45-I45,1)-IF(K45&gt;I45,MAX(0,MIN(K45,base!E$14/24)-MAX(I45,7/24)),MAX(0,base!E$14/24-MAX(I45,7/24))+MAX(0,MIN(K45,base!E$14/24)-7/24)))&lt;0,0,SUM(MOD(K45-I45,1)-IF(K45&gt;I45,MAX(0,MIN(K45,base!E$14/24)-MAX(I45,7/24)),MAX(0,base!E$14/24-MAX(I45,7/24))+MAX(0,MIN(K45,base!E$14/24)-7/24))))</f>
        <v>0</v>
      </c>
      <c r="Y45" s="38">
        <f>M45</f>
        <v>0</v>
      </c>
      <c r="Z45" s="39"/>
    </row>
    <row r="46" spans="1:26">
      <c r="A46" s="3" t="s">
        <v>6</v>
      </c>
      <c r="B46" s="21">
        <v>41317</v>
      </c>
      <c r="C46" s="22"/>
      <c r="D46" s="23"/>
      <c r="E46" s="24"/>
      <c r="F46" s="25"/>
      <c r="G46" s="24"/>
      <c r="H46" s="25"/>
      <c r="I46" s="26"/>
      <c r="J46" s="27"/>
      <c r="K46" s="28"/>
      <c r="L46" s="29">
        <f t="shared" si="0"/>
        <v>0</v>
      </c>
      <c r="M46" s="30">
        <f>K46-I46+IF(I46&gt;K46,1)-J46+(E46*base!E$4)+(D46*base!E$4)+(C46*base!E$4)+(F46*base!E$4)</f>
        <v>0</v>
      </c>
      <c r="N46" s="31" t="str">
        <f>IF(M46&lt;=base!E$5,"","FAUX")</f>
        <v/>
      </c>
      <c r="O46" s="32">
        <f>IF(SUM(M46-base!E$5)&lt;0,0,SUM(M46-base!E$5))</f>
        <v>0</v>
      </c>
      <c r="P46" s="33">
        <f t="shared" si="1"/>
        <v>0</v>
      </c>
      <c r="Q46" s="14" t="str">
        <f>IF(P46&lt;=base!E$3,"","FAUX")</f>
        <v/>
      </c>
      <c r="R46" s="34">
        <f>IF(SUM(P46-base!E$3)&lt;0,0,SUM(P46-base!E$3))</f>
        <v>0</v>
      </c>
      <c r="S46" s="35">
        <f t="shared" si="2"/>
        <v>0</v>
      </c>
      <c r="T46" s="35">
        <f>IF(S46&gt;("36:00"*1),S46-("36:00"*1),0)-T45</f>
        <v>-0.20833333333333304</v>
      </c>
      <c r="U46" s="16" t="str">
        <f>IF(travail!S46&lt;=base!E$8,"","FAUX")</f>
        <v/>
      </c>
      <c r="V46" s="36">
        <f>IF(SUM(S46-base!E$8)&lt;0,0,SUM(S46-base!E$8))</f>
        <v>0</v>
      </c>
      <c r="W46" s="149"/>
      <c r="X46" s="37">
        <f>IF(SUM(MOD(K46-I46,1)-IF(K46&gt;I46,MAX(0,MIN(K46,base!E$14/24)-MAX(I46,7/24)),MAX(0,base!E$14/24-MAX(I46,7/24))+MAX(0,MIN(K46,base!E$14/24)-7/24)))&lt;0,0,SUM(MOD(K46-I46,1)-IF(K46&gt;I46,MAX(0,MIN(K46,base!E$14/24)-MAX(I46,7/24)),MAX(0,base!E$14/24-MAX(I46,7/24))+MAX(0,MIN(K46,base!E$14/24)-7/24))))</f>
        <v>0</v>
      </c>
      <c r="Y46" s="38"/>
      <c r="Z46" s="39">
        <f>M46*G46*1</f>
        <v>0</v>
      </c>
    </row>
    <row r="47" spans="1:26">
      <c r="A47" s="3" t="s">
        <v>7</v>
      </c>
      <c r="B47" s="21">
        <v>41318</v>
      </c>
      <c r="C47" s="22"/>
      <c r="D47" s="23"/>
      <c r="E47" s="24"/>
      <c r="F47" s="25"/>
      <c r="G47" s="24"/>
      <c r="H47" s="25"/>
      <c r="I47" s="26"/>
      <c r="J47" s="27"/>
      <c r="K47" s="28"/>
      <c r="L47" s="29">
        <f t="shared" si="0"/>
        <v>0</v>
      </c>
      <c r="M47" s="30">
        <f>K47-I47+IF(I47&gt;K47,1)-J47+(E47*base!E$4)+(D47*base!E$4)+(C47*base!E$4)+(F47*base!E$4)</f>
        <v>0</v>
      </c>
      <c r="N47" s="31" t="str">
        <f>IF(M47&lt;=base!E$5,"","FAUX")</f>
        <v/>
      </c>
      <c r="O47" s="32">
        <f>IF(SUM(M47-base!E$5)&lt;0,0,SUM(M47-base!E$5))</f>
        <v>0</v>
      </c>
      <c r="P47" s="33">
        <f t="shared" si="1"/>
        <v>0</v>
      </c>
      <c r="Q47" s="14" t="str">
        <f>IF(P47&lt;=base!E$3,"","FAUX")</f>
        <v/>
      </c>
      <c r="R47" s="34">
        <f>IF(SUM(P47-base!E$3)&lt;0,0,SUM(P47-base!E$3))</f>
        <v>0</v>
      </c>
      <c r="S47" s="35">
        <f t="shared" si="2"/>
        <v>0</v>
      </c>
      <c r="T47" s="35">
        <f>IF(S47&gt;("36:00"*1),S47-("36:00"*1),0)-T46</f>
        <v>0.20833333333333304</v>
      </c>
      <c r="U47" s="16" t="str">
        <f>IF(travail!S47&lt;=base!E$8,"","FAUX")</f>
        <v/>
      </c>
      <c r="V47" s="36">
        <f>IF(SUM(S47-base!E$8)&lt;0,0,SUM(S47-base!E$8))</f>
        <v>0</v>
      </c>
      <c r="W47" s="149"/>
      <c r="X47" s="37">
        <f>IF(SUM(MOD(K47-I47,1)-IF(K47&gt;I47,MAX(0,MIN(K47,base!E$14/24)-MAX(I47,7/24)),MAX(0,base!E$14/24-MAX(I47,7/24))+MAX(0,MIN(K47,base!E$14/24)-7/24)))&lt;0,0,SUM(MOD(K47-I47,1)-IF(K47&gt;I47,MAX(0,MIN(K47,base!E$14/24)-MAX(I47,7/24)),MAX(0,base!E$14/24-MAX(I47,7/24))+MAX(0,MIN(K47,base!E$14/24)-7/24))))</f>
        <v>0</v>
      </c>
      <c r="Y47" s="19"/>
      <c r="Z47" s="39">
        <f>M47*G47*1</f>
        <v>0</v>
      </c>
    </row>
    <row r="48" spans="1:26">
      <c r="A48" s="3" t="s">
        <v>8</v>
      </c>
      <c r="B48" s="21">
        <v>41319</v>
      </c>
      <c r="C48" s="22"/>
      <c r="D48" s="23"/>
      <c r="E48" s="24"/>
      <c r="F48" s="25"/>
      <c r="G48" s="24"/>
      <c r="H48" s="25"/>
      <c r="I48" s="26"/>
      <c r="J48" s="27"/>
      <c r="K48" s="28"/>
      <c r="L48" s="29">
        <f t="shared" si="0"/>
        <v>0</v>
      </c>
      <c r="M48" s="30">
        <f>K48-I48+IF(I48&gt;K48,1)-J48+(E48*base!E$4)+(D48*base!E$4)+(C48*base!E$4)+(F48*base!E$4)</f>
        <v>0</v>
      </c>
      <c r="N48" s="31" t="str">
        <f>IF(M48&lt;=base!E$5,"","FAUX")</f>
        <v/>
      </c>
      <c r="O48" s="32">
        <f>IF(SUM(M48-base!E$5)&lt;0,0,SUM(M48-base!E$5))</f>
        <v>0</v>
      </c>
      <c r="P48" s="33">
        <f t="shared" si="1"/>
        <v>0</v>
      </c>
      <c r="Q48" s="14" t="str">
        <f>IF(P48&lt;=base!E$3,"","FAUX")</f>
        <v/>
      </c>
      <c r="R48" s="34">
        <f>IF(SUM(P48-base!E$3)&lt;0,0,SUM(P48-base!E$3))</f>
        <v>0</v>
      </c>
      <c r="S48" s="35">
        <f t="shared" si="2"/>
        <v>0</v>
      </c>
      <c r="T48" s="35">
        <f>IF(S48&gt;("36:00"*1),S48-("36:00"*1),0)-T47</f>
        <v>-0.20833333333333304</v>
      </c>
      <c r="U48" s="16" t="str">
        <f>IF(travail!S48&lt;=base!E$8,"","FAUX")</f>
        <v/>
      </c>
      <c r="V48" s="36">
        <f>IF(SUM(S48-base!E$8)&lt;0,0,SUM(S48-base!E$8))</f>
        <v>0</v>
      </c>
      <c r="W48" s="149"/>
      <c r="X48" s="37">
        <f>IF(SUM(MOD(K48-I48,1)-IF(K48&gt;I48,MAX(0,MIN(K48,base!E$14/24)-MAX(I48,7/24)),MAX(0,base!E$14/24-MAX(I48,7/24))+MAX(0,MIN(K48,base!E$14/24)-7/24)))&lt;0,0,SUM(MOD(K48-I48,1)-IF(K48&gt;I48,MAX(0,MIN(K48,base!E$14/24)-MAX(I48,7/24)),MAX(0,base!E$14/24-MAX(I48,7/24))+MAX(0,MIN(K48,base!E$14/24)-7/24))))</f>
        <v>0</v>
      </c>
      <c r="Y48" s="19"/>
      <c r="Z48" s="39">
        <f>M48*G48*1</f>
        <v>0</v>
      </c>
    </row>
    <row r="49" spans="1:26">
      <c r="A49" s="3" t="s">
        <v>9</v>
      </c>
      <c r="B49" s="21">
        <v>41320</v>
      </c>
      <c r="C49" s="22"/>
      <c r="D49" s="23"/>
      <c r="E49" s="24"/>
      <c r="F49" s="25"/>
      <c r="G49" s="24"/>
      <c r="H49" s="25"/>
      <c r="I49" s="26"/>
      <c r="J49" s="27"/>
      <c r="K49" s="28"/>
      <c r="L49" s="29">
        <f t="shared" si="0"/>
        <v>0</v>
      </c>
      <c r="M49" s="30">
        <f>K49-I49+IF(I49&gt;K49,1)-J49+(E49*base!E$4)+(D49*base!E$4)+(C49*base!E$4)+(F49*base!E$4)</f>
        <v>0</v>
      </c>
      <c r="N49" s="31" t="str">
        <f>IF(M49&lt;=base!E$5,"","FAUX")</f>
        <v/>
      </c>
      <c r="O49" s="32">
        <f>IF(SUM(M49-base!E$5)&lt;0,0,SUM(M49-base!E$5))</f>
        <v>0</v>
      </c>
      <c r="P49" s="33">
        <f t="shared" si="1"/>
        <v>0</v>
      </c>
      <c r="Q49" s="14" t="str">
        <f>IF(P49&lt;=base!E$3,"","FAUX")</f>
        <v/>
      </c>
      <c r="R49" s="34">
        <f>IF(SUM(P49-base!E$3)&lt;0,0,SUM(P49-base!E$3))</f>
        <v>0</v>
      </c>
      <c r="S49" s="35">
        <f t="shared" si="2"/>
        <v>0</v>
      </c>
      <c r="T49" s="35">
        <f>IF(S49&gt;("36:00"*1),S49-("36:00"*1),0)-T48</f>
        <v>0.20833333333333304</v>
      </c>
      <c r="U49" s="16" t="str">
        <f>IF(travail!S49&lt;=base!E$8,"","FAUX")</f>
        <v/>
      </c>
      <c r="V49" s="36">
        <f>IF(SUM(S49-base!E$8)&lt;0,0,SUM(S49-base!E$8))</f>
        <v>0</v>
      </c>
      <c r="W49" s="149"/>
      <c r="X49" s="37">
        <f>IF(SUM(MOD(K49-I49,1)-IF(K49&gt;I49,MAX(0,MIN(K49,base!E$14/24)-MAX(I49,7/24)),MAX(0,base!E$14/24-MAX(I49,7/24))+MAX(0,MIN(K49,base!E$14/24)-7/24)))&lt;0,0,SUM(MOD(K49-I49,1)-IF(K49&gt;I49,MAX(0,MIN(K49,base!E$14/24)-MAX(I49,7/24)),MAX(0,base!E$14/24-MAX(I49,7/24))+MAX(0,MIN(K49,base!E$14/24)-7/24))))</f>
        <v>0</v>
      </c>
      <c r="Y49" s="19"/>
      <c r="Z49" s="39">
        <f>M49*G49*1</f>
        <v>0</v>
      </c>
    </row>
    <row r="50" spans="1:26">
      <c r="A50" s="3" t="s">
        <v>3</v>
      </c>
      <c r="B50" s="21">
        <v>41321</v>
      </c>
      <c r="C50" s="22"/>
      <c r="D50" s="23"/>
      <c r="E50" s="24"/>
      <c r="F50" s="25"/>
      <c r="G50" s="24"/>
      <c r="H50" s="25"/>
      <c r="I50" s="26"/>
      <c r="J50" s="27"/>
      <c r="K50" s="28"/>
      <c r="L50" s="29">
        <f t="shared" si="0"/>
        <v>0</v>
      </c>
      <c r="M50" s="30">
        <f>K50-I50+IF(I50&gt;K50,1)-J50+(E50*base!E$4)+(D50*base!E$4)+(C50*base!E$4)+(F50*base!E$4)</f>
        <v>0</v>
      </c>
      <c r="N50" s="31" t="str">
        <f>IF(M50&lt;=base!E$5,"","FAUX")</f>
        <v/>
      </c>
      <c r="O50" s="32">
        <f>IF(SUM(M50-base!E$5)&lt;0,0,SUM(M50-base!E$5))</f>
        <v>0</v>
      </c>
      <c r="P50" s="33">
        <f t="shared" si="1"/>
        <v>0</v>
      </c>
      <c r="Q50" s="14" t="str">
        <f>IF(P50&lt;=base!E$3,"","FAUX")</f>
        <v/>
      </c>
      <c r="R50" s="34">
        <f>IF(SUM(P50-base!E$3)&lt;0,0,SUM(P50-base!E$3))</f>
        <v>0</v>
      </c>
      <c r="S50" s="35">
        <f t="shared" si="2"/>
        <v>0</v>
      </c>
      <c r="T50" s="35">
        <f>IF(S50&gt;("36:00"*1),S50-("36:00"*1),0)-T49</f>
        <v>-0.20833333333333304</v>
      </c>
      <c r="U50" s="16" t="str">
        <f>IF(travail!S50&lt;=base!E$8,"","FAUX")</f>
        <v/>
      </c>
      <c r="V50" s="36">
        <f>IF(SUM(S50-base!E$8)&lt;0,0,SUM(S50-base!E$8))</f>
        <v>0</v>
      </c>
      <c r="W50" s="149"/>
      <c r="X50" s="37">
        <f>IF(SUM(MOD(K50-I50,1)-IF(K50&gt;I50,MAX(0,MIN(K50,base!E$14/24)-MAX(I50,7/24)),MAX(0,base!E$14/24-MAX(I50,7/24))+MAX(0,MIN(K50,base!E$14/24)-7/24)))&lt;0,0,SUM(MOD(K50-I50,1)-IF(K50&gt;I50,MAX(0,MIN(K50,base!E$14/24)-MAX(I50,7/24)),MAX(0,base!E$14/24-MAX(I50,7/24))+MAX(0,MIN(K50,base!E$14/24)-7/24))))</f>
        <v>0</v>
      </c>
      <c r="Y50" s="19"/>
      <c r="Z50" s="39">
        <f>M50*G50*1</f>
        <v>0</v>
      </c>
    </row>
    <row r="51" spans="1:26">
      <c r="A51" s="3" t="s">
        <v>4</v>
      </c>
      <c r="B51" s="21">
        <v>41322</v>
      </c>
      <c r="C51" s="22"/>
      <c r="D51" s="23"/>
      <c r="E51" s="24"/>
      <c r="F51" s="25"/>
      <c r="G51" s="24"/>
      <c r="H51" s="25"/>
      <c r="I51" s="26"/>
      <c r="J51" s="27"/>
      <c r="K51" s="28"/>
      <c r="L51" s="29">
        <f t="shared" si="0"/>
        <v>0</v>
      </c>
      <c r="M51" s="30">
        <f>K51-I51+IF(I51&gt;K51,1)-J51+(E51*base!E$4)+(D51*base!E$4)+(C51*base!E$4)+(F51*base!E$4)</f>
        <v>0</v>
      </c>
      <c r="N51" s="31" t="str">
        <f>IF(M51&lt;=base!E$5,"","FAUX")</f>
        <v/>
      </c>
      <c r="O51" s="32">
        <f>IF(SUM(M51-base!E$5)&lt;0,0,SUM(M51-base!E$5))</f>
        <v>0</v>
      </c>
      <c r="P51" s="33">
        <f t="shared" si="1"/>
        <v>0</v>
      </c>
      <c r="Q51" s="14" t="str">
        <f>IF(P51&lt;=base!E$3,"","FAUX")</f>
        <v/>
      </c>
      <c r="R51" s="34">
        <f>IF(SUM(P51-base!E$3)&lt;0,0,SUM(P51-base!E$3))</f>
        <v>0</v>
      </c>
      <c r="S51" s="35">
        <f t="shared" si="2"/>
        <v>0</v>
      </c>
      <c r="T51" s="35">
        <f>IF(S51&gt;("36:00"*1),S51-("36:00"*1),0)-T50</f>
        <v>0.20833333333333304</v>
      </c>
      <c r="U51" s="16" t="str">
        <f>IF(travail!S51&lt;=base!E$8,"","FAUX")</f>
        <v/>
      </c>
      <c r="V51" s="36">
        <f>IF(SUM(S51-base!E$8)&lt;0,0,SUM(S51-base!E$8))</f>
        <v>0</v>
      </c>
      <c r="W51" s="149"/>
      <c r="X51" s="37">
        <f>IF(SUM(MOD(K51-I51,1)-IF(K51&gt;I51,MAX(0,MIN(K51,base!E$14/24)-MAX(I51,7/24)),MAX(0,base!E$14/24-MAX(I51,7/24))+MAX(0,MIN(K51,base!E$14/24)-7/24)))&lt;0,0,SUM(MOD(K51-I51,1)-IF(K51&gt;I51,MAX(0,MIN(K51,base!E$14/24)-MAX(I51,7/24)),MAX(0,base!E$14/24-MAX(I51,7/24))+MAX(0,MIN(K51,base!E$14/24)-7/24))))</f>
        <v>0</v>
      </c>
      <c r="Y51" s="19"/>
      <c r="Z51" s="39"/>
    </row>
    <row r="52" spans="1:26">
      <c r="A52" s="3" t="s">
        <v>5</v>
      </c>
      <c r="B52" s="21">
        <v>41323</v>
      </c>
      <c r="C52" s="22"/>
      <c r="D52" s="23"/>
      <c r="E52" s="24"/>
      <c r="F52" s="25"/>
      <c r="G52" s="24"/>
      <c r="H52" s="25"/>
      <c r="I52" s="26"/>
      <c r="J52" s="27"/>
      <c r="K52" s="28"/>
      <c r="L52" s="29">
        <f t="shared" si="0"/>
        <v>0</v>
      </c>
      <c r="M52" s="30">
        <f>K52-I52+IF(I52&gt;K52,1)-J52+(E52*base!E$4)+(D52*base!E$4)+(C52*base!E$4)+(F52*base!E$4)</f>
        <v>0</v>
      </c>
      <c r="N52" s="31" t="str">
        <f>IF(M52&lt;=base!E$5,"","FAUX")</f>
        <v/>
      </c>
      <c r="O52" s="32">
        <f>IF(SUM(M52-base!E$5)&lt;0,0,SUM(M52-base!E$5))</f>
        <v>0</v>
      </c>
      <c r="P52" s="33">
        <f t="shared" si="1"/>
        <v>0</v>
      </c>
      <c r="Q52" s="14" t="str">
        <f>IF(P52&lt;=base!E$3,"","FAUX")</f>
        <v/>
      </c>
      <c r="R52" s="34">
        <f>IF(SUM(P52-base!E$3)&lt;0,0,SUM(P52-base!E$3))</f>
        <v>0</v>
      </c>
      <c r="S52" s="35">
        <f t="shared" si="2"/>
        <v>0</v>
      </c>
      <c r="T52" s="35">
        <f>IF(S52&gt;("36:00"*1),S52-("36:00"*1),0)-T51</f>
        <v>-0.20833333333333304</v>
      </c>
      <c r="U52" s="16" t="str">
        <f>IF(travail!S52&lt;=base!E$8,"","FAUX")</f>
        <v/>
      </c>
      <c r="V52" s="36">
        <f>IF(SUM(S52-base!E$8)&lt;0,0,SUM(S52-base!E$8))</f>
        <v>0</v>
      </c>
      <c r="W52" s="149"/>
      <c r="X52" s="37">
        <f>IF(SUM(MOD(K52-I52,1)-IF(K52&gt;I52,MAX(0,MIN(K52,base!E$14/24)-MAX(I52,7/24)),MAX(0,base!E$14/24-MAX(I52,7/24))+MAX(0,MIN(K52,base!E$14/24)-7/24)))&lt;0,0,SUM(MOD(K52-I52,1)-IF(K52&gt;I52,MAX(0,MIN(K52,base!E$14/24)-MAX(I52,7/24)),MAX(0,base!E$14/24-MAX(I52,7/24))+MAX(0,MIN(K52,base!E$14/24)-7/24))))</f>
        <v>0</v>
      </c>
      <c r="Y52" s="38">
        <f>M52</f>
        <v>0</v>
      </c>
      <c r="Z52" s="39"/>
    </row>
    <row r="53" spans="1:26">
      <c r="A53" s="3" t="s">
        <v>6</v>
      </c>
      <c r="B53" s="21">
        <v>41324</v>
      </c>
      <c r="C53" s="22"/>
      <c r="D53" s="23"/>
      <c r="E53" s="24"/>
      <c r="F53" s="25"/>
      <c r="G53" s="24"/>
      <c r="H53" s="25"/>
      <c r="I53" s="26"/>
      <c r="J53" s="27"/>
      <c r="K53" s="28"/>
      <c r="L53" s="29">
        <f t="shared" si="0"/>
        <v>0</v>
      </c>
      <c r="M53" s="30">
        <f>K53-I53+IF(I53&gt;K53,1)-J53+(E53*base!E$4)+(D53*base!E$4)+(C53*base!E$4)+(F53*base!E$4)</f>
        <v>0</v>
      </c>
      <c r="N53" s="31" t="str">
        <f>IF(M53&lt;=base!E$5,"","FAUX")</f>
        <v/>
      </c>
      <c r="O53" s="32">
        <f>IF(SUM(M53-base!E$5)&lt;0,0,SUM(M53-base!E$5))</f>
        <v>0</v>
      </c>
      <c r="P53" s="33">
        <f t="shared" si="1"/>
        <v>0</v>
      </c>
      <c r="Q53" s="14" t="str">
        <f>IF(P53&lt;=base!E$3,"","FAUX")</f>
        <v/>
      </c>
      <c r="R53" s="34">
        <f>IF(SUM(P53-base!E$3)&lt;0,0,SUM(P53-base!E$3))</f>
        <v>0</v>
      </c>
      <c r="S53" s="35">
        <f t="shared" si="2"/>
        <v>0</v>
      </c>
      <c r="T53" s="35">
        <f>IF(S53&gt;("36:00"*1),S53-("36:00"*1),0)-T52</f>
        <v>0.20833333333333304</v>
      </c>
      <c r="U53" s="16" t="str">
        <f>IF(travail!S53&lt;=base!E$8,"","FAUX")</f>
        <v/>
      </c>
      <c r="V53" s="36">
        <f>IF(SUM(S53-base!E$8)&lt;0,0,SUM(S53-base!E$8))</f>
        <v>0</v>
      </c>
      <c r="W53" s="149"/>
      <c r="X53" s="37">
        <f>IF(SUM(MOD(K53-I53,1)-IF(K53&gt;I53,MAX(0,MIN(K53,base!E$14/24)-MAX(I53,7/24)),MAX(0,base!E$14/24-MAX(I53,7/24))+MAX(0,MIN(K53,base!E$14/24)-7/24)))&lt;0,0,SUM(MOD(K53-I53,1)-IF(K53&gt;I53,MAX(0,MIN(K53,base!E$14/24)-MAX(I53,7/24)),MAX(0,base!E$14/24-MAX(I53,7/24))+MAX(0,MIN(K53,base!E$14/24)-7/24))))</f>
        <v>0</v>
      </c>
      <c r="Y53" s="19"/>
      <c r="Z53" s="39">
        <f>M53*G53*1</f>
        <v>0</v>
      </c>
    </row>
    <row r="54" spans="1:26">
      <c r="A54" s="3" t="s">
        <v>7</v>
      </c>
      <c r="B54" s="21">
        <v>41325</v>
      </c>
      <c r="C54" s="22"/>
      <c r="D54" s="23"/>
      <c r="E54" s="24"/>
      <c r="F54" s="25"/>
      <c r="G54" s="24"/>
      <c r="H54" s="25"/>
      <c r="I54" s="26"/>
      <c r="J54" s="27"/>
      <c r="K54" s="28"/>
      <c r="L54" s="29">
        <f t="shared" si="0"/>
        <v>0</v>
      </c>
      <c r="M54" s="30">
        <f>K54-I54+IF(I54&gt;K54,1)-J54+(E54*base!E$4)+(D54*base!E$4)+(C54*base!E$4)+(F54*base!E$4)</f>
        <v>0</v>
      </c>
      <c r="N54" s="31" t="str">
        <f>IF(M54&lt;=base!E$5,"","FAUX")</f>
        <v/>
      </c>
      <c r="O54" s="32">
        <f>IF(SUM(M54-base!E$5)&lt;0,0,SUM(M54-base!E$5))</f>
        <v>0</v>
      </c>
      <c r="P54" s="33">
        <f t="shared" si="1"/>
        <v>0</v>
      </c>
      <c r="Q54" s="14" t="str">
        <f>IF(P54&lt;=base!E$3,"","FAUX")</f>
        <v/>
      </c>
      <c r="R54" s="34">
        <f>IF(SUM(P54-base!E$3)&lt;0,0,SUM(P54-base!E$3))</f>
        <v>0</v>
      </c>
      <c r="S54" s="35">
        <f t="shared" si="2"/>
        <v>0</v>
      </c>
      <c r="T54" s="35">
        <f>IF(S54&gt;("36:00"*1),S54-("36:00"*1),0)-T53</f>
        <v>-0.20833333333333304</v>
      </c>
      <c r="U54" s="16" t="str">
        <f>IF(travail!S54&lt;=base!E$8,"","FAUX")</f>
        <v/>
      </c>
      <c r="V54" s="36">
        <f>IF(SUM(S54-base!E$8)&lt;0,0,SUM(S54-base!E$8))</f>
        <v>0</v>
      </c>
      <c r="W54" s="149"/>
      <c r="X54" s="37">
        <f>IF(SUM(MOD(K54-I54,1)-IF(K54&gt;I54,MAX(0,MIN(K54,base!E$14/24)-MAX(I54,7/24)),MAX(0,base!E$14/24-MAX(I54,7/24))+MAX(0,MIN(K54,base!E$14/24)-7/24)))&lt;0,0,SUM(MOD(K54-I54,1)-IF(K54&gt;I54,MAX(0,MIN(K54,base!E$14/24)-MAX(I54,7/24)),MAX(0,base!E$14/24-MAX(I54,7/24))+MAX(0,MIN(K54,base!E$14/24)-7/24))))</f>
        <v>0</v>
      </c>
      <c r="Y54" s="19"/>
      <c r="Z54" s="39">
        <f>M54*G54*1</f>
        <v>0</v>
      </c>
    </row>
    <row r="55" spans="1:26">
      <c r="A55" s="3" t="s">
        <v>8</v>
      </c>
      <c r="B55" s="21">
        <v>41326</v>
      </c>
      <c r="C55" s="22"/>
      <c r="D55" s="23"/>
      <c r="E55" s="24"/>
      <c r="F55" s="25"/>
      <c r="G55" s="24"/>
      <c r="H55" s="25"/>
      <c r="I55" s="26"/>
      <c r="J55" s="27"/>
      <c r="K55" s="28"/>
      <c r="L55" s="29">
        <f t="shared" si="0"/>
        <v>0</v>
      </c>
      <c r="M55" s="30">
        <f>K55-I55+IF(I55&gt;K55,1)-J55+(E55*base!E$4)+(D55*base!E$4)+(C55*base!E$4)+(F55*base!E$4)</f>
        <v>0</v>
      </c>
      <c r="N55" s="31" t="str">
        <f>IF(M55&lt;=base!E$5,"","FAUX")</f>
        <v/>
      </c>
      <c r="O55" s="32">
        <f>IF(SUM(M55-base!E$5)&lt;0,0,SUM(M55-base!E$5))</f>
        <v>0</v>
      </c>
      <c r="P55" s="33">
        <f t="shared" si="1"/>
        <v>0</v>
      </c>
      <c r="Q55" s="14" t="str">
        <f>IF(P55&lt;=base!E$3,"","FAUX")</f>
        <v/>
      </c>
      <c r="R55" s="34">
        <f>IF(SUM(P55-base!E$3)&lt;0,0,SUM(P55-base!E$3))</f>
        <v>0</v>
      </c>
      <c r="S55" s="35">
        <f t="shared" si="2"/>
        <v>0</v>
      </c>
      <c r="T55" s="35">
        <f>IF(S55&gt;("36:00"*1),S55-("36:00"*1),0)-T54</f>
        <v>0.20833333333333304</v>
      </c>
      <c r="U55" s="16" t="str">
        <f>IF(travail!S55&lt;=base!E$8,"","FAUX")</f>
        <v/>
      </c>
      <c r="V55" s="36">
        <f>IF(SUM(S55-base!E$8)&lt;0,0,SUM(S55-base!E$8))</f>
        <v>0</v>
      </c>
      <c r="W55" s="149"/>
      <c r="X55" s="37">
        <f>IF(SUM(MOD(K55-I55,1)-IF(K55&gt;I55,MAX(0,MIN(K55,base!E$14/24)-MAX(I55,7/24)),MAX(0,base!E$14/24-MAX(I55,7/24))+MAX(0,MIN(K55,base!E$14/24)-7/24)))&lt;0,0,SUM(MOD(K55-I55,1)-IF(K55&gt;I55,MAX(0,MIN(K55,base!E$14/24)-MAX(I55,7/24)),MAX(0,base!E$14/24-MAX(I55,7/24))+MAX(0,MIN(K55,base!E$14/24)-7/24))))</f>
        <v>0</v>
      </c>
      <c r="Y55" s="19"/>
      <c r="Z55" s="39">
        <f>M55*G55*1</f>
        <v>0</v>
      </c>
    </row>
    <row r="56" spans="1:26">
      <c r="A56" s="3" t="s">
        <v>9</v>
      </c>
      <c r="B56" s="21">
        <v>41327</v>
      </c>
      <c r="C56" s="22"/>
      <c r="D56" s="23"/>
      <c r="E56" s="24"/>
      <c r="F56" s="25"/>
      <c r="G56" s="24"/>
      <c r="H56" s="25"/>
      <c r="I56" s="26"/>
      <c r="J56" s="27"/>
      <c r="K56" s="28"/>
      <c r="L56" s="29">
        <f t="shared" si="0"/>
        <v>0</v>
      </c>
      <c r="M56" s="30">
        <f>K56-I56+IF(I56&gt;K56,1)-J56+(E56*base!E$4)+(D56*base!E$4)+(C56*base!E$4)+(F56*base!E$4)</f>
        <v>0</v>
      </c>
      <c r="N56" s="31" t="str">
        <f>IF(M56&lt;=base!E$5,"","FAUX")</f>
        <v/>
      </c>
      <c r="O56" s="32">
        <f>IF(SUM(M56-base!E$5)&lt;0,0,SUM(M56-base!E$5))</f>
        <v>0</v>
      </c>
      <c r="P56" s="33">
        <f t="shared" si="1"/>
        <v>0</v>
      </c>
      <c r="Q56" s="14" t="str">
        <f>IF(P56&lt;=base!E$3,"","FAUX")</f>
        <v/>
      </c>
      <c r="R56" s="34">
        <f>IF(SUM(P56-base!E$3)&lt;0,0,SUM(P56-base!E$3))</f>
        <v>0</v>
      </c>
      <c r="S56" s="35">
        <f t="shared" si="2"/>
        <v>0</v>
      </c>
      <c r="T56" s="35">
        <f>IF(S56&gt;("36:00"*1),S56-("36:00"*1),0)-T55</f>
        <v>-0.20833333333333304</v>
      </c>
      <c r="U56" s="16" t="str">
        <f>IF(travail!S56&lt;=base!E$8,"","FAUX")</f>
        <v/>
      </c>
      <c r="V56" s="36">
        <f>IF(SUM(S56-base!E$8)&lt;0,0,SUM(S56-base!E$8))</f>
        <v>0</v>
      </c>
      <c r="W56" s="149"/>
      <c r="X56" s="37">
        <f>IF(SUM(MOD(K56-I56,1)-IF(K56&gt;I56,MAX(0,MIN(K56,base!E$14/24)-MAX(I56,7/24)),MAX(0,base!E$14/24-MAX(I56,7/24))+MAX(0,MIN(K56,base!E$14/24)-7/24)))&lt;0,0,SUM(MOD(K56-I56,1)-IF(K56&gt;I56,MAX(0,MIN(K56,base!E$14/24)-MAX(I56,7/24)),MAX(0,base!E$14/24-MAX(I56,7/24))+MAX(0,MIN(K56,base!E$14/24)-7/24))))</f>
        <v>0</v>
      </c>
      <c r="Y56" s="19"/>
      <c r="Z56" s="39">
        <f>M56*G56*1</f>
        <v>0</v>
      </c>
    </row>
    <row r="57" spans="1:26">
      <c r="A57" s="3" t="s">
        <v>3</v>
      </c>
      <c r="B57" s="21">
        <v>41328</v>
      </c>
      <c r="C57" s="22"/>
      <c r="D57" s="23"/>
      <c r="E57" s="24"/>
      <c r="F57" s="25"/>
      <c r="G57" s="24"/>
      <c r="H57" s="25"/>
      <c r="I57" s="26"/>
      <c r="J57" s="27"/>
      <c r="K57" s="28"/>
      <c r="L57" s="29">
        <f t="shared" si="0"/>
        <v>0</v>
      </c>
      <c r="M57" s="30">
        <f>K57-I57+IF(I57&gt;K57,1)-J57+(E57*base!E$4)+(D57*base!E$4)+(C57*base!E$4)+(F57*base!E$4)</f>
        <v>0</v>
      </c>
      <c r="N57" s="31" t="str">
        <f>IF(M57&lt;=base!E$5,"","FAUX")</f>
        <v/>
      </c>
      <c r="O57" s="32">
        <f>IF(SUM(M57-base!E$5)&lt;0,0,SUM(M57-base!E$5))</f>
        <v>0</v>
      </c>
      <c r="P57" s="33">
        <f t="shared" si="1"/>
        <v>0</v>
      </c>
      <c r="Q57" s="14" t="str">
        <f>IF(P57&lt;=base!E$3,"","FAUX")</f>
        <v/>
      </c>
      <c r="R57" s="34">
        <f>IF(SUM(P57-base!E$3)&lt;0,0,SUM(P57-base!E$3))</f>
        <v>0</v>
      </c>
      <c r="S57" s="35">
        <f t="shared" si="2"/>
        <v>0</v>
      </c>
      <c r="T57" s="35">
        <f>IF(S57&gt;("36:00"*1),S57-("36:00"*1),0)-T56</f>
        <v>0.20833333333333304</v>
      </c>
      <c r="U57" s="16" t="str">
        <f>IF(travail!S57&lt;=base!E$8,"","FAUX")</f>
        <v/>
      </c>
      <c r="V57" s="36">
        <f>IF(SUM(S57-base!E$8)&lt;0,0,SUM(S57-base!E$8))</f>
        <v>0</v>
      </c>
      <c r="W57" s="149"/>
      <c r="X57" s="37">
        <f>IF(SUM(MOD(K57-I57,1)-IF(K57&gt;I57,MAX(0,MIN(K57,base!E$14/24)-MAX(I57,7/24)),MAX(0,base!E$14/24-MAX(I57,7/24))+MAX(0,MIN(K57,base!E$14/24)-7/24)))&lt;0,0,SUM(MOD(K57-I57,1)-IF(K57&gt;I57,MAX(0,MIN(K57,base!E$14/24)-MAX(I57,7/24)),MAX(0,base!E$14/24-MAX(I57,7/24))+MAX(0,MIN(K57,base!E$14/24)-7/24))))</f>
        <v>0</v>
      </c>
      <c r="Y57" s="19"/>
      <c r="Z57" s="39">
        <f>M57*G57*1</f>
        <v>0</v>
      </c>
    </row>
    <row r="58" spans="1:26">
      <c r="A58" s="3" t="s">
        <v>4</v>
      </c>
      <c r="B58" s="21">
        <v>41329</v>
      </c>
      <c r="C58" s="22"/>
      <c r="D58" s="23"/>
      <c r="E58" s="24"/>
      <c r="F58" s="25"/>
      <c r="G58" s="24"/>
      <c r="H58" s="25"/>
      <c r="I58" s="26"/>
      <c r="J58" s="27"/>
      <c r="K58" s="28"/>
      <c r="L58" s="29">
        <f t="shared" si="0"/>
        <v>0</v>
      </c>
      <c r="M58" s="30">
        <f>K58-I58+IF(I58&gt;K58,1)-J58+(E58*base!E$4)+(D58*base!E$4)+(C58*base!E$4)+(F58*base!E$4)</f>
        <v>0</v>
      </c>
      <c r="N58" s="31" t="str">
        <f>IF(M58&lt;=base!E$5,"","FAUX")</f>
        <v/>
      </c>
      <c r="O58" s="32">
        <f>IF(SUM(M58-base!E$5)&lt;0,0,SUM(M58-base!E$5))</f>
        <v>0</v>
      </c>
      <c r="P58" s="33">
        <f t="shared" si="1"/>
        <v>0</v>
      </c>
      <c r="Q58" s="14" t="str">
        <f>IF(P58&lt;=base!E$3,"","FAUX")</f>
        <v/>
      </c>
      <c r="R58" s="34">
        <f>IF(SUM(P58-base!E$3)&lt;0,0,SUM(P58-base!E$3))</f>
        <v>0</v>
      </c>
      <c r="S58" s="35">
        <f t="shared" si="2"/>
        <v>0</v>
      </c>
      <c r="T58" s="35">
        <f>IF(S58&gt;("36:00"*1),S58-("36:00"*1),0)-T57</f>
        <v>-0.20833333333333304</v>
      </c>
      <c r="U58" s="16" t="str">
        <f>IF(travail!S58&lt;=base!E$8,"","FAUX")</f>
        <v/>
      </c>
      <c r="V58" s="36">
        <f>IF(SUM(S58-base!E$8)&lt;0,0,SUM(S58-base!E$8))</f>
        <v>0</v>
      </c>
      <c r="W58" s="149"/>
      <c r="X58" s="37">
        <f>IF(SUM(MOD(K58-I58,1)-IF(K58&gt;I58,MAX(0,MIN(K58,base!E$14/24)-MAX(I58,7/24)),MAX(0,base!E$14/24-MAX(I58,7/24))+MAX(0,MIN(K58,base!E$14/24)-7/24)))&lt;0,0,SUM(MOD(K58-I58,1)-IF(K58&gt;I58,MAX(0,MIN(K58,base!E$14/24)-MAX(I58,7/24)),MAX(0,base!E$14/24-MAX(I58,7/24))+MAX(0,MIN(K58,base!E$14/24)-7/24))))</f>
        <v>0</v>
      </c>
      <c r="Y58" s="19"/>
      <c r="Z58" s="39"/>
    </row>
    <row r="59" spans="1:26">
      <c r="A59" s="3" t="s">
        <v>5</v>
      </c>
      <c r="B59" s="21">
        <v>41330</v>
      </c>
      <c r="C59" s="22"/>
      <c r="D59" s="23"/>
      <c r="E59" s="24"/>
      <c r="F59" s="25"/>
      <c r="G59" s="24"/>
      <c r="H59" s="25"/>
      <c r="I59" s="26"/>
      <c r="J59" s="27"/>
      <c r="K59" s="28"/>
      <c r="L59" s="29">
        <f t="shared" si="0"/>
        <v>0</v>
      </c>
      <c r="M59" s="30">
        <f>K59-I59+IF(I59&gt;K59,1)-J59+(E59*base!E$4)+(D59*base!E$4)+(C59*base!E$4)+(F59*base!E$4)</f>
        <v>0</v>
      </c>
      <c r="N59" s="31" t="str">
        <f>IF(M59&lt;=base!E$5,"","FAUX")</f>
        <v/>
      </c>
      <c r="O59" s="32">
        <f>IF(SUM(M59-base!E$5)&lt;0,0,SUM(M59-base!E$5))</f>
        <v>0</v>
      </c>
      <c r="P59" s="33">
        <f t="shared" si="1"/>
        <v>0</v>
      </c>
      <c r="Q59" s="14" t="str">
        <f>IF(P59&lt;=base!E$3,"","FAUX")</f>
        <v/>
      </c>
      <c r="R59" s="34">
        <f>IF(SUM(P59-base!E$3)&lt;0,0,SUM(P59-base!E$3))</f>
        <v>0</v>
      </c>
      <c r="S59" s="35">
        <f t="shared" si="2"/>
        <v>0</v>
      </c>
      <c r="T59" s="35">
        <f>IF(S59&gt;("36:00"*1),S59-("36:00"*1),0)-T58</f>
        <v>0.20833333333333304</v>
      </c>
      <c r="U59" s="16" t="str">
        <f>IF(travail!S59&lt;=base!E$8,"","FAUX")</f>
        <v/>
      </c>
      <c r="V59" s="36">
        <f>IF(SUM(S59-base!E$8)&lt;0,0,SUM(S59-base!E$8))</f>
        <v>0</v>
      </c>
      <c r="W59" s="149"/>
      <c r="X59" s="37">
        <f>IF(SUM(MOD(K59-I59,1)-IF(K59&gt;I59,MAX(0,MIN(K59,base!E$14/24)-MAX(I59,7/24)),MAX(0,base!E$14/24-MAX(I59,7/24))+MAX(0,MIN(K59,base!E$14/24)-7/24)))&lt;0,0,SUM(MOD(K59-I59,1)-IF(K59&gt;I59,MAX(0,MIN(K59,base!E$14/24)-MAX(I59,7/24)),MAX(0,base!E$14/24-MAX(I59,7/24))+MAX(0,MIN(K59,base!E$14/24)-7/24))))</f>
        <v>0</v>
      </c>
      <c r="Y59" s="38">
        <f>M59</f>
        <v>0</v>
      </c>
      <c r="Z59" s="39"/>
    </row>
    <row r="60" spans="1:26">
      <c r="A60" s="3" t="s">
        <v>6</v>
      </c>
      <c r="B60" s="21">
        <v>41331</v>
      </c>
      <c r="C60" s="22"/>
      <c r="D60" s="23"/>
      <c r="E60" s="24"/>
      <c r="F60" s="25"/>
      <c r="G60" s="24"/>
      <c r="H60" s="25"/>
      <c r="I60" s="26"/>
      <c r="J60" s="27"/>
      <c r="K60" s="28"/>
      <c r="L60" s="29">
        <f t="shared" si="0"/>
        <v>0</v>
      </c>
      <c r="M60" s="30">
        <f>K60-I60+IF(I60&gt;K60,1)-J60+(E60*base!E$4)+(D60*base!E$4)+(C60*base!E$4)+(F60*base!E$4)</f>
        <v>0</v>
      </c>
      <c r="N60" s="31" t="str">
        <f>IF(M60&lt;=base!E$5,"","FAUX")</f>
        <v/>
      </c>
      <c r="O60" s="32">
        <f>IF(SUM(M60-base!E$5)&lt;0,0,SUM(M60-base!E$5))</f>
        <v>0</v>
      </c>
      <c r="P60" s="33">
        <f t="shared" si="1"/>
        <v>0</v>
      </c>
      <c r="Q60" s="14" t="str">
        <f>IF(P60&lt;=base!E$3,"","FAUX")</f>
        <v/>
      </c>
      <c r="R60" s="34">
        <f>IF(SUM(P60-base!E$3)&lt;0,0,SUM(P60-base!E$3))</f>
        <v>0</v>
      </c>
      <c r="S60" s="35">
        <f t="shared" si="2"/>
        <v>0</v>
      </c>
      <c r="T60" s="35">
        <f>IF(S60&gt;("36:00"*1),S60-("36:00"*1),0)-T59</f>
        <v>-0.20833333333333304</v>
      </c>
      <c r="U60" s="16" t="str">
        <f>IF(travail!S60&lt;=base!E$8,"","FAUX")</f>
        <v/>
      </c>
      <c r="V60" s="36">
        <f>IF(SUM(S60-base!E$8)&lt;0,0,SUM(S60-base!E$8))</f>
        <v>0</v>
      </c>
      <c r="W60" s="149"/>
      <c r="X60" s="37">
        <f>IF(SUM(MOD(K60-I60,1)-IF(K60&gt;I60,MAX(0,MIN(K60,base!E$14/24)-MAX(I60,7/24)),MAX(0,base!E$14/24-MAX(I60,7/24))+MAX(0,MIN(K60,base!E$14/24)-7/24)))&lt;0,0,SUM(MOD(K60-I60,1)-IF(K60&gt;I60,MAX(0,MIN(K60,base!E$14/24)-MAX(I60,7/24)),MAX(0,base!E$14/24-MAX(I60,7/24))+MAX(0,MIN(K60,base!E$14/24)-7/24))))</f>
        <v>0</v>
      </c>
      <c r="Y60" s="19"/>
      <c r="Z60" s="39">
        <f>M60*G60*1</f>
        <v>0</v>
      </c>
    </row>
    <row r="61" spans="1:26">
      <c r="A61" s="3" t="s">
        <v>7</v>
      </c>
      <c r="B61" s="21">
        <v>41332</v>
      </c>
      <c r="C61" s="22"/>
      <c r="D61" s="23"/>
      <c r="E61" s="24"/>
      <c r="F61" s="25"/>
      <c r="G61" s="24"/>
      <c r="H61" s="25"/>
      <c r="I61" s="26"/>
      <c r="J61" s="27"/>
      <c r="K61" s="28"/>
      <c r="L61" s="29">
        <f t="shared" si="0"/>
        <v>0</v>
      </c>
      <c r="M61" s="30">
        <f>K61-I61+IF(I61&gt;K61,1)-J61+(E61*base!E$4)+(D61*base!E$4)+(C61*base!E$4)+(F61*base!E$4)</f>
        <v>0</v>
      </c>
      <c r="N61" s="31" t="str">
        <f>IF(M61&lt;=base!E$5,"","FAUX")</f>
        <v/>
      </c>
      <c r="O61" s="32">
        <f>IF(SUM(M61-base!E$5)&lt;0,0,SUM(M61-base!E$5))</f>
        <v>0</v>
      </c>
      <c r="P61" s="33">
        <f t="shared" si="1"/>
        <v>0</v>
      </c>
      <c r="Q61" s="14" t="str">
        <f>IF(P61&lt;=base!E$3,"","FAUX")</f>
        <v/>
      </c>
      <c r="R61" s="34">
        <f>IF(SUM(P61-base!E$3)&lt;0,0,SUM(P61-base!E$3))</f>
        <v>0</v>
      </c>
      <c r="S61" s="35">
        <f t="shared" si="2"/>
        <v>0</v>
      </c>
      <c r="T61" s="35">
        <f>IF(S61&gt;("36:00"*1),S61-("36:00"*1),0)-T60</f>
        <v>0.20833333333333304</v>
      </c>
      <c r="U61" s="16" t="str">
        <f>IF(travail!S61&lt;=base!E$8,"","FAUX")</f>
        <v/>
      </c>
      <c r="V61" s="36">
        <f>IF(SUM(S61-base!E$8)&lt;0,0,SUM(S61-base!E$8))</f>
        <v>0</v>
      </c>
      <c r="W61" s="149"/>
      <c r="X61" s="37">
        <f>IF(SUM(MOD(K61-I61,1)-IF(K61&gt;I61,MAX(0,MIN(K61,base!E$14/24)-MAX(I61,7/24)),MAX(0,base!E$14/24-MAX(I61,7/24))+MAX(0,MIN(K61,base!E$14/24)-7/24)))&lt;0,0,SUM(MOD(K61-I61,1)-IF(K61&gt;I61,MAX(0,MIN(K61,base!E$14/24)-MAX(I61,7/24)),MAX(0,base!E$14/24-MAX(I61,7/24))+MAX(0,MIN(K61,base!E$14/24)-7/24))))</f>
        <v>0</v>
      </c>
      <c r="Y61" s="19"/>
      <c r="Z61" s="39">
        <f>M61*G61*1</f>
        <v>0</v>
      </c>
    </row>
    <row r="62" spans="1:26">
      <c r="A62" s="3" t="s">
        <v>8</v>
      </c>
      <c r="B62" s="21">
        <v>41333</v>
      </c>
      <c r="C62" s="22"/>
      <c r="D62" s="23"/>
      <c r="E62" s="24"/>
      <c r="F62" s="25"/>
      <c r="G62" s="24"/>
      <c r="H62" s="25"/>
      <c r="I62" s="26"/>
      <c r="J62" s="27"/>
      <c r="K62" s="28"/>
      <c r="L62" s="29">
        <f t="shared" si="0"/>
        <v>0</v>
      </c>
      <c r="M62" s="30">
        <f>K62-I62+IF(I62&gt;K62,1)-J62+(E62*base!E$4)+(D62*base!E$4)+(C62*base!E$4)+(F62*base!E$4)</f>
        <v>0</v>
      </c>
      <c r="N62" s="31" t="str">
        <f>IF(M62&lt;=base!E$5,"","FAUX")</f>
        <v/>
      </c>
      <c r="O62" s="32">
        <f>IF(SUM(M62-base!E$5)&lt;0,0,SUM(M62-base!E$5))</f>
        <v>0</v>
      </c>
      <c r="P62" s="33">
        <f t="shared" si="1"/>
        <v>0</v>
      </c>
      <c r="Q62" s="14" t="str">
        <f>IF(P62&lt;=base!E$3,"","FAUX")</f>
        <v/>
      </c>
      <c r="R62" s="34">
        <f>IF(SUM(P62-base!E$3)&lt;0,0,SUM(P62-base!E$3))</f>
        <v>0</v>
      </c>
      <c r="S62" s="35">
        <f t="shared" si="2"/>
        <v>0</v>
      </c>
      <c r="T62" s="35">
        <f>IF(S62&gt;("36:00"*1),S62-("36:00"*1),0)-T61</f>
        <v>-0.20833333333333304</v>
      </c>
      <c r="U62" s="16" t="str">
        <f>IF(travail!S62&lt;=base!E$8,"","FAUX")</f>
        <v/>
      </c>
      <c r="V62" s="36">
        <f>IF(SUM(S62-base!E$8)&lt;0,0,SUM(S62-base!E$8))</f>
        <v>0</v>
      </c>
      <c r="W62" s="149"/>
      <c r="X62" s="37">
        <f>IF(SUM(MOD(K62-I62,1)-IF(K62&gt;I62,MAX(0,MIN(K62,base!E$14/24)-MAX(I62,7/24)),MAX(0,base!E$14/24-MAX(I62,7/24))+MAX(0,MIN(K62,base!E$14/24)-7/24)))&lt;0,0,SUM(MOD(K62-I62,1)-IF(K62&gt;I62,MAX(0,MIN(K62,base!E$14/24)-MAX(I62,7/24)),MAX(0,base!E$14/24-MAX(I62,7/24))+MAX(0,MIN(K62,base!E$14/24)-7/24))))</f>
        <v>0</v>
      </c>
      <c r="Y62" s="19"/>
      <c r="Z62" s="39">
        <f>M62*G62*1</f>
        <v>0</v>
      </c>
    </row>
    <row r="63" spans="1:26">
      <c r="A63" s="3" t="s">
        <v>9</v>
      </c>
      <c r="B63" s="21">
        <v>41334</v>
      </c>
      <c r="C63" s="22"/>
      <c r="D63" s="23"/>
      <c r="E63" s="24"/>
      <c r="F63" s="25"/>
      <c r="G63" s="24"/>
      <c r="H63" s="25"/>
      <c r="I63" s="26"/>
      <c r="J63" s="27"/>
      <c r="K63" s="28"/>
      <c r="L63" s="29">
        <f t="shared" si="0"/>
        <v>0</v>
      </c>
      <c r="M63" s="30">
        <f>K63-I63+IF(I63&gt;K63,1)-J63+(E63*base!E$4)+(D63*base!E$4)+(C63*base!E$4)+(F63*base!E$4)</f>
        <v>0</v>
      </c>
      <c r="N63" s="31" t="str">
        <f>IF(M63&lt;=base!E$5,"","FAUX")</f>
        <v/>
      </c>
      <c r="O63" s="32">
        <f>IF(SUM(M63-base!E$5)&lt;0,0,SUM(M63-base!E$5))</f>
        <v>0</v>
      </c>
      <c r="P63" s="33">
        <f t="shared" si="1"/>
        <v>0</v>
      </c>
      <c r="Q63" s="14" t="str">
        <f>IF(P63&lt;=base!E$3,"","FAUX")</f>
        <v/>
      </c>
      <c r="R63" s="34">
        <f>IF(SUM(P63-base!E$3)&lt;0,0,SUM(P63-base!E$3))</f>
        <v>0</v>
      </c>
      <c r="S63" s="35">
        <f t="shared" si="2"/>
        <v>0</v>
      </c>
      <c r="T63" s="35">
        <f>IF(S63&gt;("36:00"*1),S63-("36:00"*1),0)-T62</f>
        <v>0.20833333333333304</v>
      </c>
      <c r="U63" s="16" t="str">
        <f>IF(travail!S63&lt;=base!E$8,"","FAUX")</f>
        <v/>
      </c>
      <c r="V63" s="36">
        <f>IF(SUM(S63-base!E$8)&lt;0,0,SUM(S63-base!E$8))</f>
        <v>0</v>
      </c>
      <c r="W63" s="149"/>
      <c r="X63" s="37">
        <f>IF(SUM(MOD(K63-I63,1)-IF(K63&gt;I63,MAX(0,MIN(K63,base!E$14/24)-MAX(I63,7/24)),MAX(0,base!E$14/24-MAX(I63,7/24))+MAX(0,MIN(K63,base!E$14/24)-7/24)))&lt;0,0,SUM(MOD(K63-I63,1)-IF(K63&gt;I63,MAX(0,MIN(K63,base!E$14/24)-MAX(I63,7/24)),MAX(0,base!E$14/24-MAX(I63,7/24))+MAX(0,MIN(K63,base!E$14/24)-7/24))))</f>
        <v>0</v>
      </c>
      <c r="Y63" s="19"/>
      <c r="Z63" s="39">
        <f>M63*G63*1</f>
        <v>0</v>
      </c>
    </row>
    <row r="64" spans="1:26">
      <c r="A64" s="3" t="s">
        <v>3</v>
      </c>
      <c r="B64" s="21">
        <v>41335</v>
      </c>
      <c r="C64" s="22"/>
      <c r="D64" s="23"/>
      <c r="E64" s="24"/>
      <c r="F64" s="25"/>
      <c r="G64" s="24"/>
      <c r="H64" s="25"/>
      <c r="I64" s="26"/>
      <c r="J64" s="27"/>
      <c r="K64" s="28"/>
      <c r="L64" s="29">
        <f t="shared" si="0"/>
        <v>0</v>
      </c>
      <c r="M64" s="30">
        <f>K64-I64+IF(I64&gt;K64,1)-J64+(E64*base!E$4)+(D64*base!E$4)+(C64*base!E$4)+(F64*base!E$4)</f>
        <v>0</v>
      </c>
      <c r="N64" s="31" t="str">
        <f>IF(M64&lt;=base!E$5,"","FAUX")</f>
        <v/>
      </c>
      <c r="O64" s="32">
        <f>IF(SUM(M64-base!E$5)&lt;0,0,SUM(M64-base!E$5))</f>
        <v>0</v>
      </c>
      <c r="P64" s="33">
        <f t="shared" si="1"/>
        <v>0</v>
      </c>
      <c r="Q64" s="14" t="str">
        <f>IF(P64&lt;=base!E$3,"","FAUX")</f>
        <v/>
      </c>
      <c r="R64" s="34">
        <f>IF(SUM(P64-base!E$3)&lt;0,0,SUM(P64-base!E$3))</f>
        <v>0</v>
      </c>
      <c r="S64" s="35">
        <f t="shared" si="2"/>
        <v>0</v>
      </c>
      <c r="T64" s="35">
        <f>IF(S64&gt;("36:00"*1),S64-("36:00"*1),0)-T63</f>
        <v>-0.20833333333333304</v>
      </c>
      <c r="U64" s="16" t="str">
        <f>IF(travail!S64&lt;=base!E$8,"","FAUX")</f>
        <v/>
      </c>
      <c r="V64" s="36">
        <f>IF(SUM(S64-base!E$8)&lt;0,0,SUM(S64-base!E$8))</f>
        <v>0</v>
      </c>
      <c r="W64" s="149"/>
      <c r="X64" s="37">
        <f>IF(SUM(MOD(K64-I64,1)-IF(K64&gt;I64,MAX(0,MIN(K64,base!E$14/24)-MAX(I64,7/24)),MAX(0,base!E$14/24-MAX(I64,7/24))+MAX(0,MIN(K64,base!E$14/24)-7/24)))&lt;0,0,SUM(MOD(K64-I64,1)-IF(K64&gt;I64,MAX(0,MIN(K64,base!E$14/24)-MAX(I64,7/24)),MAX(0,base!E$14/24-MAX(I64,7/24))+MAX(0,MIN(K64,base!E$14/24)-7/24))))</f>
        <v>0</v>
      </c>
      <c r="Y64" s="19"/>
      <c r="Z64" s="39">
        <f>M64*G64*1</f>
        <v>0</v>
      </c>
    </row>
    <row r="65" spans="1:26">
      <c r="A65" s="3" t="s">
        <v>4</v>
      </c>
      <c r="B65" s="21">
        <v>41336</v>
      </c>
      <c r="C65" s="22"/>
      <c r="D65" s="23"/>
      <c r="E65" s="24"/>
      <c r="F65" s="25"/>
      <c r="G65" s="24"/>
      <c r="H65" s="25"/>
      <c r="I65" s="26"/>
      <c r="J65" s="27"/>
      <c r="K65" s="28"/>
      <c r="L65" s="29">
        <f t="shared" si="0"/>
        <v>0</v>
      </c>
      <c r="M65" s="30">
        <f>K65-I65+IF(I65&gt;K65,1)-J65+(E65*base!E$4)+(D65*base!E$4)+(C65*base!E$4)+(F65*base!E$4)</f>
        <v>0</v>
      </c>
      <c r="N65" s="31" t="str">
        <f>IF(M65&lt;=base!E$5,"","FAUX")</f>
        <v/>
      </c>
      <c r="O65" s="32">
        <f>IF(SUM(M65-base!E$5)&lt;0,0,SUM(M65-base!E$5))</f>
        <v>0</v>
      </c>
      <c r="P65" s="33">
        <f t="shared" ref="P65:P128" si="3">K65-I65+IF(I65&gt;K65,1)</f>
        <v>0</v>
      </c>
      <c r="Q65" s="14" t="str">
        <f>IF(P65&lt;=base!E$3,"","FAUX")</f>
        <v/>
      </c>
      <c r="R65" s="34">
        <f>IF(SUM(P65-base!E$3)&lt;0,0,SUM(P65-base!E$3))</f>
        <v>0</v>
      </c>
      <c r="S65" s="35">
        <f t="shared" si="2"/>
        <v>0</v>
      </c>
      <c r="T65" s="35">
        <f>IF(S65&gt;("36:00"*1),S65-("36:00"*1),0)-T64</f>
        <v>0.20833333333333304</v>
      </c>
      <c r="U65" s="16" t="str">
        <f>IF(travail!S65&lt;=base!E$8,"","FAUX")</f>
        <v/>
      </c>
      <c r="V65" s="36">
        <f>IF(SUM(S65-base!E$8)&lt;0,0,SUM(S65-base!E$8))</f>
        <v>0</v>
      </c>
      <c r="W65" s="149"/>
      <c r="X65" s="37">
        <f>IF(SUM(MOD(K65-I65,1)-IF(K65&gt;I65,MAX(0,MIN(K65,base!E$14/24)-MAX(I65,7/24)),MAX(0,base!E$14/24-MAX(I65,7/24))+MAX(0,MIN(K65,base!E$14/24)-7/24)))&lt;0,0,SUM(MOD(K65-I65,1)-IF(K65&gt;I65,MAX(0,MIN(K65,base!E$14/24)-MAX(I65,7/24)),MAX(0,base!E$14/24-MAX(I65,7/24))+MAX(0,MIN(K65,base!E$14/24)-7/24))))</f>
        <v>0</v>
      </c>
      <c r="Y65" s="19"/>
      <c r="Z65" s="39"/>
    </row>
    <row r="66" spans="1:26">
      <c r="A66" s="3" t="s">
        <v>5</v>
      </c>
      <c r="B66" s="21">
        <v>41337</v>
      </c>
      <c r="C66" s="22"/>
      <c r="D66" s="23"/>
      <c r="E66" s="24"/>
      <c r="F66" s="25"/>
      <c r="G66" s="24"/>
      <c r="H66" s="25"/>
      <c r="I66" s="26"/>
      <c r="J66" s="27"/>
      <c r="K66" s="28"/>
      <c r="L66" s="29">
        <f t="shared" si="0"/>
        <v>0</v>
      </c>
      <c r="M66" s="30">
        <f>K66-I66+IF(I66&gt;K66,1)-J66+(E66*base!E$4)+(D66*base!E$4)+(C66*base!E$4)+(F66*base!E$4)</f>
        <v>0</v>
      </c>
      <c r="N66" s="31" t="str">
        <f>IF(M66&lt;=base!E$5,"","FAUX")</f>
        <v/>
      </c>
      <c r="O66" s="32">
        <f>IF(SUM(M66-base!E$5)&lt;0,0,SUM(M66-base!E$5))</f>
        <v>0</v>
      </c>
      <c r="P66" s="33">
        <f t="shared" si="3"/>
        <v>0</v>
      </c>
      <c r="Q66" s="14" t="str">
        <f>IF(P66&lt;=base!E$3,"","FAUX")</f>
        <v/>
      </c>
      <c r="R66" s="34">
        <f>IF(SUM(P66-base!E$3)&lt;0,0,SUM(P66-base!E$3))</f>
        <v>0</v>
      </c>
      <c r="S66" s="35">
        <f t="shared" si="2"/>
        <v>0</v>
      </c>
      <c r="T66" s="35">
        <f>IF(S66&gt;("36:00"*1),S66-("36:00"*1),0)-T65</f>
        <v>-0.20833333333333304</v>
      </c>
      <c r="U66" s="16" t="str">
        <f>IF(travail!S66&lt;=base!E$8,"","FAUX")</f>
        <v/>
      </c>
      <c r="V66" s="36">
        <f>IF(SUM(S66-base!E$8)&lt;0,0,SUM(S66-base!E$8))</f>
        <v>0</v>
      </c>
      <c r="W66" s="149"/>
      <c r="X66" s="37">
        <f>IF(SUM(MOD(K66-I66,1)-IF(K66&gt;I66,MAX(0,MIN(K66,base!E$14/24)-MAX(I66,7/24)),MAX(0,base!E$14/24-MAX(I66,7/24))+MAX(0,MIN(K66,base!E$14/24)-7/24)))&lt;0,0,SUM(MOD(K66-I66,1)-IF(K66&gt;I66,MAX(0,MIN(K66,base!E$14/24)-MAX(I66,7/24)),MAX(0,base!E$14/24-MAX(I66,7/24))+MAX(0,MIN(K66,base!E$14/24)-7/24))))</f>
        <v>0</v>
      </c>
      <c r="Y66" s="38">
        <f>M66</f>
        <v>0</v>
      </c>
      <c r="Z66" s="39"/>
    </row>
    <row r="67" spans="1:26">
      <c r="A67" s="3" t="s">
        <v>6</v>
      </c>
      <c r="B67" s="21">
        <v>41338</v>
      </c>
      <c r="C67" s="22"/>
      <c r="D67" s="23"/>
      <c r="E67" s="24"/>
      <c r="F67" s="25"/>
      <c r="G67" s="24"/>
      <c r="H67" s="25"/>
      <c r="I67" s="26"/>
      <c r="J67" s="27"/>
      <c r="K67" s="28"/>
      <c r="L67" s="29">
        <f t="shared" si="0"/>
        <v>0</v>
      </c>
      <c r="M67" s="30">
        <f>K67-I67+IF(I67&gt;K67,1)-J67+(E67*base!E$4)+(D67*base!E$4)+(C67*base!E$4)+(F67*base!E$4)</f>
        <v>0</v>
      </c>
      <c r="N67" s="31" t="str">
        <f>IF(M67&lt;=base!E$5,"","FAUX")</f>
        <v/>
      </c>
      <c r="O67" s="32">
        <f>IF(SUM(M67-base!E$5)&lt;0,0,SUM(M67-base!E$5))</f>
        <v>0</v>
      </c>
      <c r="P67" s="33">
        <f t="shared" si="3"/>
        <v>0</v>
      </c>
      <c r="Q67" s="14" t="str">
        <f>IF(P67&lt;=base!E$3,"","FAUX")</f>
        <v/>
      </c>
      <c r="R67" s="34">
        <f>IF(SUM(P67-base!E$3)&lt;0,0,SUM(P67-base!E$3))</f>
        <v>0</v>
      </c>
      <c r="S67" s="35">
        <f t="shared" si="2"/>
        <v>0</v>
      </c>
      <c r="T67" s="35">
        <f>IF(S67&gt;("36:00"*1),S67-("36:00"*1),0)-T66</f>
        <v>0.20833333333333304</v>
      </c>
      <c r="U67" s="16" t="str">
        <f>IF(travail!S67&lt;=base!E$8,"","FAUX")</f>
        <v/>
      </c>
      <c r="V67" s="36">
        <f>IF(SUM(S67-base!E$8)&lt;0,0,SUM(S67-base!E$8))</f>
        <v>0</v>
      </c>
      <c r="W67" s="149"/>
      <c r="X67" s="37">
        <f>IF(SUM(MOD(K67-I67,1)-IF(K67&gt;I67,MAX(0,MIN(K67,base!E$14/24)-MAX(I67,7/24)),MAX(0,base!E$14/24-MAX(I67,7/24))+MAX(0,MIN(K67,base!E$14/24)-7/24)))&lt;0,0,SUM(MOD(K67-I67,1)-IF(K67&gt;I67,MAX(0,MIN(K67,base!E$14/24)-MAX(I67,7/24)),MAX(0,base!E$14/24-MAX(I67,7/24))+MAX(0,MIN(K67,base!E$14/24)-7/24))))</f>
        <v>0</v>
      </c>
      <c r="Y67" s="19"/>
      <c r="Z67" s="39">
        <f>M67*G67*1</f>
        <v>0</v>
      </c>
    </row>
    <row r="68" spans="1:26">
      <c r="A68" s="3" t="s">
        <v>7</v>
      </c>
      <c r="B68" s="21">
        <v>41339</v>
      </c>
      <c r="C68" s="22"/>
      <c r="D68" s="23"/>
      <c r="E68" s="24"/>
      <c r="F68" s="25"/>
      <c r="G68" s="24"/>
      <c r="H68" s="25"/>
      <c r="I68" s="26"/>
      <c r="J68" s="27"/>
      <c r="K68" s="28"/>
      <c r="L68" s="29">
        <f t="shared" ref="L68:L131" si="4">C68+D68+E68+F68+G68+H68</f>
        <v>0</v>
      </c>
      <c r="M68" s="30">
        <f>K68-I68+IF(I68&gt;K68,1)-J68+(E68*base!E$4)+(D68*base!E$4)+(C68*base!E$4)+(F68*base!E$4)</f>
        <v>0</v>
      </c>
      <c r="N68" s="31" t="str">
        <f>IF(M68&lt;=base!E$5,"","FAUX")</f>
        <v/>
      </c>
      <c r="O68" s="32">
        <f>IF(SUM(M68-base!E$5)&lt;0,0,SUM(M68-base!E$5))</f>
        <v>0</v>
      </c>
      <c r="P68" s="33">
        <f t="shared" si="3"/>
        <v>0</v>
      </c>
      <c r="Q68" s="14" t="str">
        <f>IF(P68&lt;=base!E$3,"","FAUX")</f>
        <v/>
      </c>
      <c r="R68" s="34">
        <f>IF(SUM(P68-base!E$3)&lt;0,0,SUM(P68-base!E$3))</f>
        <v>0</v>
      </c>
      <c r="S68" s="35">
        <f t="shared" si="2"/>
        <v>0</v>
      </c>
      <c r="T68" s="35">
        <f>IF(S68&gt;("36:00"*1),S68-("36:00"*1),0)-T67</f>
        <v>-0.20833333333333304</v>
      </c>
      <c r="U68" s="16" t="str">
        <f>IF(travail!S68&lt;=base!E$8,"","FAUX")</f>
        <v/>
      </c>
      <c r="V68" s="36">
        <f>IF(SUM(S68-base!E$8)&lt;0,0,SUM(S68-base!E$8))</f>
        <v>0</v>
      </c>
      <c r="W68" s="149"/>
      <c r="X68" s="37">
        <f>IF(SUM(MOD(K68-I68,1)-IF(K68&gt;I68,MAX(0,MIN(K68,base!E$14/24)-MAX(I68,7/24)),MAX(0,base!E$14/24-MAX(I68,7/24))+MAX(0,MIN(K68,base!E$14/24)-7/24)))&lt;0,0,SUM(MOD(K68-I68,1)-IF(K68&gt;I68,MAX(0,MIN(K68,base!E$14/24)-MAX(I68,7/24)),MAX(0,base!E$14/24-MAX(I68,7/24))+MAX(0,MIN(K68,base!E$14/24)-7/24))))</f>
        <v>0</v>
      </c>
      <c r="Y68" s="19"/>
      <c r="Z68" s="39">
        <f>M68*G68*1</f>
        <v>0</v>
      </c>
    </row>
    <row r="69" spans="1:26">
      <c r="A69" s="3" t="s">
        <v>8</v>
      </c>
      <c r="B69" s="21">
        <v>41340</v>
      </c>
      <c r="C69" s="22"/>
      <c r="D69" s="23"/>
      <c r="E69" s="24"/>
      <c r="F69" s="25"/>
      <c r="G69" s="24"/>
      <c r="H69" s="25"/>
      <c r="I69" s="26"/>
      <c r="J69" s="27"/>
      <c r="K69" s="28"/>
      <c r="L69" s="29">
        <f t="shared" si="4"/>
        <v>0</v>
      </c>
      <c r="M69" s="30">
        <f>K69-I69+IF(I69&gt;K69,1)-J69+(E69*base!E$4)+(D69*base!E$4)+(C69*base!E$4)+(F69*base!E$4)</f>
        <v>0</v>
      </c>
      <c r="N69" s="31" t="str">
        <f>IF(M69&lt;=base!E$5,"","FAUX")</f>
        <v/>
      </c>
      <c r="O69" s="32">
        <f>IF(SUM(M69-base!E$5)&lt;0,0,SUM(M69-base!E$5))</f>
        <v>0</v>
      </c>
      <c r="P69" s="33">
        <f t="shared" si="3"/>
        <v>0</v>
      </c>
      <c r="Q69" s="14" t="str">
        <f>IF(P69&lt;=base!E$3,"","FAUX")</f>
        <v/>
      </c>
      <c r="R69" s="34">
        <f>IF(SUM(P69-base!E$3)&lt;0,0,SUM(P69-base!E$3))</f>
        <v>0</v>
      </c>
      <c r="S69" s="35">
        <f t="shared" ref="S69:S132" si="5">L69*SUM(S68+M69)</f>
        <v>0</v>
      </c>
      <c r="T69" s="35">
        <f>IF(S69&gt;("36:00"*1),S69-("36:00"*1),0)-T68</f>
        <v>0.20833333333333304</v>
      </c>
      <c r="U69" s="16" t="str">
        <f>IF(travail!S69&lt;=base!E$8,"","FAUX")</f>
        <v/>
      </c>
      <c r="V69" s="36">
        <f>IF(SUM(S69-base!E$8)&lt;0,0,SUM(S69-base!E$8))</f>
        <v>0</v>
      </c>
      <c r="W69" s="149"/>
      <c r="X69" s="37">
        <f>IF(SUM(MOD(K69-I69,1)-IF(K69&gt;I69,MAX(0,MIN(K69,base!E$14/24)-MAX(I69,7/24)),MAX(0,base!E$14/24-MAX(I69,7/24))+MAX(0,MIN(K69,base!E$14/24)-7/24)))&lt;0,0,SUM(MOD(K69-I69,1)-IF(K69&gt;I69,MAX(0,MIN(K69,base!E$14/24)-MAX(I69,7/24)),MAX(0,base!E$14/24-MAX(I69,7/24))+MAX(0,MIN(K69,base!E$14/24)-7/24))))</f>
        <v>0</v>
      </c>
      <c r="Y69" s="19"/>
      <c r="Z69" s="39">
        <f>M69*G69*1</f>
        <v>0</v>
      </c>
    </row>
    <row r="70" spans="1:26">
      <c r="A70" s="3" t="s">
        <v>9</v>
      </c>
      <c r="B70" s="21">
        <v>41341</v>
      </c>
      <c r="C70" s="22"/>
      <c r="D70" s="23"/>
      <c r="E70" s="24"/>
      <c r="F70" s="25"/>
      <c r="G70" s="24"/>
      <c r="H70" s="25"/>
      <c r="I70" s="26"/>
      <c r="J70" s="27"/>
      <c r="K70" s="28"/>
      <c r="L70" s="29">
        <f t="shared" si="4"/>
        <v>0</v>
      </c>
      <c r="M70" s="30">
        <f>K70-I70+IF(I70&gt;K70,1)-J70+(E70*base!E$4)+(D70*base!E$4)+(C70*base!E$4)+(F70*base!E$4)</f>
        <v>0</v>
      </c>
      <c r="N70" s="31" t="str">
        <f>IF(M70&lt;=base!E$5,"","FAUX")</f>
        <v/>
      </c>
      <c r="O70" s="32">
        <f>IF(SUM(M70-base!E$5)&lt;0,0,SUM(M70-base!E$5))</f>
        <v>0</v>
      </c>
      <c r="P70" s="33">
        <f t="shared" si="3"/>
        <v>0</v>
      </c>
      <c r="Q70" s="14" t="str">
        <f>IF(P70&lt;=base!E$3,"","FAUX")</f>
        <v/>
      </c>
      <c r="R70" s="34">
        <f>IF(SUM(P70-base!E$3)&lt;0,0,SUM(P70-base!E$3))</f>
        <v>0</v>
      </c>
      <c r="S70" s="35">
        <f t="shared" si="5"/>
        <v>0</v>
      </c>
      <c r="T70" s="35">
        <f>IF(S70&gt;("36:00"*1),S70-("36:00"*1),0)-T69</f>
        <v>-0.20833333333333304</v>
      </c>
      <c r="U70" s="16" t="str">
        <f>IF(travail!S70&lt;=base!E$8,"","FAUX")</f>
        <v/>
      </c>
      <c r="V70" s="36">
        <f>IF(SUM(S70-base!E$8)&lt;0,0,SUM(S70-base!E$8))</f>
        <v>0</v>
      </c>
      <c r="W70" s="149"/>
      <c r="X70" s="37">
        <f>IF(SUM(MOD(K70-I70,1)-IF(K70&gt;I70,MAX(0,MIN(K70,base!E$14/24)-MAX(I70,7/24)),MAX(0,base!E$14/24-MAX(I70,7/24))+MAX(0,MIN(K70,base!E$14/24)-7/24)))&lt;0,0,SUM(MOD(K70-I70,1)-IF(K70&gt;I70,MAX(0,MIN(K70,base!E$14/24)-MAX(I70,7/24)),MAX(0,base!E$14/24-MAX(I70,7/24))+MAX(0,MIN(K70,base!E$14/24)-7/24))))</f>
        <v>0</v>
      </c>
      <c r="Y70" s="19"/>
      <c r="Z70" s="39">
        <f>M70*G70*1</f>
        <v>0</v>
      </c>
    </row>
    <row r="71" spans="1:26">
      <c r="A71" s="3" t="s">
        <v>3</v>
      </c>
      <c r="B71" s="21">
        <v>41342</v>
      </c>
      <c r="C71" s="22"/>
      <c r="D71" s="23"/>
      <c r="E71" s="24"/>
      <c r="F71" s="25"/>
      <c r="G71" s="24"/>
      <c r="H71" s="25"/>
      <c r="I71" s="26"/>
      <c r="J71" s="27"/>
      <c r="K71" s="28"/>
      <c r="L71" s="29">
        <f t="shared" si="4"/>
        <v>0</v>
      </c>
      <c r="M71" s="30">
        <f>K71-I71+IF(I71&gt;K71,1)-J71+(E71*base!E$4)+(D71*base!E$4)+(C71*base!E$4)+(F71*base!E$4)</f>
        <v>0</v>
      </c>
      <c r="N71" s="31" t="str">
        <f>IF(M71&lt;=base!E$5,"","FAUX")</f>
        <v/>
      </c>
      <c r="O71" s="32">
        <f>IF(SUM(M71-base!E$5)&lt;0,0,SUM(M71-base!E$5))</f>
        <v>0</v>
      </c>
      <c r="P71" s="33">
        <f t="shared" si="3"/>
        <v>0</v>
      </c>
      <c r="Q71" s="14" t="str">
        <f>IF(P71&lt;=base!E$3,"","FAUX")</f>
        <v/>
      </c>
      <c r="R71" s="34">
        <f>IF(SUM(P71-base!E$3)&lt;0,0,SUM(P71-base!E$3))</f>
        <v>0</v>
      </c>
      <c r="S71" s="35">
        <f t="shared" si="5"/>
        <v>0</v>
      </c>
      <c r="T71" s="35">
        <f>IF(S71&gt;("36:00"*1),S71-("36:00"*1),0)-T70</f>
        <v>0.20833333333333304</v>
      </c>
      <c r="U71" s="16" t="str">
        <f>IF(travail!S71&lt;=base!E$8,"","FAUX")</f>
        <v/>
      </c>
      <c r="V71" s="36">
        <f>IF(SUM(S71-base!E$8)&lt;0,0,SUM(S71-base!E$8))</f>
        <v>0</v>
      </c>
      <c r="W71" s="149"/>
      <c r="X71" s="37">
        <f>IF(SUM(MOD(K71-I71,1)-IF(K71&gt;I71,MAX(0,MIN(K71,base!E$14/24)-MAX(I71,7/24)),MAX(0,base!E$14/24-MAX(I71,7/24))+MAX(0,MIN(K71,base!E$14/24)-7/24)))&lt;0,0,SUM(MOD(K71-I71,1)-IF(K71&gt;I71,MAX(0,MIN(K71,base!E$14/24)-MAX(I71,7/24)),MAX(0,base!E$14/24-MAX(I71,7/24))+MAX(0,MIN(K71,base!E$14/24)-7/24))))</f>
        <v>0</v>
      </c>
      <c r="Y71" s="19"/>
      <c r="Z71" s="39">
        <f>M71*G71*1</f>
        <v>0</v>
      </c>
    </row>
    <row r="72" spans="1:26">
      <c r="A72" s="3" t="s">
        <v>4</v>
      </c>
      <c r="B72" s="21">
        <v>41343</v>
      </c>
      <c r="C72" s="22"/>
      <c r="D72" s="23"/>
      <c r="E72" s="24"/>
      <c r="F72" s="25"/>
      <c r="G72" s="24"/>
      <c r="H72" s="25"/>
      <c r="I72" s="26"/>
      <c r="J72" s="27"/>
      <c r="K72" s="28"/>
      <c r="L72" s="29">
        <f t="shared" si="4"/>
        <v>0</v>
      </c>
      <c r="M72" s="30">
        <f>K72-I72+IF(I72&gt;K72,1)-J72+(E72*base!E$4)+(D72*base!E$4)+(C72*base!E$4)+(F72*base!E$4)</f>
        <v>0</v>
      </c>
      <c r="N72" s="31" t="str">
        <f>IF(M72&lt;=base!E$5,"","FAUX")</f>
        <v/>
      </c>
      <c r="O72" s="32">
        <f>IF(SUM(M72-base!E$5)&lt;0,0,SUM(M72-base!E$5))</f>
        <v>0</v>
      </c>
      <c r="P72" s="33">
        <f t="shared" si="3"/>
        <v>0</v>
      </c>
      <c r="Q72" s="14" t="str">
        <f>IF(P72&lt;=base!E$3,"","FAUX")</f>
        <v/>
      </c>
      <c r="R72" s="34">
        <f>IF(SUM(P72-base!E$3)&lt;0,0,SUM(P72-base!E$3))</f>
        <v>0</v>
      </c>
      <c r="S72" s="35">
        <f t="shared" si="5"/>
        <v>0</v>
      </c>
      <c r="T72" s="35">
        <f>IF(S72&gt;("36:00"*1),S72-("36:00"*1),0)-T71</f>
        <v>-0.20833333333333304</v>
      </c>
      <c r="U72" s="16" t="str">
        <f>IF(travail!S72&lt;=base!E$8,"","FAUX")</f>
        <v/>
      </c>
      <c r="V72" s="36">
        <f>IF(SUM(S72-base!E$8)&lt;0,0,SUM(S72-base!E$8))</f>
        <v>0</v>
      </c>
      <c r="W72" s="149"/>
      <c r="X72" s="37">
        <f>IF(SUM(MOD(K72-I72,1)-IF(K72&gt;I72,MAX(0,MIN(K72,base!E$14/24)-MAX(I72,7/24)),MAX(0,base!E$14/24-MAX(I72,7/24))+MAX(0,MIN(K72,base!E$14/24)-7/24)))&lt;0,0,SUM(MOD(K72-I72,1)-IF(K72&gt;I72,MAX(0,MIN(K72,base!E$14/24)-MAX(I72,7/24)),MAX(0,base!E$14/24-MAX(I72,7/24))+MAX(0,MIN(K72,base!E$14/24)-7/24))))</f>
        <v>0</v>
      </c>
      <c r="Y72" s="19"/>
      <c r="Z72" s="39"/>
    </row>
    <row r="73" spans="1:26">
      <c r="A73" s="3" t="s">
        <v>5</v>
      </c>
      <c r="B73" s="21">
        <v>41344</v>
      </c>
      <c r="C73" s="22"/>
      <c r="D73" s="23"/>
      <c r="E73" s="24"/>
      <c r="F73" s="25"/>
      <c r="G73" s="24"/>
      <c r="H73" s="25"/>
      <c r="I73" s="26"/>
      <c r="J73" s="27"/>
      <c r="K73" s="28"/>
      <c r="L73" s="29">
        <f t="shared" si="4"/>
        <v>0</v>
      </c>
      <c r="M73" s="30">
        <f>K73-I73+IF(I73&gt;K73,1)-J73+(E73*base!E$4)+(D73*base!E$4)+(C73*base!E$4)+(F73*base!E$4)</f>
        <v>0</v>
      </c>
      <c r="N73" s="31" t="str">
        <f>IF(M73&lt;=base!E$5,"","FAUX")</f>
        <v/>
      </c>
      <c r="O73" s="32">
        <f>IF(SUM(M73-base!E$5)&lt;0,0,SUM(M73-base!E$5))</f>
        <v>0</v>
      </c>
      <c r="P73" s="33">
        <f t="shared" si="3"/>
        <v>0</v>
      </c>
      <c r="Q73" s="14" t="str">
        <f>IF(P73&lt;=base!E$3,"","FAUX")</f>
        <v/>
      </c>
      <c r="R73" s="34">
        <f>IF(SUM(P73-base!E$3)&lt;0,0,SUM(P73-base!E$3))</f>
        <v>0</v>
      </c>
      <c r="S73" s="35">
        <f t="shared" si="5"/>
        <v>0</v>
      </c>
      <c r="T73" s="35">
        <f>IF(S73&gt;("36:00"*1),S73-("36:00"*1),0)-T72</f>
        <v>0.20833333333333304</v>
      </c>
      <c r="U73" s="16" t="str">
        <f>IF(travail!S73&lt;=base!E$8,"","FAUX")</f>
        <v/>
      </c>
      <c r="V73" s="36">
        <f>IF(SUM(S73-base!E$8)&lt;0,0,SUM(S73-base!E$8))</f>
        <v>0</v>
      </c>
      <c r="W73" s="149"/>
      <c r="X73" s="37">
        <f>IF(SUM(MOD(K73-I73,1)-IF(K73&gt;I73,MAX(0,MIN(K73,base!E$14/24)-MAX(I73,7/24)),MAX(0,base!E$14/24-MAX(I73,7/24))+MAX(0,MIN(K73,base!E$14/24)-7/24)))&lt;0,0,SUM(MOD(K73-I73,1)-IF(K73&gt;I73,MAX(0,MIN(K73,base!E$14/24)-MAX(I73,7/24)),MAX(0,base!E$14/24-MAX(I73,7/24))+MAX(0,MIN(K73,base!E$14/24)-7/24))))</f>
        <v>0</v>
      </c>
      <c r="Y73" s="38">
        <f>M73</f>
        <v>0</v>
      </c>
      <c r="Z73" s="39"/>
    </row>
    <row r="74" spans="1:26">
      <c r="A74" s="3" t="s">
        <v>6</v>
      </c>
      <c r="B74" s="21">
        <v>41345</v>
      </c>
      <c r="C74" s="22"/>
      <c r="D74" s="23"/>
      <c r="E74" s="24"/>
      <c r="F74" s="25"/>
      <c r="G74" s="24"/>
      <c r="H74" s="25"/>
      <c r="I74" s="26"/>
      <c r="J74" s="27"/>
      <c r="K74" s="28"/>
      <c r="L74" s="29">
        <f t="shared" si="4"/>
        <v>0</v>
      </c>
      <c r="M74" s="30">
        <f>K74-I74+IF(I74&gt;K74,1)-J74+(E74*base!E$4)+(D74*base!E$4)+(C74*base!E$4)+(F74*base!E$4)</f>
        <v>0</v>
      </c>
      <c r="N74" s="31" t="str">
        <f>IF(M74&lt;=base!E$5,"","FAUX")</f>
        <v/>
      </c>
      <c r="O74" s="32">
        <f>IF(SUM(M74-base!E$5)&lt;0,0,SUM(M74-base!E$5))</f>
        <v>0</v>
      </c>
      <c r="P74" s="33">
        <f t="shared" si="3"/>
        <v>0</v>
      </c>
      <c r="Q74" s="14" t="str">
        <f>IF(P74&lt;=base!E$3,"","FAUX")</f>
        <v/>
      </c>
      <c r="R74" s="34">
        <f>IF(SUM(P74-base!E$3)&lt;0,0,SUM(P74-base!E$3))</f>
        <v>0</v>
      </c>
      <c r="S74" s="35">
        <f t="shared" si="5"/>
        <v>0</v>
      </c>
      <c r="T74" s="35">
        <f>IF(S74&gt;("36:00"*1),S74-("36:00"*1),0)-T73</f>
        <v>-0.20833333333333304</v>
      </c>
      <c r="U74" s="16" t="str">
        <f>IF(travail!S74&lt;=base!E$8,"","FAUX")</f>
        <v/>
      </c>
      <c r="V74" s="36">
        <f>IF(SUM(S74-base!E$8)&lt;0,0,SUM(S74-base!E$8))</f>
        <v>0</v>
      </c>
      <c r="W74" s="149"/>
      <c r="X74" s="37">
        <f>IF(SUM(MOD(K74-I74,1)-IF(K74&gt;I74,MAX(0,MIN(K74,base!E$14/24)-MAX(I74,7/24)),MAX(0,base!E$14/24-MAX(I74,7/24))+MAX(0,MIN(K74,base!E$14/24)-7/24)))&lt;0,0,SUM(MOD(K74-I74,1)-IF(K74&gt;I74,MAX(0,MIN(K74,base!E$14/24)-MAX(I74,7/24)),MAX(0,base!E$14/24-MAX(I74,7/24))+MAX(0,MIN(K74,base!E$14/24)-7/24))))</f>
        <v>0</v>
      </c>
      <c r="Y74" s="19"/>
      <c r="Z74" s="39">
        <f>M74*G74*1</f>
        <v>0</v>
      </c>
    </row>
    <row r="75" spans="1:26">
      <c r="A75" s="3" t="s">
        <v>7</v>
      </c>
      <c r="B75" s="21">
        <v>41346</v>
      </c>
      <c r="C75" s="22"/>
      <c r="D75" s="23"/>
      <c r="E75" s="24"/>
      <c r="F75" s="25"/>
      <c r="G75" s="24"/>
      <c r="H75" s="25"/>
      <c r="I75" s="26"/>
      <c r="J75" s="27"/>
      <c r="K75" s="28"/>
      <c r="L75" s="29">
        <f t="shared" si="4"/>
        <v>0</v>
      </c>
      <c r="M75" s="30">
        <f>K75-I75+IF(I75&gt;K75,1)-J75+(E75*base!E$4)+(D75*base!E$4)+(C75*base!E$4)+(F75*base!E$4)</f>
        <v>0</v>
      </c>
      <c r="N75" s="31" t="str">
        <f>IF(M75&lt;=base!E$5,"","FAUX")</f>
        <v/>
      </c>
      <c r="O75" s="32">
        <f>IF(SUM(M75-base!E$5)&lt;0,0,SUM(M75-base!E$5))</f>
        <v>0</v>
      </c>
      <c r="P75" s="33">
        <f t="shared" si="3"/>
        <v>0</v>
      </c>
      <c r="Q75" s="14" t="str">
        <f>IF(P75&lt;=base!E$3,"","FAUX")</f>
        <v/>
      </c>
      <c r="R75" s="34">
        <f>IF(SUM(P75-base!E$3)&lt;0,0,SUM(P75-base!E$3))</f>
        <v>0</v>
      </c>
      <c r="S75" s="35">
        <f t="shared" si="5"/>
        <v>0</v>
      </c>
      <c r="T75" s="35">
        <f>IF(S75&gt;("36:00"*1),S75-("36:00"*1),0)-T74</f>
        <v>0.20833333333333304</v>
      </c>
      <c r="U75" s="16" t="str">
        <f>IF(travail!S75&lt;=base!E$8,"","FAUX")</f>
        <v/>
      </c>
      <c r="V75" s="36">
        <f>IF(SUM(S75-base!E$8)&lt;0,0,SUM(S75-base!E$8))</f>
        <v>0</v>
      </c>
      <c r="W75" s="149"/>
      <c r="X75" s="37">
        <f>IF(SUM(MOD(K75-I75,1)-IF(K75&gt;I75,MAX(0,MIN(K75,base!E$14/24)-MAX(I75,7/24)),MAX(0,base!E$14/24-MAX(I75,7/24))+MAX(0,MIN(K75,base!E$14/24)-7/24)))&lt;0,0,SUM(MOD(K75-I75,1)-IF(K75&gt;I75,MAX(0,MIN(K75,base!E$14/24)-MAX(I75,7/24)),MAX(0,base!E$14/24-MAX(I75,7/24))+MAX(0,MIN(K75,base!E$14/24)-7/24))))</f>
        <v>0</v>
      </c>
      <c r="Y75" s="19"/>
      <c r="Z75" s="39">
        <f>M75*G75*1</f>
        <v>0</v>
      </c>
    </row>
    <row r="76" spans="1:26">
      <c r="A76" s="3" t="s">
        <v>8</v>
      </c>
      <c r="B76" s="21">
        <v>41347</v>
      </c>
      <c r="C76" s="22"/>
      <c r="D76" s="23"/>
      <c r="E76" s="24"/>
      <c r="F76" s="25"/>
      <c r="G76" s="24"/>
      <c r="H76" s="25"/>
      <c r="I76" s="26"/>
      <c r="J76" s="27"/>
      <c r="K76" s="28"/>
      <c r="L76" s="29">
        <f t="shared" si="4"/>
        <v>0</v>
      </c>
      <c r="M76" s="30">
        <f>K76-I76+IF(I76&gt;K76,1)-J76+(E76*base!E$4)+(D76*base!E$4)+(C76*base!E$4)+(F76*base!E$4)</f>
        <v>0</v>
      </c>
      <c r="N76" s="31" t="str">
        <f>IF(M76&lt;=base!E$5,"","FAUX")</f>
        <v/>
      </c>
      <c r="O76" s="32">
        <f>IF(SUM(M76-base!E$5)&lt;0,0,SUM(M76-base!E$5))</f>
        <v>0</v>
      </c>
      <c r="P76" s="33">
        <f t="shared" si="3"/>
        <v>0</v>
      </c>
      <c r="Q76" s="14" t="str">
        <f>IF(P76&lt;=base!E$3,"","FAUX")</f>
        <v/>
      </c>
      <c r="R76" s="34">
        <f>IF(SUM(P76-base!E$3)&lt;0,0,SUM(P76-base!E$3))</f>
        <v>0</v>
      </c>
      <c r="S76" s="35">
        <f t="shared" si="5"/>
        <v>0</v>
      </c>
      <c r="T76" s="35">
        <f>IF(S76&gt;("36:00"*1),S76-("36:00"*1),0)-T75</f>
        <v>-0.20833333333333304</v>
      </c>
      <c r="U76" s="16" t="str">
        <f>IF(travail!S76&lt;=base!E$8,"","FAUX")</f>
        <v/>
      </c>
      <c r="V76" s="36">
        <f>IF(SUM(S76-base!E$8)&lt;0,0,SUM(S76-base!E$8))</f>
        <v>0</v>
      </c>
      <c r="W76" s="149"/>
      <c r="X76" s="37">
        <f>IF(SUM(MOD(K76-I76,1)-IF(K76&gt;I76,MAX(0,MIN(K76,base!E$14/24)-MAX(I76,7/24)),MAX(0,base!E$14/24-MAX(I76,7/24))+MAX(0,MIN(K76,base!E$14/24)-7/24)))&lt;0,0,SUM(MOD(K76-I76,1)-IF(K76&gt;I76,MAX(0,MIN(K76,base!E$14/24)-MAX(I76,7/24)),MAX(0,base!E$14/24-MAX(I76,7/24))+MAX(0,MIN(K76,base!E$14/24)-7/24))))</f>
        <v>0</v>
      </c>
      <c r="Y76" s="19"/>
      <c r="Z76" s="39">
        <f>M76*G76*1</f>
        <v>0</v>
      </c>
    </row>
    <row r="77" spans="1:26">
      <c r="A77" s="3" t="s">
        <v>9</v>
      </c>
      <c r="B77" s="21">
        <v>41348</v>
      </c>
      <c r="C77" s="22"/>
      <c r="D77" s="23"/>
      <c r="E77" s="24"/>
      <c r="F77" s="25"/>
      <c r="G77" s="24"/>
      <c r="H77" s="25"/>
      <c r="I77" s="26"/>
      <c r="J77" s="27"/>
      <c r="K77" s="28"/>
      <c r="L77" s="29">
        <f t="shared" si="4"/>
        <v>0</v>
      </c>
      <c r="M77" s="30">
        <f>K77-I77+IF(I77&gt;K77,1)-J77+(E77*base!E$4)+(D77*base!E$4)+(C77*base!E$4)+(F77*base!E$4)</f>
        <v>0</v>
      </c>
      <c r="N77" s="31" t="str">
        <f>IF(M77&lt;=base!E$5,"","FAUX")</f>
        <v/>
      </c>
      <c r="O77" s="32">
        <f>IF(SUM(M77-base!E$5)&lt;0,0,SUM(M77-base!E$5))</f>
        <v>0</v>
      </c>
      <c r="P77" s="33">
        <f t="shared" si="3"/>
        <v>0</v>
      </c>
      <c r="Q77" s="14" t="str">
        <f>IF(P77&lt;=base!E$3,"","FAUX")</f>
        <v/>
      </c>
      <c r="R77" s="34">
        <f>IF(SUM(P77-base!E$3)&lt;0,0,SUM(P77-base!E$3))</f>
        <v>0</v>
      </c>
      <c r="S77" s="35">
        <f t="shared" si="5"/>
        <v>0</v>
      </c>
      <c r="T77" s="35">
        <f>IF(S77&gt;("36:00"*1),S77-("36:00"*1),0)-T76</f>
        <v>0.20833333333333304</v>
      </c>
      <c r="U77" s="16" t="str">
        <f>IF(travail!S77&lt;=base!E$8,"","FAUX")</f>
        <v/>
      </c>
      <c r="V77" s="36">
        <f>IF(SUM(S77-base!E$8)&lt;0,0,SUM(S77-base!E$8))</f>
        <v>0</v>
      </c>
      <c r="W77" s="149"/>
      <c r="X77" s="37">
        <f>IF(SUM(MOD(K77-I77,1)-IF(K77&gt;I77,MAX(0,MIN(K77,base!E$14/24)-MAX(I77,7/24)),MAX(0,base!E$14/24-MAX(I77,7/24))+MAX(0,MIN(K77,base!E$14/24)-7/24)))&lt;0,0,SUM(MOD(K77-I77,1)-IF(K77&gt;I77,MAX(0,MIN(K77,base!E$14/24)-MAX(I77,7/24)),MAX(0,base!E$14/24-MAX(I77,7/24))+MAX(0,MIN(K77,base!E$14/24)-7/24))))</f>
        <v>0</v>
      </c>
      <c r="Y77" s="19"/>
      <c r="Z77" s="39">
        <f>M77*G77*1</f>
        <v>0</v>
      </c>
    </row>
    <row r="78" spans="1:26">
      <c r="A78" s="3" t="s">
        <v>3</v>
      </c>
      <c r="B78" s="21">
        <v>41349</v>
      </c>
      <c r="C78" s="22"/>
      <c r="D78" s="23"/>
      <c r="E78" s="24"/>
      <c r="F78" s="25"/>
      <c r="G78" s="24"/>
      <c r="H78" s="25"/>
      <c r="I78" s="26"/>
      <c r="J78" s="27"/>
      <c r="K78" s="28"/>
      <c r="L78" s="29">
        <f t="shared" si="4"/>
        <v>0</v>
      </c>
      <c r="M78" s="30">
        <f>K78-I78+IF(I78&gt;K78,1)-J78+(E78*base!E$4)+(D78*base!E$4)+(C78*base!E$4)+(F78*base!E$4)</f>
        <v>0</v>
      </c>
      <c r="N78" s="31" t="str">
        <f>IF(M78&lt;=base!E$5,"","FAUX")</f>
        <v/>
      </c>
      <c r="O78" s="32">
        <f>IF(SUM(M78-base!E$5)&lt;0,0,SUM(M78-base!E$5))</f>
        <v>0</v>
      </c>
      <c r="P78" s="33">
        <f t="shared" si="3"/>
        <v>0</v>
      </c>
      <c r="Q78" s="14" t="str">
        <f>IF(P78&lt;=base!E$3,"","FAUX")</f>
        <v/>
      </c>
      <c r="R78" s="34">
        <f>IF(SUM(P78-base!E$3)&lt;0,0,SUM(P78-base!E$3))</f>
        <v>0</v>
      </c>
      <c r="S78" s="35">
        <f t="shared" si="5"/>
        <v>0</v>
      </c>
      <c r="T78" s="35">
        <f>IF(S78&gt;("36:00"*1),S78-("36:00"*1),0)-T77</f>
        <v>-0.20833333333333304</v>
      </c>
      <c r="U78" s="16" t="str">
        <f>IF(travail!S78&lt;=base!E$8,"","FAUX")</f>
        <v/>
      </c>
      <c r="V78" s="36">
        <f>IF(SUM(S78-base!E$8)&lt;0,0,SUM(S78-base!E$8))</f>
        <v>0</v>
      </c>
      <c r="W78" s="149"/>
      <c r="X78" s="37">
        <f>IF(SUM(MOD(K78-I78,1)-IF(K78&gt;I78,MAX(0,MIN(K78,base!E$14/24)-MAX(I78,7/24)),MAX(0,base!E$14/24-MAX(I78,7/24))+MAX(0,MIN(K78,base!E$14/24)-7/24)))&lt;0,0,SUM(MOD(K78-I78,1)-IF(K78&gt;I78,MAX(0,MIN(K78,base!E$14/24)-MAX(I78,7/24)),MAX(0,base!E$14/24-MAX(I78,7/24))+MAX(0,MIN(K78,base!E$14/24)-7/24))))</f>
        <v>0</v>
      </c>
      <c r="Y78" s="19"/>
      <c r="Z78" s="39">
        <f>M78*G78*1</f>
        <v>0</v>
      </c>
    </row>
    <row r="79" spans="1:26">
      <c r="A79" s="3" t="s">
        <v>4</v>
      </c>
      <c r="B79" s="21">
        <v>41350</v>
      </c>
      <c r="C79" s="22"/>
      <c r="D79" s="23"/>
      <c r="E79" s="24"/>
      <c r="F79" s="25"/>
      <c r="G79" s="24"/>
      <c r="H79" s="25"/>
      <c r="I79" s="26"/>
      <c r="J79" s="27"/>
      <c r="K79" s="28"/>
      <c r="L79" s="29">
        <f t="shared" si="4"/>
        <v>0</v>
      </c>
      <c r="M79" s="30">
        <f>K79-I79+IF(I79&gt;K79,1)-J79+(E79*base!E$4)+(D79*base!E$4)+(C79*base!E$4)+(F79*base!E$4)</f>
        <v>0</v>
      </c>
      <c r="N79" s="31" t="str">
        <f>IF(M79&lt;=base!E$5,"","FAUX")</f>
        <v/>
      </c>
      <c r="O79" s="32">
        <f>IF(SUM(M79-base!E$5)&lt;0,0,SUM(M79-base!E$5))</f>
        <v>0</v>
      </c>
      <c r="P79" s="33">
        <f t="shared" si="3"/>
        <v>0</v>
      </c>
      <c r="Q79" s="14" t="str">
        <f>IF(P79&lt;=base!E$3,"","FAUX")</f>
        <v/>
      </c>
      <c r="R79" s="34">
        <f>IF(SUM(P79-base!E$3)&lt;0,0,SUM(P79-base!E$3))</f>
        <v>0</v>
      </c>
      <c r="S79" s="35">
        <f t="shared" si="5"/>
        <v>0</v>
      </c>
      <c r="T79" s="35">
        <f>IF(S79&gt;("36:00"*1),S79-("36:00"*1),0)-T78</f>
        <v>0.20833333333333304</v>
      </c>
      <c r="U79" s="16" t="str">
        <f>IF(travail!S79&lt;=base!E$8,"","FAUX")</f>
        <v/>
      </c>
      <c r="V79" s="36">
        <f>IF(SUM(S79-base!E$8)&lt;0,0,SUM(S79-base!E$8))</f>
        <v>0</v>
      </c>
      <c r="W79" s="149"/>
      <c r="X79" s="37">
        <f>IF(SUM(MOD(K79-I79,1)-IF(K79&gt;I79,MAX(0,MIN(K79,base!E$14/24)-MAX(I79,7/24)),MAX(0,base!E$14/24-MAX(I79,7/24))+MAX(0,MIN(K79,base!E$14/24)-7/24)))&lt;0,0,SUM(MOD(K79-I79,1)-IF(K79&gt;I79,MAX(0,MIN(K79,base!E$14/24)-MAX(I79,7/24)),MAX(0,base!E$14/24-MAX(I79,7/24))+MAX(0,MIN(K79,base!E$14/24)-7/24))))</f>
        <v>0</v>
      </c>
      <c r="Y79" s="19"/>
      <c r="Z79" s="39"/>
    </row>
    <row r="80" spans="1:26">
      <c r="A80" s="3" t="s">
        <v>5</v>
      </c>
      <c r="B80" s="21">
        <v>41351</v>
      </c>
      <c r="C80" s="22"/>
      <c r="D80" s="23"/>
      <c r="E80" s="24"/>
      <c r="F80" s="25"/>
      <c r="G80" s="24"/>
      <c r="H80" s="25"/>
      <c r="I80" s="26"/>
      <c r="J80" s="27"/>
      <c r="K80" s="28"/>
      <c r="L80" s="29">
        <f t="shared" si="4"/>
        <v>0</v>
      </c>
      <c r="M80" s="30">
        <f>K80-I80+IF(I80&gt;K80,1)-J80+(E80*base!E$4)+(D80*base!E$4)+(C80*base!E$4)+(F80*base!E$4)</f>
        <v>0</v>
      </c>
      <c r="N80" s="31" t="str">
        <f>IF(M80&lt;=base!E$5,"","FAUX")</f>
        <v/>
      </c>
      <c r="O80" s="32">
        <f>IF(SUM(M80-base!E$5)&lt;0,0,SUM(M80-base!E$5))</f>
        <v>0</v>
      </c>
      <c r="P80" s="33">
        <f t="shared" si="3"/>
        <v>0</v>
      </c>
      <c r="Q80" s="14" t="str">
        <f>IF(P80&lt;=base!E$3,"","FAUX")</f>
        <v/>
      </c>
      <c r="R80" s="34">
        <f>IF(SUM(P80-base!E$3)&lt;0,0,SUM(P80-base!E$3))</f>
        <v>0</v>
      </c>
      <c r="S80" s="35">
        <f t="shared" si="5"/>
        <v>0</v>
      </c>
      <c r="T80" s="35">
        <f>IF(S80&gt;("36:00"*1),S80-("36:00"*1),0)-T79</f>
        <v>-0.20833333333333304</v>
      </c>
      <c r="U80" s="16" t="str">
        <f>IF(travail!S80&lt;=base!E$8,"","FAUX")</f>
        <v/>
      </c>
      <c r="V80" s="36">
        <f>IF(SUM(S80-base!E$8)&lt;0,0,SUM(S80-base!E$8))</f>
        <v>0</v>
      </c>
      <c r="W80" s="149"/>
      <c r="X80" s="37">
        <f>IF(SUM(MOD(K80-I80,1)-IF(K80&gt;I80,MAX(0,MIN(K80,base!E$14/24)-MAX(I80,7/24)),MAX(0,base!E$14/24-MAX(I80,7/24))+MAX(0,MIN(K80,base!E$14/24)-7/24)))&lt;0,0,SUM(MOD(K80-I80,1)-IF(K80&gt;I80,MAX(0,MIN(K80,base!E$14/24)-MAX(I80,7/24)),MAX(0,base!E$14/24-MAX(I80,7/24))+MAX(0,MIN(K80,base!E$14/24)-7/24))))</f>
        <v>0</v>
      </c>
      <c r="Y80" s="38">
        <f>M80</f>
        <v>0</v>
      </c>
      <c r="Z80" s="39"/>
    </row>
    <row r="81" spans="1:26">
      <c r="A81" s="3" t="s">
        <v>6</v>
      </c>
      <c r="B81" s="21">
        <v>41352</v>
      </c>
      <c r="C81" s="22"/>
      <c r="D81" s="23"/>
      <c r="E81" s="24"/>
      <c r="F81" s="25"/>
      <c r="G81" s="24"/>
      <c r="H81" s="25"/>
      <c r="I81" s="26"/>
      <c r="J81" s="27"/>
      <c r="K81" s="28"/>
      <c r="L81" s="29">
        <f t="shared" si="4"/>
        <v>0</v>
      </c>
      <c r="M81" s="30">
        <f>K81-I81+IF(I81&gt;K81,1)-J81+(E81*base!E$4)+(D81*base!E$4)+(C81*base!E$4)+(F81*base!E$4)</f>
        <v>0</v>
      </c>
      <c r="N81" s="31" t="str">
        <f>IF(M81&lt;=base!E$5,"","FAUX")</f>
        <v/>
      </c>
      <c r="O81" s="32">
        <f>IF(SUM(M81-base!E$5)&lt;0,0,SUM(M81-base!E$5))</f>
        <v>0</v>
      </c>
      <c r="P81" s="33">
        <f t="shared" si="3"/>
        <v>0</v>
      </c>
      <c r="Q81" s="14" t="str">
        <f>IF(P81&lt;=base!E$3,"","FAUX")</f>
        <v/>
      </c>
      <c r="R81" s="34">
        <f>IF(SUM(P81-base!E$3)&lt;0,0,SUM(P81-base!E$3))</f>
        <v>0</v>
      </c>
      <c r="S81" s="35">
        <f t="shared" si="5"/>
        <v>0</v>
      </c>
      <c r="T81" s="35">
        <f>IF(S81&gt;("36:00"*1),S81-("36:00"*1),0)-T80</f>
        <v>0.20833333333333304</v>
      </c>
      <c r="U81" s="16" t="str">
        <f>IF(travail!S81&lt;=base!E$8,"","FAUX")</f>
        <v/>
      </c>
      <c r="V81" s="36">
        <f>IF(SUM(S81-base!E$8)&lt;0,0,SUM(S81-base!E$8))</f>
        <v>0</v>
      </c>
      <c r="W81" s="149"/>
      <c r="X81" s="37">
        <f>IF(SUM(MOD(K81-I81,1)-IF(K81&gt;I81,MAX(0,MIN(K81,base!E$14/24)-MAX(I81,7/24)),MAX(0,base!E$14/24-MAX(I81,7/24))+MAX(0,MIN(K81,base!E$14/24)-7/24)))&lt;0,0,SUM(MOD(K81-I81,1)-IF(K81&gt;I81,MAX(0,MIN(K81,base!E$14/24)-MAX(I81,7/24)),MAX(0,base!E$14/24-MAX(I81,7/24))+MAX(0,MIN(K81,base!E$14/24)-7/24))))</f>
        <v>0</v>
      </c>
      <c r="Y81" s="19"/>
      <c r="Z81" s="39">
        <f>M81*G81*1</f>
        <v>0</v>
      </c>
    </row>
    <row r="82" spans="1:26">
      <c r="A82" s="3" t="s">
        <v>7</v>
      </c>
      <c r="B82" s="21">
        <v>41353</v>
      </c>
      <c r="C82" s="22"/>
      <c r="D82" s="23"/>
      <c r="E82" s="24"/>
      <c r="F82" s="25"/>
      <c r="G82" s="24"/>
      <c r="H82" s="25"/>
      <c r="I82" s="26"/>
      <c r="J82" s="27"/>
      <c r="K82" s="28"/>
      <c r="L82" s="29">
        <f t="shared" si="4"/>
        <v>0</v>
      </c>
      <c r="M82" s="30">
        <f>K82-I82+IF(I82&gt;K82,1)-J82+(E82*base!E$4)+(D82*base!E$4)+(C82*base!E$4)+(F82*base!E$4)</f>
        <v>0</v>
      </c>
      <c r="N82" s="31" t="str">
        <f>IF(M82&lt;=base!E$5,"","FAUX")</f>
        <v/>
      </c>
      <c r="O82" s="32">
        <f>IF(SUM(M82-base!E$5)&lt;0,0,SUM(M82-base!E$5))</f>
        <v>0</v>
      </c>
      <c r="P82" s="33">
        <f t="shared" si="3"/>
        <v>0</v>
      </c>
      <c r="Q82" s="14" t="str">
        <f>IF(P82&lt;=base!E$3,"","FAUX")</f>
        <v/>
      </c>
      <c r="R82" s="34">
        <f>IF(SUM(P82-base!E$3)&lt;0,0,SUM(P82-base!E$3))</f>
        <v>0</v>
      </c>
      <c r="S82" s="35">
        <f t="shared" si="5"/>
        <v>0</v>
      </c>
      <c r="T82" s="35">
        <f>IF(S82&gt;("36:00"*1),S82-("36:00"*1),0)-T81</f>
        <v>-0.20833333333333304</v>
      </c>
      <c r="U82" s="16" t="str">
        <f>IF(travail!S82&lt;=base!E$8,"","FAUX")</f>
        <v/>
      </c>
      <c r="V82" s="36">
        <f>IF(SUM(S82-base!E$8)&lt;0,0,SUM(S82-base!E$8))</f>
        <v>0</v>
      </c>
      <c r="W82" s="149"/>
      <c r="X82" s="37">
        <f>IF(SUM(MOD(K82-I82,1)-IF(K82&gt;I82,MAX(0,MIN(K82,base!E$14/24)-MAX(I82,7/24)),MAX(0,base!E$14/24-MAX(I82,7/24))+MAX(0,MIN(K82,base!E$14/24)-7/24)))&lt;0,0,SUM(MOD(K82-I82,1)-IF(K82&gt;I82,MAX(0,MIN(K82,base!E$14/24)-MAX(I82,7/24)),MAX(0,base!E$14/24-MAX(I82,7/24))+MAX(0,MIN(K82,base!E$14/24)-7/24))))</f>
        <v>0</v>
      </c>
      <c r="Y82" s="19"/>
      <c r="Z82" s="39">
        <f>M82*G82*1</f>
        <v>0</v>
      </c>
    </row>
    <row r="83" spans="1:26">
      <c r="A83" s="3" t="s">
        <v>8</v>
      </c>
      <c r="B83" s="21">
        <v>41354</v>
      </c>
      <c r="C83" s="22"/>
      <c r="D83" s="23"/>
      <c r="E83" s="24"/>
      <c r="F83" s="25"/>
      <c r="G83" s="24"/>
      <c r="H83" s="25"/>
      <c r="I83" s="26"/>
      <c r="J83" s="27"/>
      <c r="K83" s="28"/>
      <c r="L83" s="29">
        <f t="shared" si="4"/>
        <v>0</v>
      </c>
      <c r="M83" s="30">
        <f>K83-I83+IF(I83&gt;K83,1)-J83+(E83*base!E$4)+(D83*base!E$4)+(C83*base!E$4)+(F83*base!E$4)</f>
        <v>0</v>
      </c>
      <c r="N83" s="31" t="str">
        <f>IF(M83&lt;=base!E$5,"","FAUX")</f>
        <v/>
      </c>
      <c r="O83" s="32">
        <f>IF(SUM(M83-base!E$5)&lt;0,0,SUM(M83-base!E$5))</f>
        <v>0</v>
      </c>
      <c r="P83" s="33">
        <f t="shared" si="3"/>
        <v>0</v>
      </c>
      <c r="Q83" s="14" t="str">
        <f>IF(P83&lt;=base!E$3,"","FAUX")</f>
        <v/>
      </c>
      <c r="R83" s="34">
        <f>IF(SUM(P83-base!E$3)&lt;0,0,SUM(P83-base!E$3))</f>
        <v>0</v>
      </c>
      <c r="S83" s="35">
        <f t="shared" si="5"/>
        <v>0</v>
      </c>
      <c r="T83" s="35">
        <f>IF(S83&gt;("36:00"*1),S83-("36:00"*1),0)-T82</f>
        <v>0.20833333333333304</v>
      </c>
      <c r="U83" s="16" t="str">
        <f>IF(travail!S83&lt;=base!E$8,"","FAUX")</f>
        <v/>
      </c>
      <c r="V83" s="36">
        <f>IF(SUM(S83-base!E$8)&lt;0,0,SUM(S83-base!E$8))</f>
        <v>0</v>
      </c>
      <c r="W83" s="149"/>
      <c r="X83" s="37">
        <f>IF(SUM(MOD(K83-I83,1)-IF(K83&gt;I83,MAX(0,MIN(K83,base!E$14/24)-MAX(I83,7/24)),MAX(0,base!E$14/24-MAX(I83,7/24))+MAX(0,MIN(K83,base!E$14/24)-7/24)))&lt;0,0,SUM(MOD(K83-I83,1)-IF(K83&gt;I83,MAX(0,MIN(K83,base!E$14/24)-MAX(I83,7/24)),MAX(0,base!E$14/24-MAX(I83,7/24))+MAX(0,MIN(K83,base!E$14/24)-7/24))))</f>
        <v>0</v>
      </c>
      <c r="Y83" s="19"/>
      <c r="Z83" s="39">
        <f>M83*G83*1</f>
        <v>0</v>
      </c>
    </row>
    <row r="84" spans="1:26">
      <c r="A84" s="3" t="s">
        <v>9</v>
      </c>
      <c r="B84" s="21">
        <v>41355</v>
      </c>
      <c r="C84" s="22"/>
      <c r="D84" s="23"/>
      <c r="E84" s="24"/>
      <c r="F84" s="25"/>
      <c r="G84" s="24"/>
      <c r="H84" s="25"/>
      <c r="I84" s="26"/>
      <c r="J84" s="27"/>
      <c r="K84" s="28"/>
      <c r="L84" s="29">
        <f t="shared" si="4"/>
        <v>0</v>
      </c>
      <c r="M84" s="30">
        <f>K84-I84+IF(I84&gt;K84,1)-J84+(E84*base!E$4)+(D84*base!E$4)+(C84*base!E$4)+(F84*base!E$4)</f>
        <v>0</v>
      </c>
      <c r="N84" s="31" t="str">
        <f>IF(M84&lt;=base!E$5,"","FAUX")</f>
        <v/>
      </c>
      <c r="O84" s="32">
        <f>IF(SUM(M84-base!E$5)&lt;0,0,SUM(M84-base!E$5))</f>
        <v>0</v>
      </c>
      <c r="P84" s="33">
        <f t="shared" si="3"/>
        <v>0</v>
      </c>
      <c r="Q84" s="14" t="str">
        <f>IF(P84&lt;=base!E$3,"","FAUX")</f>
        <v/>
      </c>
      <c r="R84" s="34">
        <f>IF(SUM(P84-base!E$3)&lt;0,0,SUM(P84-base!E$3))</f>
        <v>0</v>
      </c>
      <c r="S84" s="35">
        <f t="shared" si="5"/>
        <v>0</v>
      </c>
      <c r="T84" s="35">
        <f>IF(S84&gt;("36:00"*1),S84-("36:00"*1),0)-T83</f>
        <v>-0.20833333333333304</v>
      </c>
      <c r="U84" s="16" t="str">
        <f>IF(travail!S84&lt;=base!E$8,"","FAUX")</f>
        <v/>
      </c>
      <c r="V84" s="36">
        <f>IF(SUM(S84-base!E$8)&lt;0,0,SUM(S84-base!E$8))</f>
        <v>0</v>
      </c>
      <c r="W84" s="149"/>
      <c r="X84" s="37">
        <f>IF(SUM(MOD(K84-I84,1)-IF(K84&gt;I84,MAX(0,MIN(K84,base!E$14/24)-MAX(I84,7/24)),MAX(0,base!E$14/24-MAX(I84,7/24))+MAX(0,MIN(K84,base!E$14/24)-7/24)))&lt;0,0,SUM(MOD(K84-I84,1)-IF(K84&gt;I84,MAX(0,MIN(K84,base!E$14/24)-MAX(I84,7/24)),MAX(0,base!E$14/24-MAX(I84,7/24))+MAX(0,MIN(K84,base!E$14/24)-7/24))))</f>
        <v>0</v>
      </c>
      <c r="Y84" s="19"/>
      <c r="Z84" s="39">
        <f>M84*G84*1</f>
        <v>0</v>
      </c>
    </row>
    <row r="85" spans="1:26">
      <c r="A85" s="3" t="s">
        <v>3</v>
      </c>
      <c r="B85" s="21">
        <v>41356</v>
      </c>
      <c r="C85" s="22"/>
      <c r="D85" s="23"/>
      <c r="E85" s="24"/>
      <c r="F85" s="25"/>
      <c r="G85" s="24"/>
      <c r="H85" s="25"/>
      <c r="I85" s="26"/>
      <c r="J85" s="27"/>
      <c r="K85" s="28"/>
      <c r="L85" s="29">
        <f t="shared" si="4"/>
        <v>0</v>
      </c>
      <c r="M85" s="30">
        <f>K85-I85+IF(I85&gt;K85,1)-J85+(E85*base!E$4)+(D85*base!E$4)+(C85*base!E$4)+(F85*base!E$4)</f>
        <v>0</v>
      </c>
      <c r="N85" s="31" t="str">
        <f>IF(M85&lt;=base!E$5,"","FAUX")</f>
        <v/>
      </c>
      <c r="O85" s="32">
        <f>IF(SUM(M85-base!E$5)&lt;0,0,SUM(M85-base!E$5))</f>
        <v>0</v>
      </c>
      <c r="P85" s="33">
        <f t="shared" si="3"/>
        <v>0</v>
      </c>
      <c r="Q85" s="14" t="str">
        <f>IF(P85&lt;=base!E$3,"","FAUX")</f>
        <v/>
      </c>
      <c r="R85" s="34">
        <f>IF(SUM(P85-base!E$3)&lt;0,0,SUM(P85-base!E$3))</f>
        <v>0</v>
      </c>
      <c r="S85" s="35">
        <f t="shared" si="5"/>
        <v>0</v>
      </c>
      <c r="T85" s="35">
        <f>IF(S85&gt;("36:00"*1),S85-("36:00"*1),0)-T84</f>
        <v>0.20833333333333304</v>
      </c>
      <c r="U85" s="16" t="str">
        <f>IF(travail!S85&lt;=base!E$8,"","FAUX")</f>
        <v/>
      </c>
      <c r="V85" s="36">
        <f>IF(SUM(S85-base!E$8)&lt;0,0,SUM(S85-base!E$8))</f>
        <v>0</v>
      </c>
      <c r="W85" s="149"/>
      <c r="X85" s="37">
        <f>IF(SUM(MOD(K85-I85,1)-IF(K85&gt;I85,MAX(0,MIN(K85,base!E$14/24)-MAX(I85,7/24)),MAX(0,base!E$14/24-MAX(I85,7/24))+MAX(0,MIN(K85,base!E$14/24)-7/24)))&lt;0,0,SUM(MOD(K85-I85,1)-IF(K85&gt;I85,MAX(0,MIN(K85,base!E$14/24)-MAX(I85,7/24)),MAX(0,base!E$14/24-MAX(I85,7/24))+MAX(0,MIN(K85,base!E$14/24)-7/24))))</f>
        <v>0</v>
      </c>
      <c r="Y85" s="19"/>
      <c r="Z85" s="39">
        <f>M85*G85*1</f>
        <v>0</v>
      </c>
    </row>
    <row r="86" spans="1:26">
      <c r="A86" s="3" t="s">
        <v>4</v>
      </c>
      <c r="B86" s="21">
        <v>41357</v>
      </c>
      <c r="C86" s="22"/>
      <c r="D86" s="23"/>
      <c r="E86" s="24"/>
      <c r="F86" s="25"/>
      <c r="G86" s="24"/>
      <c r="H86" s="25"/>
      <c r="I86" s="26"/>
      <c r="J86" s="27"/>
      <c r="K86" s="28"/>
      <c r="L86" s="29">
        <f t="shared" si="4"/>
        <v>0</v>
      </c>
      <c r="M86" s="30">
        <f>K86-I86+IF(I86&gt;K86,1)-J86+(E86*base!E$4)+(D86*base!E$4)+(C86*base!E$4)+(F86*base!E$4)</f>
        <v>0</v>
      </c>
      <c r="N86" s="31" t="str">
        <f>IF(M86&lt;=base!E$5,"","FAUX")</f>
        <v/>
      </c>
      <c r="O86" s="32">
        <f>IF(SUM(M86-base!E$5)&lt;0,0,SUM(M86-base!E$5))</f>
        <v>0</v>
      </c>
      <c r="P86" s="33">
        <f t="shared" si="3"/>
        <v>0</v>
      </c>
      <c r="Q86" s="14" t="str">
        <f>IF(P86&lt;=base!E$3,"","FAUX")</f>
        <v/>
      </c>
      <c r="R86" s="34">
        <f>IF(SUM(P86-base!E$3)&lt;0,0,SUM(P86-base!E$3))</f>
        <v>0</v>
      </c>
      <c r="S86" s="35">
        <f t="shared" si="5"/>
        <v>0</v>
      </c>
      <c r="T86" s="35">
        <f>IF(S86&gt;("36:00"*1),S86-("36:00"*1),0)-T85</f>
        <v>-0.20833333333333304</v>
      </c>
      <c r="U86" s="16" t="str">
        <f>IF(travail!S86&lt;=base!E$8,"","FAUX")</f>
        <v/>
      </c>
      <c r="V86" s="36">
        <f>IF(SUM(S86-base!E$8)&lt;0,0,SUM(S86-base!E$8))</f>
        <v>0</v>
      </c>
      <c r="W86" s="149"/>
      <c r="X86" s="37">
        <f>IF(SUM(MOD(K86-I86,1)-IF(K86&gt;I86,MAX(0,MIN(K86,base!E$14/24)-MAX(I86,7/24)),MAX(0,base!E$14/24-MAX(I86,7/24))+MAX(0,MIN(K86,base!E$14/24)-7/24)))&lt;0,0,SUM(MOD(K86-I86,1)-IF(K86&gt;I86,MAX(0,MIN(K86,base!E$14/24)-MAX(I86,7/24)),MAX(0,base!E$14/24-MAX(I86,7/24))+MAX(0,MIN(K86,base!E$14/24)-7/24))))</f>
        <v>0</v>
      </c>
      <c r="Y86" s="19"/>
      <c r="Z86" s="39"/>
    </row>
    <row r="87" spans="1:26">
      <c r="A87" s="3" t="s">
        <v>5</v>
      </c>
      <c r="B87" s="21">
        <v>41358</v>
      </c>
      <c r="C87" s="22"/>
      <c r="D87" s="23"/>
      <c r="E87" s="24"/>
      <c r="F87" s="25"/>
      <c r="G87" s="24"/>
      <c r="H87" s="25"/>
      <c r="I87" s="26"/>
      <c r="J87" s="27"/>
      <c r="K87" s="28"/>
      <c r="L87" s="29">
        <f t="shared" si="4"/>
        <v>0</v>
      </c>
      <c r="M87" s="30">
        <f>K87-I87+IF(I87&gt;K87,1)-J87+(E87*base!E$4)+(D87*base!E$4)+(C87*base!E$4)+(F87*base!E$4)</f>
        <v>0</v>
      </c>
      <c r="N87" s="31" t="str">
        <f>IF(M87&lt;=base!E$5,"","FAUX")</f>
        <v/>
      </c>
      <c r="O87" s="32">
        <f>IF(SUM(M87-base!E$5)&lt;0,0,SUM(M87-base!E$5))</f>
        <v>0</v>
      </c>
      <c r="P87" s="33">
        <f t="shared" si="3"/>
        <v>0</v>
      </c>
      <c r="Q87" s="14" t="str">
        <f>IF(P87&lt;=base!E$3,"","FAUX")</f>
        <v/>
      </c>
      <c r="R87" s="34">
        <f>IF(SUM(P87-base!E$3)&lt;0,0,SUM(P87-base!E$3))</f>
        <v>0</v>
      </c>
      <c r="S87" s="35">
        <f t="shared" si="5"/>
        <v>0</v>
      </c>
      <c r="T87" s="35">
        <f>IF(S87&gt;("36:00"*1),S87-("36:00"*1),0)-T86</f>
        <v>0.20833333333333304</v>
      </c>
      <c r="U87" s="16" t="str">
        <f>IF(travail!S87&lt;=base!E$8,"","FAUX")</f>
        <v/>
      </c>
      <c r="V87" s="36">
        <f>IF(SUM(S87-base!E$8)&lt;0,0,SUM(S87-base!E$8))</f>
        <v>0</v>
      </c>
      <c r="W87" s="149"/>
      <c r="X87" s="37">
        <f>IF(SUM(MOD(K87-I87,1)-IF(K87&gt;I87,MAX(0,MIN(K87,base!E$14/24)-MAX(I87,7/24)),MAX(0,base!E$14/24-MAX(I87,7/24))+MAX(0,MIN(K87,base!E$14/24)-7/24)))&lt;0,0,SUM(MOD(K87-I87,1)-IF(K87&gt;I87,MAX(0,MIN(K87,base!E$14/24)-MAX(I87,7/24)),MAX(0,base!E$14/24-MAX(I87,7/24))+MAX(0,MIN(K87,base!E$14/24)-7/24))))</f>
        <v>0</v>
      </c>
      <c r="Y87" s="38">
        <f>M87</f>
        <v>0</v>
      </c>
      <c r="Z87" s="39"/>
    </row>
    <row r="88" spans="1:26">
      <c r="A88" s="3" t="s">
        <v>6</v>
      </c>
      <c r="B88" s="21">
        <v>41359</v>
      </c>
      <c r="C88" s="22"/>
      <c r="D88" s="23"/>
      <c r="E88" s="24"/>
      <c r="F88" s="25"/>
      <c r="G88" s="24"/>
      <c r="H88" s="25"/>
      <c r="I88" s="26"/>
      <c r="J88" s="27"/>
      <c r="K88" s="28"/>
      <c r="L88" s="29">
        <f t="shared" si="4"/>
        <v>0</v>
      </c>
      <c r="M88" s="30">
        <f>K88-I88+IF(I88&gt;K88,1)-J88+(E88*base!E$4)+(D88*base!E$4)+(C88*base!E$4)+(F88*base!E$4)</f>
        <v>0</v>
      </c>
      <c r="N88" s="31" t="str">
        <f>IF(M88&lt;=base!E$5,"","FAUX")</f>
        <v/>
      </c>
      <c r="O88" s="32">
        <f>IF(SUM(M88-base!E$5)&lt;0,0,SUM(M88-base!E$5))</f>
        <v>0</v>
      </c>
      <c r="P88" s="33">
        <f t="shared" si="3"/>
        <v>0</v>
      </c>
      <c r="Q88" s="14" t="str">
        <f>IF(P88&lt;=base!E$3,"","FAUX")</f>
        <v/>
      </c>
      <c r="R88" s="34">
        <f>IF(SUM(P88-base!E$3)&lt;0,0,SUM(P88-base!E$3))</f>
        <v>0</v>
      </c>
      <c r="S88" s="35">
        <f t="shared" si="5"/>
        <v>0</v>
      </c>
      <c r="T88" s="35">
        <f>IF(S88&gt;("36:00"*1),S88-("36:00"*1),0)-T87</f>
        <v>-0.20833333333333304</v>
      </c>
      <c r="U88" s="16" t="str">
        <f>IF(travail!S88&lt;=base!E$8,"","FAUX")</f>
        <v/>
      </c>
      <c r="V88" s="36">
        <f>IF(SUM(S88-base!E$8)&lt;0,0,SUM(S88-base!E$8))</f>
        <v>0</v>
      </c>
      <c r="W88" s="149"/>
      <c r="X88" s="37">
        <f>IF(SUM(MOD(K88-I88,1)-IF(K88&gt;I88,MAX(0,MIN(K88,base!E$14/24)-MAX(I88,7/24)),MAX(0,base!E$14/24-MAX(I88,7/24))+MAX(0,MIN(K88,base!E$14/24)-7/24)))&lt;0,0,SUM(MOD(K88-I88,1)-IF(K88&gt;I88,MAX(0,MIN(K88,base!E$14/24)-MAX(I88,7/24)),MAX(0,base!E$14/24-MAX(I88,7/24))+MAX(0,MIN(K88,base!E$14/24)-7/24))))</f>
        <v>0</v>
      </c>
      <c r="Y88" s="19"/>
      <c r="Z88" s="39">
        <f>M88*G88*1</f>
        <v>0</v>
      </c>
    </row>
    <row r="89" spans="1:26">
      <c r="A89" s="3" t="s">
        <v>7</v>
      </c>
      <c r="B89" s="21">
        <v>41360</v>
      </c>
      <c r="C89" s="22"/>
      <c r="D89" s="23"/>
      <c r="E89" s="24"/>
      <c r="F89" s="25"/>
      <c r="G89" s="24"/>
      <c r="H89" s="25"/>
      <c r="I89" s="26"/>
      <c r="J89" s="27"/>
      <c r="K89" s="28"/>
      <c r="L89" s="29">
        <f t="shared" si="4"/>
        <v>0</v>
      </c>
      <c r="M89" s="30">
        <f>K89-I89+IF(I89&gt;K89,1)-J89+(E89*base!E$4)+(D89*base!E$4)+(C89*base!E$4)+(F89*base!E$4)</f>
        <v>0</v>
      </c>
      <c r="N89" s="31" t="str">
        <f>IF(M89&lt;=base!E$5,"","FAUX")</f>
        <v/>
      </c>
      <c r="O89" s="32">
        <f>IF(SUM(M89-base!E$5)&lt;0,0,SUM(M89-base!E$5))</f>
        <v>0</v>
      </c>
      <c r="P89" s="33">
        <f t="shared" si="3"/>
        <v>0</v>
      </c>
      <c r="Q89" s="14" t="str">
        <f>IF(P89&lt;=base!E$3,"","FAUX")</f>
        <v/>
      </c>
      <c r="R89" s="34">
        <f>IF(SUM(P89-base!E$3)&lt;0,0,SUM(P89-base!E$3))</f>
        <v>0</v>
      </c>
      <c r="S89" s="35">
        <f t="shared" si="5"/>
        <v>0</v>
      </c>
      <c r="T89" s="35">
        <f>IF(S89&gt;("36:00"*1),S89-("36:00"*1),0)-T88</f>
        <v>0.20833333333333304</v>
      </c>
      <c r="U89" s="16" t="str">
        <f>IF(travail!S89&lt;=base!E$8,"","FAUX")</f>
        <v/>
      </c>
      <c r="V89" s="36">
        <f>IF(SUM(S89-base!E$8)&lt;0,0,SUM(S89-base!E$8))</f>
        <v>0</v>
      </c>
      <c r="W89" s="149"/>
      <c r="X89" s="37">
        <f>IF(SUM(MOD(K89-I89,1)-IF(K89&gt;I89,MAX(0,MIN(K89,base!E$14/24)-MAX(I89,7/24)),MAX(0,base!E$14/24-MAX(I89,7/24))+MAX(0,MIN(K89,base!E$14/24)-7/24)))&lt;0,0,SUM(MOD(K89-I89,1)-IF(K89&gt;I89,MAX(0,MIN(K89,base!E$14/24)-MAX(I89,7/24)),MAX(0,base!E$14/24-MAX(I89,7/24))+MAX(0,MIN(K89,base!E$14/24)-7/24))))</f>
        <v>0</v>
      </c>
      <c r="Y89" s="19"/>
      <c r="Z89" s="39">
        <f>M89*G89*1</f>
        <v>0</v>
      </c>
    </row>
    <row r="90" spans="1:26">
      <c r="A90" s="3" t="s">
        <v>8</v>
      </c>
      <c r="B90" s="21">
        <v>41361</v>
      </c>
      <c r="C90" s="22"/>
      <c r="D90" s="23"/>
      <c r="E90" s="24"/>
      <c r="F90" s="25"/>
      <c r="G90" s="24"/>
      <c r="H90" s="25"/>
      <c r="I90" s="26"/>
      <c r="J90" s="27"/>
      <c r="K90" s="28"/>
      <c r="L90" s="29">
        <f t="shared" si="4"/>
        <v>0</v>
      </c>
      <c r="M90" s="30">
        <f>K90-I90+IF(I90&gt;K90,1)-J90+(E90*base!E$4)+(D90*base!E$4)+(C90*base!E$4)+(F90*base!E$4)</f>
        <v>0</v>
      </c>
      <c r="N90" s="31" t="str">
        <f>IF(M90&lt;=base!E$5,"","FAUX")</f>
        <v/>
      </c>
      <c r="O90" s="32">
        <f>IF(SUM(M90-base!E$5)&lt;0,0,SUM(M90-base!E$5))</f>
        <v>0</v>
      </c>
      <c r="P90" s="33">
        <f t="shared" si="3"/>
        <v>0</v>
      </c>
      <c r="Q90" s="14" t="str">
        <f>IF(P90&lt;=base!E$3,"","FAUX")</f>
        <v/>
      </c>
      <c r="R90" s="34">
        <f>IF(SUM(P90-base!E$3)&lt;0,0,SUM(P90-base!E$3))</f>
        <v>0</v>
      </c>
      <c r="S90" s="35">
        <f t="shared" si="5"/>
        <v>0</v>
      </c>
      <c r="T90" s="35">
        <f>IF(S90&gt;("36:00"*1),S90-("36:00"*1),0)-T89</f>
        <v>-0.20833333333333304</v>
      </c>
      <c r="U90" s="16" t="str">
        <f>IF(travail!S90&lt;=base!E$8,"","FAUX")</f>
        <v/>
      </c>
      <c r="V90" s="36">
        <f>IF(SUM(S90-base!E$8)&lt;0,0,SUM(S90-base!E$8))</f>
        <v>0</v>
      </c>
      <c r="W90" s="149"/>
      <c r="X90" s="37">
        <f>IF(SUM(MOD(K90-I90,1)-IF(K90&gt;I90,MAX(0,MIN(K90,base!E$14/24)-MAX(I90,7/24)),MAX(0,base!E$14/24-MAX(I90,7/24))+MAX(0,MIN(K90,base!E$14/24)-7/24)))&lt;0,0,SUM(MOD(K90-I90,1)-IF(K90&gt;I90,MAX(0,MIN(K90,base!E$14/24)-MAX(I90,7/24)),MAX(0,base!E$14/24-MAX(I90,7/24))+MAX(0,MIN(K90,base!E$14/24)-7/24))))</f>
        <v>0</v>
      </c>
      <c r="Y90" s="19"/>
      <c r="Z90" s="39">
        <f>M90*G90*1</f>
        <v>0</v>
      </c>
    </row>
    <row r="91" spans="1:26">
      <c r="A91" s="3" t="s">
        <v>9</v>
      </c>
      <c r="B91" s="21">
        <v>41362</v>
      </c>
      <c r="C91" s="22"/>
      <c r="D91" s="23"/>
      <c r="E91" s="24"/>
      <c r="F91" s="25"/>
      <c r="G91" s="24"/>
      <c r="H91" s="25"/>
      <c r="I91" s="26"/>
      <c r="J91" s="27"/>
      <c r="K91" s="28"/>
      <c r="L91" s="29">
        <f t="shared" si="4"/>
        <v>0</v>
      </c>
      <c r="M91" s="30">
        <f>K91-I91+IF(I91&gt;K91,1)-J91+(E91*base!E$4)+(D91*base!E$4)+(C91*base!E$4)+(F91*base!E$4)</f>
        <v>0</v>
      </c>
      <c r="N91" s="31" t="str">
        <f>IF(M91&lt;=base!E$5,"","FAUX")</f>
        <v/>
      </c>
      <c r="O91" s="32">
        <f>IF(SUM(M91-base!E$5)&lt;0,0,SUM(M91-base!E$5))</f>
        <v>0</v>
      </c>
      <c r="P91" s="33">
        <f t="shared" si="3"/>
        <v>0</v>
      </c>
      <c r="Q91" s="14" t="str">
        <f>IF(P91&lt;=base!E$3,"","FAUX")</f>
        <v/>
      </c>
      <c r="R91" s="34">
        <f>IF(SUM(P91-base!E$3)&lt;0,0,SUM(P91-base!E$3))</f>
        <v>0</v>
      </c>
      <c r="S91" s="35">
        <f t="shared" si="5"/>
        <v>0</v>
      </c>
      <c r="T91" s="35">
        <f>IF(S91&gt;("36:00"*1),S91-("36:00"*1),0)-T90</f>
        <v>0.20833333333333304</v>
      </c>
      <c r="U91" s="16" t="str">
        <f>IF(travail!S91&lt;=base!E$8,"","FAUX")</f>
        <v/>
      </c>
      <c r="V91" s="36">
        <f>IF(SUM(S91-base!E$8)&lt;0,0,SUM(S91-base!E$8))</f>
        <v>0</v>
      </c>
      <c r="W91" s="149"/>
      <c r="X91" s="37">
        <f>IF(SUM(MOD(K91-I91,1)-IF(K91&gt;I91,MAX(0,MIN(K91,base!E$14/24)-MAX(I91,7/24)),MAX(0,base!E$14/24-MAX(I91,7/24))+MAX(0,MIN(K91,base!E$14/24)-7/24)))&lt;0,0,SUM(MOD(K91-I91,1)-IF(K91&gt;I91,MAX(0,MIN(K91,base!E$14/24)-MAX(I91,7/24)),MAX(0,base!E$14/24-MAX(I91,7/24))+MAX(0,MIN(K91,base!E$14/24)-7/24))))</f>
        <v>0</v>
      </c>
      <c r="Y91" s="19"/>
      <c r="Z91" s="39">
        <f>M91*G91*1</f>
        <v>0</v>
      </c>
    </row>
    <row r="92" spans="1:26">
      <c r="A92" s="3" t="s">
        <v>3</v>
      </c>
      <c r="B92" s="21">
        <v>41363</v>
      </c>
      <c r="C92" s="22"/>
      <c r="D92" s="23"/>
      <c r="E92" s="24"/>
      <c r="F92" s="25"/>
      <c r="G92" s="24"/>
      <c r="H92" s="25"/>
      <c r="I92" s="26"/>
      <c r="J92" s="27"/>
      <c r="K92" s="28"/>
      <c r="L92" s="29">
        <f t="shared" si="4"/>
        <v>0</v>
      </c>
      <c r="M92" s="30">
        <f>K92-I92+IF(I92&gt;K92,1)-J92+(E92*base!E$4)+(D92*base!E$4)+(C92*base!E$4)+(F92*base!E$4)</f>
        <v>0</v>
      </c>
      <c r="N92" s="31" t="str">
        <f>IF(M92&lt;=base!E$5,"","FAUX")</f>
        <v/>
      </c>
      <c r="O92" s="32">
        <f>IF(SUM(M92-base!E$5)&lt;0,0,SUM(M92-base!E$5))</f>
        <v>0</v>
      </c>
      <c r="P92" s="33">
        <f t="shared" si="3"/>
        <v>0</v>
      </c>
      <c r="Q92" s="14" t="str">
        <f>IF(P92&lt;=base!E$3,"","FAUX")</f>
        <v/>
      </c>
      <c r="R92" s="34">
        <f>IF(SUM(P92-base!E$3)&lt;0,0,SUM(P92-base!E$3))</f>
        <v>0</v>
      </c>
      <c r="S92" s="35">
        <f t="shared" si="5"/>
        <v>0</v>
      </c>
      <c r="T92" s="35">
        <f>IF(S92&gt;("36:00"*1),S92-("36:00"*1),0)-T91</f>
        <v>-0.20833333333333304</v>
      </c>
      <c r="U92" s="16" t="str">
        <f>IF(travail!S92&lt;=base!E$8,"","FAUX")</f>
        <v/>
      </c>
      <c r="V92" s="36">
        <f>IF(SUM(S92-base!E$8)&lt;0,0,SUM(S92-base!E$8))</f>
        <v>0</v>
      </c>
      <c r="W92" s="149"/>
      <c r="X92" s="37">
        <f>IF(SUM(MOD(K92-I92,1)-IF(K92&gt;I92,MAX(0,MIN(K92,base!E$14/24)-MAX(I92,7/24)),MAX(0,base!E$14/24-MAX(I92,7/24))+MAX(0,MIN(K92,base!E$14/24)-7/24)))&lt;0,0,SUM(MOD(K92-I92,1)-IF(K92&gt;I92,MAX(0,MIN(K92,base!E$14/24)-MAX(I92,7/24)),MAX(0,base!E$14/24-MAX(I92,7/24))+MAX(0,MIN(K92,base!E$14/24)-7/24))))</f>
        <v>0</v>
      </c>
      <c r="Y92" s="19"/>
      <c r="Z92" s="39">
        <f>M92*G92*1</f>
        <v>0</v>
      </c>
    </row>
    <row r="93" spans="1:26">
      <c r="A93" s="3" t="s">
        <v>4</v>
      </c>
      <c r="B93" s="21">
        <v>41364</v>
      </c>
      <c r="C93" s="22"/>
      <c r="D93" s="23"/>
      <c r="E93" s="24"/>
      <c r="F93" s="25"/>
      <c r="G93" s="24"/>
      <c r="H93" s="25"/>
      <c r="I93" s="26"/>
      <c r="J93" s="27"/>
      <c r="K93" s="28"/>
      <c r="L93" s="29">
        <f t="shared" si="4"/>
        <v>0</v>
      </c>
      <c r="M93" s="30">
        <f>K93-I93+IF(I93&gt;K93,1)-J93+(E93*base!E$4)+(D93*base!E$4)+(C93*base!E$4)+(F93*base!E$4)</f>
        <v>0</v>
      </c>
      <c r="N93" s="31" t="str">
        <f>IF(M93&lt;=base!E$5,"","FAUX")</f>
        <v/>
      </c>
      <c r="O93" s="32">
        <f>IF(SUM(M93-base!E$5)&lt;0,0,SUM(M93-base!E$5))</f>
        <v>0</v>
      </c>
      <c r="P93" s="33">
        <f t="shared" si="3"/>
        <v>0</v>
      </c>
      <c r="Q93" s="14" t="str">
        <f>IF(P93&lt;=base!E$3,"","FAUX")</f>
        <v/>
      </c>
      <c r="R93" s="34">
        <f>IF(SUM(P93-base!E$3)&lt;0,0,SUM(P93-base!E$3))</f>
        <v>0</v>
      </c>
      <c r="S93" s="35">
        <f t="shared" si="5"/>
        <v>0</v>
      </c>
      <c r="T93" s="35">
        <f>IF(S93&gt;("36:00"*1),S93-("36:00"*1),0)-T92</f>
        <v>0.20833333333333304</v>
      </c>
      <c r="U93" s="16" t="str">
        <f>IF(travail!S93&lt;=base!E$8,"","FAUX")</f>
        <v/>
      </c>
      <c r="V93" s="36">
        <f>IF(SUM(S93-base!E$8)&lt;0,0,SUM(S93-base!E$8))</f>
        <v>0</v>
      </c>
      <c r="W93" s="149"/>
      <c r="X93" s="37">
        <f>IF(SUM(MOD(K93-I93,1)-IF(K93&gt;I93,MAX(0,MIN(K93,base!E$14/24)-MAX(I93,7/24)),MAX(0,base!E$14/24-MAX(I93,7/24))+MAX(0,MIN(K93,base!E$14/24)-7/24)))&lt;0,0,SUM(MOD(K93-I93,1)-IF(K93&gt;I93,MAX(0,MIN(K93,base!E$14/24)-MAX(I93,7/24)),MAX(0,base!E$14/24-MAX(I93,7/24))+MAX(0,MIN(K93,base!E$14/24)-7/24))))</f>
        <v>0</v>
      </c>
      <c r="Y93" s="19"/>
      <c r="Z93" s="39"/>
    </row>
    <row r="94" spans="1:26">
      <c r="A94" s="3" t="s">
        <v>5</v>
      </c>
      <c r="B94" s="21">
        <v>41365</v>
      </c>
      <c r="C94" s="22"/>
      <c r="D94" s="23"/>
      <c r="E94" s="24"/>
      <c r="F94" s="25"/>
      <c r="G94" s="24"/>
      <c r="H94" s="25"/>
      <c r="I94" s="26"/>
      <c r="J94" s="27"/>
      <c r="K94" s="28"/>
      <c r="L94" s="29">
        <f t="shared" si="4"/>
        <v>0</v>
      </c>
      <c r="M94" s="30">
        <f>K94-I94+IF(I94&gt;K94,1)-J94+(E94*base!E$4)+(D94*base!E$4)+(C94*base!E$4)+(F94*base!E$4)</f>
        <v>0</v>
      </c>
      <c r="N94" s="31" t="str">
        <f>IF(M94&lt;=base!E$5,"","FAUX")</f>
        <v/>
      </c>
      <c r="O94" s="32">
        <f>IF(SUM(M94-base!E$5)&lt;0,0,SUM(M94-base!E$5))</f>
        <v>0</v>
      </c>
      <c r="P94" s="33">
        <f t="shared" si="3"/>
        <v>0</v>
      </c>
      <c r="Q94" s="14" t="str">
        <f>IF(P94&lt;=base!E$3,"","FAUX")</f>
        <v/>
      </c>
      <c r="R94" s="34">
        <f>IF(SUM(P94-base!E$3)&lt;0,0,SUM(P94-base!E$3))</f>
        <v>0</v>
      </c>
      <c r="S94" s="35">
        <f t="shared" si="5"/>
        <v>0</v>
      </c>
      <c r="T94" s="35">
        <f>IF(S94&gt;("36:00"*1),S94-("36:00"*1),0)-T93</f>
        <v>-0.20833333333333304</v>
      </c>
      <c r="U94" s="16" t="str">
        <f>IF(travail!S94&lt;=base!E$8,"","FAUX")</f>
        <v/>
      </c>
      <c r="V94" s="36">
        <f>IF(SUM(S94-base!E$8)&lt;0,0,SUM(S94-base!E$8))</f>
        <v>0</v>
      </c>
      <c r="W94" s="149"/>
      <c r="X94" s="37">
        <f>IF(SUM(MOD(K94-I94,1)-IF(K94&gt;I94,MAX(0,MIN(K94,base!E$14/24)-MAX(I94,7/24)),MAX(0,base!E$14/24-MAX(I94,7/24))+MAX(0,MIN(K94,base!E$14/24)-7/24)))&lt;0,0,SUM(MOD(K94-I94,1)-IF(K94&gt;I94,MAX(0,MIN(K94,base!E$14/24)-MAX(I94,7/24)),MAX(0,base!E$14/24-MAX(I94,7/24))+MAX(0,MIN(K94,base!E$14/24)-7/24))))</f>
        <v>0</v>
      </c>
      <c r="Y94" s="38">
        <f>M94</f>
        <v>0</v>
      </c>
      <c r="Z94" s="39"/>
    </row>
    <row r="95" spans="1:26">
      <c r="A95" s="3" t="s">
        <v>6</v>
      </c>
      <c r="B95" s="21">
        <v>41366</v>
      </c>
      <c r="C95" s="22"/>
      <c r="D95" s="23"/>
      <c r="E95" s="24"/>
      <c r="F95" s="25"/>
      <c r="G95" s="24"/>
      <c r="H95" s="25"/>
      <c r="I95" s="26"/>
      <c r="J95" s="27"/>
      <c r="K95" s="28"/>
      <c r="L95" s="29">
        <f t="shared" si="4"/>
        <v>0</v>
      </c>
      <c r="M95" s="30">
        <f>K95-I95+IF(I95&gt;K95,1)-J95+(E95*base!E$4)+(D95*base!E$4)+(C95*base!E$4)+(F95*base!E$4)</f>
        <v>0</v>
      </c>
      <c r="N95" s="31" t="str">
        <f>IF(M95&lt;=base!E$5,"","FAUX")</f>
        <v/>
      </c>
      <c r="O95" s="32">
        <f>IF(SUM(M95-base!E$5)&lt;0,0,SUM(M95-base!E$5))</f>
        <v>0</v>
      </c>
      <c r="P95" s="33">
        <f t="shared" si="3"/>
        <v>0</v>
      </c>
      <c r="Q95" s="14" t="str">
        <f>IF(P95&lt;=base!E$3,"","FAUX")</f>
        <v/>
      </c>
      <c r="R95" s="34">
        <f>IF(SUM(P95-base!E$3)&lt;0,0,SUM(P95-base!E$3))</f>
        <v>0</v>
      </c>
      <c r="S95" s="35">
        <f t="shared" si="5"/>
        <v>0</v>
      </c>
      <c r="T95" s="35">
        <f>IF(S95&gt;("36:00"*1),S95-("36:00"*1),0)-T94</f>
        <v>0.20833333333333304</v>
      </c>
      <c r="U95" s="16" t="str">
        <f>IF(travail!S95&lt;=base!E$8,"","FAUX")</f>
        <v/>
      </c>
      <c r="V95" s="36">
        <f>IF(SUM(S95-base!E$8)&lt;0,0,SUM(S95-base!E$8))</f>
        <v>0</v>
      </c>
      <c r="W95" s="149"/>
      <c r="X95" s="37">
        <f>IF(SUM(MOD(K95-I95,1)-IF(K95&gt;I95,MAX(0,MIN(K95,base!E$14/24)-MAX(I95,7/24)),MAX(0,base!E$14/24-MAX(I95,7/24))+MAX(0,MIN(K95,base!E$14/24)-7/24)))&lt;0,0,SUM(MOD(K95-I95,1)-IF(K95&gt;I95,MAX(0,MIN(K95,base!E$14/24)-MAX(I95,7/24)),MAX(0,base!E$14/24-MAX(I95,7/24))+MAX(0,MIN(K95,base!E$14/24)-7/24))))</f>
        <v>0</v>
      </c>
      <c r="Y95" s="41"/>
      <c r="Z95" s="39">
        <f>M95*G95*1</f>
        <v>0</v>
      </c>
    </row>
    <row r="96" spans="1:26">
      <c r="A96" s="3" t="s">
        <v>7</v>
      </c>
      <c r="B96" s="21">
        <v>41367</v>
      </c>
      <c r="C96" s="22"/>
      <c r="D96" s="23"/>
      <c r="E96" s="24"/>
      <c r="F96" s="25"/>
      <c r="G96" s="24"/>
      <c r="H96" s="25"/>
      <c r="I96" s="26"/>
      <c r="J96" s="27"/>
      <c r="K96" s="28"/>
      <c r="L96" s="29">
        <f t="shared" si="4"/>
        <v>0</v>
      </c>
      <c r="M96" s="30">
        <f>K96-I96+IF(I96&gt;K96,1)-J96+(E96*base!E$4)+(D96*base!E$4)+(C96*base!E$4)+(F96*base!E$4)</f>
        <v>0</v>
      </c>
      <c r="N96" s="31" t="str">
        <f>IF(M96&lt;=base!E$5,"","FAUX")</f>
        <v/>
      </c>
      <c r="O96" s="32">
        <f>IF(SUM(M96-base!E$5)&lt;0,0,SUM(M96-base!E$5))</f>
        <v>0</v>
      </c>
      <c r="P96" s="33">
        <f t="shared" si="3"/>
        <v>0</v>
      </c>
      <c r="Q96" s="14" t="str">
        <f>IF(P96&lt;=base!E$3,"","FAUX")</f>
        <v/>
      </c>
      <c r="R96" s="34">
        <f>IF(SUM(P96-base!E$3)&lt;0,0,SUM(P96-base!E$3))</f>
        <v>0</v>
      </c>
      <c r="S96" s="35">
        <f t="shared" si="5"/>
        <v>0</v>
      </c>
      <c r="T96" s="35">
        <f>IF(S96&gt;("36:00"*1),S96-("36:00"*1),0)-T95</f>
        <v>-0.20833333333333304</v>
      </c>
      <c r="U96" s="16" t="str">
        <f>IF(travail!S96&lt;=base!E$8,"","FAUX")</f>
        <v/>
      </c>
      <c r="V96" s="36">
        <f>IF(SUM(S96-base!E$8)&lt;0,0,SUM(S96-base!E$8))</f>
        <v>0</v>
      </c>
      <c r="W96" s="149"/>
      <c r="X96" s="37">
        <f>IF(SUM(MOD(K96-I96,1)-IF(K96&gt;I96,MAX(0,MIN(K96,base!E$14/24)-MAX(I96,7/24)),MAX(0,base!E$14/24-MAX(I96,7/24))+MAX(0,MIN(K96,base!E$14/24)-7/24)))&lt;0,0,SUM(MOD(K96-I96,1)-IF(K96&gt;I96,MAX(0,MIN(K96,base!E$14/24)-MAX(I96,7/24)),MAX(0,base!E$14/24-MAX(I96,7/24))+MAX(0,MIN(K96,base!E$14/24)-7/24))))</f>
        <v>0</v>
      </c>
      <c r="Y96" s="19"/>
      <c r="Z96" s="39">
        <f>M96*G96*1</f>
        <v>0</v>
      </c>
    </row>
    <row r="97" spans="1:26">
      <c r="A97" s="3" t="s">
        <v>8</v>
      </c>
      <c r="B97" s="21">
        <v>41368</v>
      </c>
      <c r="C97" s="22"/>
      <c r="D97" s="23"/>
      <c r="E97" s="24"/>
      <c r="F97" s="25"/>
      <c r="G97" s="24"/>
      <c r="H97" s="25"/>
      <c r="I97" s="26"/>
      <c r="J97" s="27"/>
      <c r="K97" s="28"/>
      <c r="L97" s="29">
        <f t="shared" si="4"/>
        <v>0</v>
      </c>
      <c r="M97" s="30">
        <f>K97-I97+IF(I97&gt;K97,1)-J97+(E97*base!E$4)+(D97*base!E$4)+(C97*base!E$4)+(F97*base!E$4)</f>
        <v>0</v>
      </c>
      <c r="N97" s="31" t="str">
        <f>IF(M97&lt;=base!E$5,"","FAUX")</f>
        <v/>
      </c>
      <c r="O97" s="32">
        <f>IF(SUM(M97-base!E$5)&lt;0,0,SUM(M97-base!E$5))</f>
        <v>0</v>
      </c>
      <c r="P97" s="33">
        <f t="shared" si="3"/>
        <v>0</v>
      </c>
      <c r="Q97" s="14" t="str">
        <f>IF(P97&lt;=base!E$3,"","FAUX")</f>
        <v/>
      </c>
      <c r="R97" s="34">
        <f>IF(SUM(P97-base!E$3)&lt;0,0,SUM(P97-base!E$3))</f>
        <v>0</v>
      </c>
      <c r="S97" s="35">
        <f t="shared" si="5"/>
        <v>0</v>
      </c>
      <c r="T97" s="35">
        <f>IF(S97&gt;("36:00"*1),S97-("36:00"*1),0)-T96</f>
        <v>0.20833333333333304</v>
      </c>
      <c r="U97" s="16" t="str">
        <f>IF(travail!S97&lt;=base!E$8,"","FAUX")</f>
        <v/>
      </c>
      <c r="V97" s="36">
        <f>IF(SUM(S97-base!E$8)&lt;0,0,SUM(S97-base!E$8))</f>
        <v>0</v>
      </c>
      <c r="W97" s="149"/>
      <c r="X97" s="37">
        <f>IF(SUM(MOD(K97-I97,1)-IF(K97&gt;I97,MAX(0,MIN(K97,base!E$14/24)-MAX(I97,7/24)),MAX(0,base!E$14/24-MAX(I97,7/24))+MAX(0,MIN(K97,base!E$14/24)-7/24)))&lt;0,0,SUM(MOD(K97-I97,1)-IF(K97&gt;I97,MAX(0,MIN(K97,base!E$14/24)-MAX(I97,7/24)),MAX(0,base!E$14/24-MAX(I97,7/24))+MAX(0,MIN(K97,base!E$14/24)-7/24))))</f>
        <v>0</v>
      </c>
      <c r="Y97" s="19"/>
      <c r="Z97" s="39">
        <f>M97*G97*1</f>
        <v>0</v>
      </c>
    </row>
    <row r="98" spans="1:26">
      <c r="A98" s="3" t="s">
        <v>9</v>
      </c>
      <c r="B98" s="21">
        <v>41369</v>
      </c>
      <c r="C98" s="22"/>
      <c r="D98" s="23"/>
      <c r="E98" s="24"/>
      <c r="F98" s="25"/>
      <c r="G98" s="24"/>
      <c r="H98" s="25"/>
      <c r="I98" s="26"/>
      <c r="J98" s="27"/>
      <c r="K98" s="28"/>
      <c r="L98" s="29">
        <f t="shared" si="4"/>
        <v>0</v>
      </c>
      <c r="M98" s="30">
        <f>K98-I98+IF(I98&gt;K98,1)-J98+(E98*base!E$4)+(D98*base!E$4)+(C98*base!E$4)+(F98*base!E$4)</f>
        <v>0</v>
      </c>
      <c r="N98" s="31" t="str">
        <f>IF(M98&lt;=base!E$5,"","FAUX")</f>
        <v/>
      </c>
      <c r="O98" s="32">
        <f>IF(SUM(M98-base!E$5)&lt;0,0,SUM(M98-base!E$5))</f>
        <v>0</v>
      </c>
      <c r="P98" s="33">
        <f t="shared" si="3"/>
        <v>0</v>
      </c>
      <c r="Q98" s="14" t="str">
        <f>IF(P98&lt;=base!E$3,"","FAUX")</f>
        <v/>
      </c>
      <c r="R98" s="34">
        <f>IF(SUM(P98-base!E$3)&lt;0,0,SUM(P98-base!E$3))</f>
        <v>0</v>
      </c>
      <c r="S98" s="35">
        <f t="shared" si="5"/>
        <v>0</v>
      </c>
      <c r="T98" s="35">
        <f>IF(S98&gt;("36:00"*1),S98-("36:00"*1),0)-T97</f>
        <v>-0.20833333333333304</v>
      </c>
      <c r="U98" s="16" t="str">
        <f>IF(travail!S98&lt;=base!E$8,"","FAUX")</f>
        <v/>
      </c>
      <c r="V98" s="36">
        <f>IF(SUM(S98-base!E$8)&lt;0,0,SUM(S98-base!E$8))</f>
        <v>0</v>
      </c>
      <c r="W98" s="149"/>
      <c r="X98" s="37">
        <f>IF(SUM(MOD(K98-I98,1)-IF(K98&gt;I98,MAX(0,MIN(K98,base!E$14/24)-MAX(I98,7/24)),MAX(0,base!E$14/24-MAX(I98,7/24))+MAX(0,MIN(K98,base!E$14/24)-7/24)))&lt;0,0,SUM(MOD(K98-I98,1)-IF(K98&gt;I98,MAX(0,MIN(K98,base!E$14/24)-MAX(I98,7/24)),MAX(0,base!E$14/24-MAX(I98,7/24))+MAX(0,MIN(K98,base!E$14/24)-7/24))))</f>
        <v>0</v>
      </c>
      <c r="Y98" s="19"/>
      <c r="Z98" s="39">
        <f>M98*G98*1</f>
        <v>0</v>
      </c>
    </row>
    <row r="99" spans="1:26">
      <c r="A99" s="3" t="s">
        <v>3</v>
      </c>
      <c r="B99" s="21">
        <v>41370</v>
      </c>
      <c r="C99" s="22"/>
      <c r="D99" s="23"/>
      <c r="E99" s="24"/>
      <c r="F99" s="25"/>
      <c r="G99" s="24"/>
      <c r="H99" s="25"/>
      <c r="I99" s="26"/>
      <c r="J99" s="27"/>
      <c r="K99" s="28"/>
      <c r="L99" s="29">
        <f t="shared" si="4"/>
        <v>0</v>
      </c>
      <c r="M99" s="30">
        <f>K99-I99+IF(I99&gt;K99,1)-J99+(E99*base!E$4)+(D99*base!E$4)+(C99*base!E$4)+(F99*base!E$4)</f>
        <v>0</v>
      </c>
      <c r="N99" s="31" t="str">
        <f>IF(M99&lt;=base!E$5,"","FAUX")</f>
        <v/>
      </c>
      <c r="O99" s="32">
        <f>IF(SUM(M99-base!E$5)&lt;0,0,SUM(M99-base!E$5))</f>
        <v>0</v>
      </c>
      <c r="P99" s="33">
        <f t="shared" si="3"/>
        <v>0</v>
      </c>
      <c r="Q99" s="14" t="str">
        <f>IF(P99&lt;=base!E$3,"","FAUX")</f>
        <v/>
      </c>
      <c r="R99" s="34">
        <f>IF(SUM(P99-base!E$3)&lt;0,0,SUM(P99-base!E$3))</f>
        <v>0</v>
      </c>
      <c r="S99" s="35">
        <f t="shared" si="5"/>
        <v>0</v>
      </c>
      <c r="T99" s="35">
        <f>IF(S99&gt;("36:00"*1),S99-("36:00"*1),0)-T98</f>
        <v>0.20833333333333304</v>
      </c>
      <c r="U99" s="16" t="str">
        <f>IF(travail!S99&lt;=base!E$8,"","FAUX")</f>
        <v/>
      </c>
      <c r="V99" s="36">
        <f>IF(SUM(S99-base!E$8)&lt;0,0,SUM(S99-base!E$8))</f>
        <v>0</v>
      </c>
      <c r="W99" s="149"/>
      <c r="X99" s="37">
        <f>IF(SUM(MOD(K99-I99,1)-IF(K99&gt;I99,MAX(0,MIN(K99,base!E$14/24)-MAX(I99,7/24)),MAX(0,base!E$14/24-MAX(I99,7/24))+MAX(0,MIN(K99,base!E$14/24)-7/24)))&lt;0,0,SUM(MOD(K99-I99,1)-IF(K99&gt;I99,MAX(0,MIN(K99,base!E$14/24)-MAX(I99,7/24)),MAX(0,base!E$14/24-MAX(I99,7/24))+MAX(0,MIN(K99,base!E$14/24)-7/24))))</f>
        <v>0</v>
      </c>
      <c r="Y99" s="19"/>
      <c r="Z99" s="39">
        <f>M99*G99*1</f>
        <v>0</v>
      </c>
    </row>
    <row r="100" spans="1:26">
      <c r="A100" s="3" t="s">
        <v>4</v>
      </c>
      <c r="B100" s="21">
        <v>41371</v>
      </c>
      <c r="C100" s="22"/>
      <c r="D100" s="23"/>
      <c r="E100" s="24"/>
      <c r="F100" s="25"/>
      <c r="G100" s="24"/>
      <c r="H100" s="25"/>
      <c r="I100" s="26"/>
      <c r="J100" s="27"/>
      <c r="K100" s="28"/>
      <c r="L100" s="29">
        <f t="shared" si="4"/>
        <v>0</v>
      </c>
      <c r="M100" s="30">
        <f>K100-I100+IF(I100&gt;K100,1)-J100+(E100*base!E$4)+(D100*base!E$4)+(C100*base!E$4)+(F100*base!E$4)</f>
        <v>0</v>
      </c>
      <c r="N100" s="31" t="str">
        <f>IF(M100&lt;=base!E$5,"","FAUX")</f>
        <v/>
      </c>
      <c r="O100" s="32">
        <f>IF(SUM(M100-base!E$5)&lt;0,0,SUM(M100-base!E$5))</f>
        <v>0</v>
      </c>
      <c r="P100" s="33">
        <f t="shared" si="3"/>
        <v>0</v>
      </c>
      <c r="Q100" s="14" t="str">
        <f>IF(P100&lt;=base!E$3,"","FAUX")</f>
        <v/>
      </c>
      <c r="R100" s="34">
        <f>IF(SUM(P100-base!E$3)&lt;0,0,SUM(P100-base!E$3))</f>
        <v>0</v>
      </c>
      <c r="S100" s="35">
        <f t="shared" si="5"/>
        <v>0</v>
      </c>
      <c r="T100" s="35">
        <f>IF(S100&gt;("36:00"*1),S100-("36:00"*1),0)-T99</f>
        <v>-0.20833333333333304</v>
      </c>
      <c r="U100" s="16" t="str">
        <f>IF(travail!S100&lt;=base!E$8,"","FAUX")</f>
        <v/>
      </c>
      <c r="V100" s="36">
        <f>IF(SUM(S100-base!E$8)&lt;0,0,SUM(S100-base!E$8))</f>
        <v>0</v>
      </c>
      <c r="W100" s="149"/>
      <c r="X100" s="37">
        <f>IF(SUM(MOD(K100-I100,1)-IF(K100&gt;I100,MAX(0,MIN(K100,base!E$14/24)-MAX(I100,7/24)),MAX(0,base!E$14/24-MAX(I100,7/24))+MAX(0,MIN(K100,base!E$14/24)-7/24)))&lt;0,0,SUM(MOD(K100-I100,1)-IF(K100&gt;I100,MAX(0,MIN(K100,base!E$14/24)-MAX(I100,7/24)),MAX(0,base!E$14/24-MAX(I100,7/24))+MAX(0,MIN(K100,base!E$14/24)-7/24))))</f>
        <v>0</v>
      </c>
      <c r="Y100" s="19"/>
      <c r="Z100" s="39"/>
    </row>
    <row r="101" spans="1:26">
      <c r="A101" s="3" t="s">
        <v>5</v>
      </c>
      <c r="B101" s="21">
        <v>41372</v>
      </c>
      <c r="C101" s="22"/>
      <c r="D101" s="23"/>
      <c r="E101" s="24"/>
      <c r="F101" s="25"/>
      <c r="G101" s="24"/>
      <c r="H101" s="25"/>
      <c r="I101" s="26"/>
      <c r="J101" s="27"/>
      <c r="K101" s="28"/>
      <c r="L101" s="29">
        <f t="shared" si="4"/>
        <v>0</v>
      </c>
      <c r="M101" s="30">
        <f>K101-I101+IF(I101&gt;K101,1)-J101+(E101*base!E$4)+(D101*base!E$4)+(C101*base!E$4)+(F101*base!E$4)</f>
        <v>0</v>
      </c>
      <c r="N101" s="31" t="str">
        <f>IF(M101&lt;=base!E$5,"","FAUX")</f>
        <v/>
      </c>
      <c r="O101" s="32">
        <f>IF(SUM(M101-base!E$5)&lt;0,0,SUM(M101-base!E$5))</f>
        <v>0</v>
      </c>
      <c r="P101" s="33">
        <f t="shared" si="3"/>
        <v>0</v>
      </c>
      <c r="Q101" s="14" t="str">
        <f>IF(P101&lt;=base!E$3,"","FAUX")</f>
        <v/>
      </c>
      <c r="R101" s="34">
        <f>IF(SUM(P101-base!E$3)&lt;0,0,SUM(P101-base!E$3))</f>
        <v>0</v>
      </c>
      <c r="S101" s="35">
        <f t="shared" si="5"/>
        <v>0</v>
      </c>
      <c r="T101" s="35">
        <f>IF(S101&gt;("36:00"*1),S101-("36:00"*1),0)-T100</f>
        <v>0.20833333333333304</v>
      </c>
      <c r="U101" s="16" t="str">
        <f>IF(travail!S101&lt;=base!E$8,"","FAUX")</f>
        <v/>
      </c>
      <c r="V101" s="36">
        <f>IF(SUM(S101-base!E$8)&lt;0,0,SUM(S101-base!E$8))</f>
        <v>0</v>
      </c>
      <c r="W101" s="149"/>
      <c r="X101" s="37">
        <f>IF(SUM(MOD(K101-I101,1)-IF(K101&gt;I101,MAX(0,MIN(K101,base!E$14/24)-MAX(I101,7/24)),MAX(0,base!E$14/24-MAX(I101,7/24))+MAX(0,MIN(K101,base!E$14/24)-7/24)))&lt;0,0,SUM(MOD(K101-I101,1)-IF(K101&gt;I101,MAX(0,MIN(K101,base!E$14/24)-MAX(I101,7/24)),MAX(0,base!E$14/24-MAX(I101,7/24))+MAX(0,MIN(K101,base!E$14/24)-7/24))))</f>
        <v>0</v>
      </c>
      <c r="Y101" s="38">
        <f>M101</f>
        <v>0</v>
      </c>
      <c r="Z101" s="39"/>
    </row>
    <row r="102" spans="1:26">
      <c r="A102" s="3" t="s">
        <v>6</v>
      </c>
      <c r="B102" s="21">
        <v>41373</v>
      </c>
      <c r="C102" s="22"/>
      <c r="D102" s="23"/>
      <c r="E102" s="24"/>
      <c r="F102" s="25"/>
      <c r="G102" s="24"/>
      <c r="H102" s="25"/>
      <c r="I102" s="26"/>
      <c r="J102" s="27"/>
      <c r="K102" s="28"/>
      <c r="L102" s="29">
        <f t="shared" si="4"/>
        <v>0</v>
      </c>
      <c r="M102" s="30">
        <f>K102-I102+IF(I102&gt;K102,1)-J102+(E102*base!E$4)+(D102*base!E$4)+(C102*base!E$4)+(F102*base!E$4)</f>
        <v>0</v>
      </c>
      <c r="N102" s="31" t="str">
        <f>IF(M102&lt;=base!E$5,"","FAUX")</f>
        <v/>
      </c>
      <c r="O102" s="32">
        <f>IF(SUM(M102-base!E$5)&lt;0,0,SUM(M102-base!E$5))</f>
        <v>0</v>
      </c>
      <c r="P102" s="33">
        <f t="shared" si="3"/>
        <v>0</v>
      </c>
      <c r="Q102" s="14" t="str">
        <f>IF(P102&lt;=base!E$3,"","FAUX")</f>
        <v/>
      </c>
      <c r="R102" s="34">
        <f>IF(SUM(P102-base!E$3)&lt;0,0,SUM(P102-base!E$3))</f>
        <v>0</v>
      </c>
      <c r="S102" s="35">
        <f t="shared" si="5"/>
        <v>0</v>
      </c>
      <c r="T102" s="35">
        <f>IF(S102&gt;("36:00"*1),S102-("36:00"*1),0)-T101</f>
        <v>-0.20833333333333304</v>
      </c>
      <c r="U102" s="16" t="str">
        <f>IF(travail!S102&lt;=base!E$8,"","FAUX")</f>
        <v/>
      </c>
      <c r="V102" s="36">
        <f>IF(SUM(S102-base!E$8)&lt;0,0,SUM(S102-base!E$8))</f>
        <v>0</v>
      </c>
      <c r="W102" s="149"/>
      <c r="X102" s="37">
        <f>IF(SUM(MOD(K102-I102,1)-IF(K102&gt;I102,MAX(0,MIN(K102,base!E$14/24)-MAX(I102,7/24)),MAX(0,base!E$14/24-MAX(I102,7/24))+MAX(0,MIN(K102,base!E$14/24)-7/24)))&lt;0,0,SUM(MOD(K102-I102,1)-IF(K102&gt;I102,MAX(0,MIN(K102,base!E$14/24)-MAX(I102,7/24)),MAX(0,base!E$14/24-MAX(I102,7/24))+MAX(0,MIN(K102,base!E$14/24)-7/24))))</f>
        <v>0</v>
      </c>
      <c r="Y102" s="19"/>
      <c r="Z102" s="39">
        <f>M102*G102*1</f>
        <v>0</v>
      </c>
    </row>
    <row r="103" spans="1:26">
      <c r="A103" s="3" t="s">
        <v>7</v>
      </c>
      <c r="B103" s="21">
        <v>41374</v>
      </c>
      <c r="C103" s="22"/>
      <c r="D103" s="23"/>
      <c r="E103" s="24"/>
      <c r="F103" s="25"/>
      <c r="G103" s="24"/>
      <c r="H103" s="25"/>
      <c r="I103" s="26"/>
      <c r="J103" s="27"/>
      <c r="K103" s="28"/>
      <c r="L103" s="29">
        <f t="shared" si="4"/>
        <v>0</v>
      </c>
      <c r="M103" s="30">
        <f>K103-I103+IF(I103&gt;K103,1)-J103+(E103*base!E$4)+(D103*base!E$4)+(C103*base!E$4)+(F103*base!E$4)</f>
        <v>0</v>
      </c>
      <c r="N103" s="31" t="str">
        <f>IF(M103&lt;=base!E$5,"","FAUX")</f>
        <v/>
      </c>
      <c r="O103" s="32">
        <f>IF(SUM(M103-base!E$5)&lt;0,0,SUM(M103-base!E$5))</f>
        <v>0</v>
      </c>
      <c r="P103" s="33">
        <f t="shared" si="3"/>
        <v>0</v>
      </c>
      <c r="Q103" s="14" t="str">
        <f>IF(P103&lt;=base!E$3,"","FAUX")</f>
        <v/>
      </c>
      <c r="R103" s="34">
        <f>IF(SUM(P103-base!E$3)&lt;0,0,SUM(P103-base!E$3))</f>
        <v>0</v>
      </c>
      <c r="S103" s="35">
        <f t="shared" si="5"/>
        <v>0</v>
      </c>
      <c r="T103" s="35">
        <f>IF(S103&gt;("36:00"*1),S103-("36:00"*1),0)-T102</f>
        <v>0.20833333333333304</v>
      </c>
      <c r="U103" s="16" t="str">
        <f>IF(travail!S103&lt;=base!E$8,"","FAUX")</f>
        <v/>
      </c>
      <c r="V103" s="36">
        <f>IF(SUM(S103-base!E$8)&lt;0,0,SUM(S103-base!E$8))</f>
        <v>0</v>
      </c>
      <c r="W103" s="149"/>
      <c r="X103" s="37">
        <f>IF(SUM(MOD(K103-I103,1)-IF(K103&gt;I103,MAX(0,MIN(K103,base!E$14/24)-MAX(I103,7/24)),MAX(0,base!E$14/24-MAX(I103,7/24))+MAX(0,MIN(K103,base!E$14/24)-7/24)))&lt;0,0,SUM(MOD(K103-I103,1)-IF(K103&gt;I103,MAX(0,MIN(K103,base!E$14/24)-MAX(I103,7/24)),MAX(0,base!E$14/24-MAX(I103,7/24))+MAX(0,MIN(K103,base!E$14/24)-7/24))))</f>
        <v>0</v>
      </c>
      <c r="Y103" s="19"/>
      <c r="Z103" s="39">
        <f>M103*G103*1</f>
        <v>0</v>
      </c>
    </row>
    <row r="104" spans="1:26">
      <c r="A104" s="3" t="s">
        <v>8</v>
      </c>
      <c r="B104" s="21">
        <v>41375</v>
      </c>
      <c r="C104" s="22"/>
      <c r="D104" s="23"/>
      <c r="E104" s="24"/>
      <c r="F104" s="25"/>
      <c r="G104" s="24"/>
      <c r="H104" s="25"/>
      <c r="I104" s="26"/>
      <c r="J104" s="27"/>
      <c r="K104" s="28"/>
      <c r="L104" s="29">
        <f t="shared" si="4"/>
        <v>0</v>
      </c>
      <c r="M104" s="30">
        <f>K104-I104+IF(I104&gt;K104,1)-J104+(E104*base!E$4)+(D104*base!E$4)+(C104*base!E$4)+(F104*base!E$4)</f>
        <v>0</v>
      </c>
      <c r="N104" s="31" t="str">
        <f>IF(M104&lt;=base!E$5,"","FAUX")</f>
        <v/>
      </c>
      <c r="O104" s="32">
        <f>IF(SUM(M104-base!E$5)&lt;0,0,SUM(M104-base!E$5))</f>
        <v>0</v>
      </c>
      <c r="P104" s="33">
        <f t="shared" si="3"/>
        <v>0</v>
      </c>
      <c r="Q104" s="14" t="str">
        <f>IF(P104&lt;=base!E$3,"","FAUX")</f>
        <v/>
      </c>
      <c r="R104" s="34">
        <f>IF(SUM(P104-base!E$3)&lt;0,0,SUM(P104-base!E$3))</f>
        <v>0</v>
      </c>
      <c r="S104" s="35">
        <f t="shared" si="5"/>
        <v>0</v>
      </c>
      <c r="T104" s="35">
        <f>IF(S104&gt;("36:00"*1),S104-("36:00"*1),0)-T103</f>
        <v>-0.20833333333333304</v>
      </c>
      <c r="U104" s="16" t="str">
        <f>IF(travail!S104&lt;=base!E$8,"","FAUX")</f>
        <v/>
      </c>
      <c r="V104" s="36">
        <f>IF(SUM(S104-base!E$8)&lt;0,0,SUM(S104-base!E$8))</f>
        <v>0</v>
      </c>
      <c r="W104" s="149"/>
      <c r="X104" s="37">
        <f>IF(SUM(MOD(K104-I104,1)-IF(K104&gt;I104,MAX(0,MIN(K104,base!E$14/24)-MAX(I104,7/24)),MAX(0,base!E$14/24-MAX(I104,7/24))+MAX(0,MIN(K104,base!E$14/24)-7/24)))&lt;0,0,SUM(MOD(K104-I104,1)-IF(K104&gt;I104,MAX(0,MIN(K104,base!E$14/24)-MAX(I104,7/24)),MAX(0,base!E$14/24-MAX(I104,7/24))+MAX(0,MIN(K104,base!E$14/24)-7/24))))</f>
        <v>0</v>
      </c>
      <c r="Y104" s="19"/>
      <c r="Z104" s="39">
        <f>M104*G104*1</f>
        <v>0</v>
      </c>
    </row>
    <row r="105" spans="1:26">
      <c r="A105" s="3" t="s">
        <v>9</v>
      </c>
      <c r="B105" s="21">
        <v>41376</v>
      </c>
      <c r="C105" s="22"/>
      <c r="D105" s="23"/>
      <c r="E105" s="24"/>
      <c r="F105" s="25"/>
      <c r="G105" s="24"/>
      <c r="H105" s="25"/>
      <c r="I105" s="26"/>
      <c r="J105" s="27"/>
      <c r="K105" s="28"/>
      <c r="L105" s="29">
        <f t="shared" si="4"/>
        <v>0</v>
      </c>
      <c r="M105" s="30">
        <f>K105-I105+IF(I105&gt;K105,1)-J105+(E105*base!E$4)+(D105*base!E$4)+(C105*base!E$4)+(F105*base!E$4)</f>
        <v>0</v>
      </c>
      <c r="N105" s="31" t="str">
        <f>IF(M105&lt;=base!E$5,"","FAUX")</f>
        <v/>
      </c>
      <c r="O105" s="32">
        <f>IF(SUM(M105-base!E$5)&lt;0,0,SUM(M105-base!E$5))</f>
        <v>0</v>
      </c>
      <c r="P105" s="33">
        <f t="shared" si="3"/>
        <v>0</v>
      </c>
      <c r="Q105" s="14" t="str">
        <f>IF(P105&lt;=base!E$3,"","FAUX")</f>
        <v/>
      </c>
      <c r="R105" s="34">
        <f>IF(SUM(P105-base!E$3)&lt;0,0,SUM(P105-base!E$3))</f>
        <v>0</v>
      </c>
      <c r="S105" s="35">
        <f t="shared" si="5"/>
        <v>0</v>
      </c>
      <c r="T105" s="35">
        <f>IF(S105&gt;("36:00"*1),S105-("36:00"*1),0)-T104</f>
        <v>0.20833333333333304</v>
      </c>
      <c r="U105" s="16" t="str">
        <f>IF(travail!S105&lt;=base!E$8,"","FAUX")</f>
        <v/>
      </c>
      <c r="V105" s="36">
        <f>IF(SUM(S105-base!E$8)&lt;0,0,SUM(S105-base!E$8))</f>
        <v>0</v>
      </c>
      <c r="W105" s="149"/>
      <c r="X105" s="37">
        <f>IF(SUM(MOD(K105-I105,1)-IF(K105&gt;I105,MAX(0,MIN(K105,base!E$14/24)-MAX(I105,7/24)),MAX(0,base!E$14/24-MAX(I105,7/24))+MAX(0,MIN(K105,base!E$14/24)-7/24)))&lt;0,0,SUM(MOD(K105-I105,1)-IF(K105&gt;I105,MAX(0,MIN(K105,base!E$14/24)-MAX(I105,7/24)),MAX(0,base!E$14/24-MAX(I105,7/24))+MAX(0,MIN(K105,base!E$14/24)-7/24))))</f>
        <v>0</v>
      </c>
      <c r="Y105" s="19"/>
      <c r="Z105" s="39">
        <f>M105*G105*1</f>
        <v>0</v>
      </c>
    </row>
    <row r="106" spans="1:26">
      <c r="A106" s="3" t="s">
        <v>3</v>
      </c>
      <c r="B106" s="21">
        <v>41377</v>
      </c>
      <c r="C106" s="22"/>
      <c r="D106" s="23"/>
      <c r="E106" s="24"/>
      <c r="F106" s="25"/>
      <c r="G106" s="24"/>
      <c r="H106" s="25"/>
      <c r="I106" s="26"/>
      <c r="J106" s="27"/>
      <c r="K106" s="28"/>
      <c r="L106" s="29">
        <f t="shared" si="4"/>
        <v>0</v>
      </c>
      <c r="M106" s="30">
        <f>K106-I106+IF(I106&gt;K106,1)-J106+(E106*base!E$4)+(D106*base!E$4)+(C106*base!E$4)+(F106*base!E$4)</f>
        <v>0</v>
      </c>
      <c r="N106" s="31" t="str">
        <f>IF(M106&lt;=base!E$5,"","FAUX")</f>
        <v/>
      </c>
      <c r="O106" s="32">
        <f>IF(SUM(M106-base!E$5)&lt;0,0,SUM(M106-base!E$5))</f>
        <v>0</v>
      </c>
      <c r="P106" s="33">
        <f t="shared" si="3"/>
        <v>0</v>
      </c>
      <c r="Q106" s="14" t="str">
        <f>IF(P106&lt;=base!E$3,"","FAUX")</f>
        <v/>
      </c>
      <c r="R106" s="34">
        <f>IF(SUM(P106-base!E$3)&lt;0,0,SUM(P106-base!E$3))</f>
        <v>0</v>
      </c>
      <c r="S106" s="35">
        <f t="shared" si="5"/>
        <v>0</v>
      </c>
      <c r="T106" s="35">
        <f>IF(S106&gt;("36:00"*1),S106-("36:00"*1),0)-T105</f>
        <v>-0.20833333333333304</v>
      </c>
      <c r="U106" s="16" t="str">
        <f>IF(travail!S106&lt;=base!E$8,"","FAUX")</f>
        <v/>
      </c>
      <c r="V106" s="36">
        <f>IF(SUM(S106-base!E$8)&lt;0,0,SUM(S106-base!E$8))</f>
        <v>0</v>
      </c>
      <c r="W106" s="149"/>
      <c r="X106" s="37">
        <f>IF(SUM(MOD(K106-I106,1)-IF(K106&gt;I106,MAX(0,MIN(K106,base!E$14/24)-MAX(I106,7/24)),MAX(0,base!E$14/24-MAX(I106,7/24))+MAX(0,MIN(K106,base!E$14/24)-7/24)))&lt;0,0,SUM(MOD(K106-I106,1)-IF(K106&gt;I106,MAX(0,MIN(K106,base!E$14/24)-MAX(I106,7/24)),MAX(0,base!E$14/24-MAX(I106,7/24))+MAX(0,MIN(K106,base!E$14/24)-7/24))))</f>
        <v>0</v>
      </c>
      <c r="Y106" s="19"/>
      <c r="Z106" s="39">
        <f>M106*G106*1</f>
        <v>0</v>
      </c>
    </row>
    <row r="107" spans="1:26">
      <c r="A107" s="3" t="s">
        <v>4</v>
      </c>
      <c r="B107" s="21">
        <v>41378</v>
      </c>
      <c r="C107" s="22"/>
      <c r="D107" s="23"/>
      <c r="E107" s="24"/>
      <c r="F107" s="25"/>
      <c r="G107" s="24"/>
      <c r="H107" s="25"/>
      <c r="I107" s="26"/>
      <c r="J107" s="27"/>
      <c r="K107" s="28"/>
      <c r="L107" s="29">
        <f t="shared" si="4"/>
        <v>0</v>
      </c>
      <c r="M107" s="30">
        <f>K107-I107+IF(I107&gt;K107,1)-J107+(E107*base!E$4)+(D107*base!E$4)+(C107*base!E$4)+(F107*base!E$4)</f>
        <v>0</v>
      </c>
      <c r="N107" s="31" t="str">
        <f>IF(M107&lt;=base!E$5,"","FAUX")</f>
        <v/>
      </c>
      <c r="O107" s="32">
        <f>IF(SUM(M107-base!E$5)&lt;0,0,SUM(M107-base!E$5))</f>
        <v>0</v>
      </c>
      <c r="P107" s="33">
        <f t="shared" si="3"/>
        <v>0</v>
      </c>
      <c r="Q107" s="14" t="str">
        <f>IF(P107&lt;=base!E$3,"","FAUX")</f>
        <v/>
      </c>
      <c r="R107" s="34">
        <f>IF(SUM(P107-base!E$3)&lt;0,0,SUM(P107-base!E$3))</f>
        <v>0</v>
      </c>
      <c r="S107" s="35">
        <f t="shared" si="5"/>
        <v>0</v>
      </c>
      <c r="T107" s="35">
        <f>IF(S107&gt;("36:00"*1),S107-("36:00"*1),0)-T106</f>
        <v>0.20833333333333304</v>
      </c>
      <c r="U107" s="16" t="str">
        <f>IF(travail!S107&lt;=base!E$8,"","FAUX")</f>
        <v/>
      </c>
      <c r="V107" s="36">
        <f>IF(SUM(S107-base!E$8)&lt;0,0,SUM(S107-base!E$8))</f>
        <v>0</v>
      </c>
      <c r="W107" s="149"/>
      <c r="X107" s="37">
        <f>IF(SUM(MOD(K107-I107,1)-IF(K107&gt;I107,MAX(0,MIN(K107,base!E$14/24)-MAX(I107,7/24)),MAX(0,base!E$14/24-MAX(I107,7/24))+MAX(0,MIN(K107,base!E$14/24)-7/24)))&lt;0,0,SUM(MOD(K107-I107,1)-IF(K107&gt;I107,MAX(0,MIN(K107,base!E$14/24)-MAX(I107,7/24)),MAX(0,base!E$14/24-MAX(I107,7/24))+MAX(0,MIN(K107,base!E$14/24)-7/24))))</f>
        <v>0</v>
      </c>
      <c r="Y107" s="19"/>
      <c r="Z107" s="39"/>
    </row>
    <row r="108" spans="1:26">
      <c r="A108" s="3" t="s">
        <v>5</v>
      </c>
      <c r="B108" s="21">
        <v>41379</v>
      </c>
      <c r="C108" s="22"/>
      <c r="D108" s="23"/>
      <c r="E108" s="24"/>
      <c r="F108" s="25"/>
      <c r="G108" s="24"/>
      <c r="H108" s="25"/>
      <c r="I108" s="26"/>
      <c r="J108" s="27"/>
      <c r="K108" s="28"/>
      <c r="L108" s="29">
        <f t="shared" si="4"/>
        <v>0</v>
      </c>
      <c r="M108" s="30">
        <f>K108-I108+IF(I108&gt;K108,1)-J108+(E108*base!E$4)+(D108*base!E$4)+(C108*base!E$4)+(F108*base!E$4)</f>
        <v>0</v>
      </c>
      <c r="N108" s="31" t="str">
        <f>IF(M108&lt;=base!E$5,"","FAUX")</f>
        <v/>
      </c>
      <c r="O108" s="32">
        <f>IF(SUM(M108-base!E$5)&lt;0,0,SUM(M108-base!E$5))</f>
        <v>0</v>
      </c>
      <c r="P108" s="33">
        <f t="shared" si="3"/>
        <v>0</v>
      </c>
      <c r="Q108" s="14" t="str">
        <f>IF(P108&lt;=base!E$3,"","FAUX")</f>
        <v/>
      </c>
      <c r="R108" s="34">
        <f>IF(SUM(P108-base!E$3)&lt;0,0,SUM(P108-base!E$3))</f>
        <v>0</v>
      </c>
      <c r="S108" s="35">
        <f t="shared" si="5"/>
        <v>0</v>
      </c>
      <c r="T108" s="35">
        <f>IF(S108&gt;("36:00"*1),S108-("36:00"*1),0)-T107</f>
        <v>-0.20833333333333304</v>
      </c>
      <c r="U108" s="16" t="str">
        <f>IF(travail!S108&lt;=base!E$8,"","FAUX")</f>
        <v/>
      </c>
      <c r="V108" s="36">
        <f>IF(SUM(S108-base!E$8)&lt;0,0,SUM(S108-base!E$8))</f>
        <v>0</v>
      </c>
      <c r="W108" s="149"/>
      <c r="X108" s="37">
        <f>IF(SUM(MOD(K108-I108,1)-IF(K108&gt;I108,MAX(0,MIN(K108,base!E$14/24)-MAX(I108,7/24)),MAX(0,base!E$14/24-MAX(I108,7/24))+MAX(0,MIN(K108,base!E$14/24)-7/24)))&lt;0,0,SUM(MOD(K108-I108,1)-IF(K108&gt;I108,MAX(0,MIN(K108,base!E$14/24)-MAX(I108,7/24)),MAX(0,base!E$14/24-MAX(I108,7/24))+MAX(0,MIN(K108,base!E$14/24)-7/24))))</f>
        <v>0</v>
      </c>
      <c r="Y108" s="38">
        <f>M108</f>
        <v>0</v>
      </c>
      <c r="Z108" s="39"/>
    </row>
    <row r="109" spans="1:26">
      <c r="A109" s="3" t="s">
        <v>6</v>
      </c>
      <c r="B109" s="21">
        <v>41380</v>
      </c>
      <c r="C109" s="22"/>
      <c r="D109" s="23"/>
      <c r="E109" s="24"/>
      <c r="F109" s="25"/>
      <c r="G109" s="24"/>
      <c r="H109" s="25"/>
      <c r="I109" s="26"/>
      <c r="J109" s="27"/>
      <c r="K109" s="28"/>
      <c r="L109" s="29">
        <f t="shared" si="4"/>
        <v>0</v>
      </c>
      <c r="M109" s="30">
        <f>K109-I109+IF(I109&gt;K109,1)-J109+(E109*base!E$4)+(D109*base!E$4)+(C109*base!E$4)+(F109*base!E$4)</f>
        <v>0</v>
      </c>
      <c r="N109" s="31" t="str">
        <f>IF(M109&lt;=base!E$5,"","FAUX")</f>
        <v/>
      </c>
      <c r="O109" s="32">
        <f>IF(SUM(M109-base!E$5)&lt;0,0,SUM(M109-base!E$5))</f>
        <v>0</v>
      </c>
      <c r="P109" s="33">
        <f t="shared" si="3"/>
        <v>0</v>
      </c>
      <c r="Q109" s="14" t="str">
        <f>IF(P109&lt;=base!E$3,"","FAUX")</f>
        <v/>
      </c>
      <c r="R109" s="34">
        <f>IF(SUM(P109-base!E$3)&lt;0,0,SUM(P109-base!E$3))</f>
        <v>0</v>
      </c>
      <c r="S109" s="35">
        <f t="shared" si="5"/>
        <v>0</v>
      </c>
      <c r="T109" s="35">
        <f>IF(S109&gt;("36:00"*1),S109-("36:00"*1),0)-T108</f>
        <v>0.20833333333333304</v>
      </c>
      <c r="U109" s="16" t="str">
        <f>IF(travail!S109&lt;=base!E$8,"","FAUX")</f>
        <v/>
      </c>
      <c r="V109" s="36">
        <f>IF(SUM(S109-base!E$8)&lt;0,0,SUM(S109-base!E$8))</f>
        <v>0</v>
      </c>
      <c r="W109" s="149"/>
      <c r="X109" s="37">
        <f>IF(SUM(MOD(K109-I109,1)-IF(K109&gt;I109,MAX(0,MIN(K109,base!E$14/24)-MAX(I109,7/24)),MAX(0,base!E$14/24-MAX(I109,7/24))+MAX(0,MIN(K109,base!E$14/24)-7/24)))&lt;0,0,SUM(MOD(K109-I109,1)-IF(K109&gt;I109,MAX(0,MIN(K109,base!E$14/24)-MAX(I109,7/24)),MAX(0,base!E$14/24-MAX(I109,7/24))+MAX(0,MIN(K109,base!E$14/24)-7/24))))</f>
        <v>0</v>
      </c>
      <c r="Y109" s="19"/>
      <c r="Z109" s="39">
        <f>M109*G109*1</f>
        <v>0</v>
      </c>
    </row>
    <row r="110" spans="1:26">
      <c r="A110" s="3" t="s">
        <v>7</v>
      </c>
      <c r="B110" s="21">
        <v>41381</v>
      </c>
      <c r="C110" s="22"/>
      <c r="D110" s="23"/>
      <c r="E110" s="24"/>
      <c r="F110" s="25"/>
      <c r="G110" s="24"/>
      <c r="H110" s="25"/>
      <c r="I110" s="26"/>
      <c r="J110" s="27"/>
      <c r="K110" s="28"/>
      <c r="L110" s="29">
        <f t="shared" si="4"/>
        <v>0</v>
      </c>
      <c r="M110" s="30">
        <f>K110-I110+IF(I110&gt;K110,1)-J110+(E110*base!E$4)+(D110*base!E$4)+(C110*base!E$4)+(F110*base!E$4)</f>
        <v>0</v>
      </c>
      <c r="N110" s="31" t="str">
        <f>IF(M110&lt;=base!E$5,"","FAUX")</f>
        <v/>
      </c>
      <c r="O110" s="32">
        <f>IF(SUM(M110-base!E$5)&lt;0,0,SUM(M110-base!E$5))</f>
        <v>0</v>
      </c>
      <c r="P110" s="33">
        <f t="shared" si="3"/>
        <v>0</v>
      </c>
      <c r="Q110" s="14" t="str">
        <f>IF(P110&lt;=base!E$3,"","FAUX")</f>
        <v/>
      </c>
      <c r="R110" s="34">
        <f>IF(SUM(P110-base!E$3)&lt;0,0,SUM(P110-base!E$3))</f>
        <v>0</v>
      </c>
      <c r="S110" s="35">
        <f t="shared" si="5"/>
        <v>0</v>
      </c>
      <c r="T110" s="35">
        <f>IF(S110&gt;("36:00"*1),S110-("36:00"*1),0)-T109</f>
        <v>-0.20833333333333304</v>
      </c>
      <c r="U110" s="16" t="str">
        <f>IF(travail!S110&lt;=base!E$8,"","FAUX")</f>
        <v/>
      </c>
      <c r="V110" s="36">
        <f>IF(SUM(S110-base!E$8)&lt;0,0,SUM(S110-base!E$8))</f>
        <v>0</v>
      </c>
      <c r="W110" s="149"/>
      <c r="X110" s="37">
        <f>IF(SUM(MOD(K110-I110,1)-IF(K110&gt;I110,MAX(0,MIN(K110,base!E$14/24)-MAX(I110,7/24)),MAX(0,base!E$14/24-MAX(I110,7/24))+MAX(0,MIN(K110,base!E$14/24)-7/24)))&lt;0,0,SUM(MOD(K110-I110,1)-IF(K110&gt;I110,MAX(0,MIN(K110,base!E$14/24)-MAX(I110,7/24)),MAX(0,base!E$14/24-MAX(I110,7/24))+MAX(0,MIN(K110,base!E$14/24)-7/24))))</f>
        <v>0</v>
      </c>
      <c r="Y110" s="19"/>
      <c r="Z110" s="39">
        <f>M110*G110*1</f>
        <v>0</v>
      </c>
    </row>
    <row r="111" spans="1:26">
      <c r="A111" s="3" t="s">
        <v>8</v>
      </c>
      <c r="B111" s="21">
        <v>41382</v>
      </c>
      <c r="C111" s="22"/>
      <c r="D111" s="23"/>
      <c r="E111" s="24"/>
      <c r="F111" s="25"/>
      <c r="G111" s="24"/>
      <c r="H111" s="25"/>
      <c r="I111" s="26"/>
      <c r="J111" s="27"/>
      <c r="K111" s="28"/>
      <c r="L111" s="29">
        <f t="shared" si="4"/>
        <v>0</v>
      </c>
      <c r="M111" s="30">
        <f>K111-I111+IF(I111&gt;K111,1)-J111+(E111*base!E$4)+(D111*base!E$4)+(C111*base!E$4)+(F111*base!E$4)</f>
        <v>0</v>
      </c>
      <c r="N111" s="31" t="str">
        <f>IF(M111&lt;=base!E$5,"","FAUX")</f>
        <v/>
      </c>
      <c r="O111" s="32">
        <f>IF(SUM(M111-base!E$5)&lt;0,0,SUM(M111-base!E$5))</f>
        <v>0</v>
      </c>
      <c r="P111" s="33">
        <f t="shared" si="3"/>
        <v>0</v>
      </c>
      <c r="Q111" s="14" t="str">
        <f>IF(P111&lt;=base!E$3,"","FAUX")</f>
        <v/>
      </c>
      <c r="R111" s="34">
        <f>IF(SUM(P111-base!E$3)&lt;0,0,SUM(P111-base!E$3))</f>
        <v>0</v>
      </c>
      <c r="S111" s="35">
        <f t="shared" si="5"/>
        <v>0</v>
      </c>
      <c r="T111" s="35">
        <f>IF(S111&gt;("36:00"*1),S111-("36:00"*1),0)-T110</f>
        <v>0.20833333333333304</v>
      </c>
      <c r="U111" s="16" t="str">
        <f>IF(travail!S111&lt;=base!E$8,"","FAUX")</f>
        <v/>
      </c>
      <c r="V111" s="36">
        <f>IF(SUM(S111-base!E$8)&lt;0,0,SUM(S111-base!E$8))</f>
        <v>0</v>
      </c>
      <c r="W111" s="149"/>
      <c r="X111" s="37">
        <f>IF(SUM(MOD(K111-I111,1)-IF(K111&gt;I111,MAX(0,MIN(K111,base!E$14/24)-MAX(I111,7/24)),MAX(0,base!E$14/24-MAX(I111,7/24))+MAX(0,MIN(K111,base!E$14/24)-7/24)))&lt;0,0,SUM(MOD(K111-I111,1)-IF(K111&gt;I111,MAX(0,MIN(K111,base!E$14/24)-MAX(I111,7/24)),MAX(0,base!E$14/24-MAX(I111,7/24))+MAX(0,MIN(K111,base!E$14/24)-7/24))))</f>
        <v>0</v>
      </c>
      <c r="Y111" s="19"/>
      <c r="Z111" s="39">
        <f>M111*G111*1</f>
        <v>0</v>
      </c>
    </row>
    <row r="112" spans="1:26">
      <c r="A112" s="3" t="s">
        <v>9</v>
      </c>
      <c r="B112" s="21">
        <v>41383</v>
      </c>
      <c r="C112" s="22"/>
      <c r="D112" s="23"/>
      <c r="E112" s="24"/>
      <c r="F112" s="25"/>
      <c r="G112" s="24"/>
      <c r="H112" s="25"/>
      <c r="I112" s="26"/>
      <c r="J112" s="27"/>
      <c r="K112" s="28"/>
      <c r="L112" s="29">
        <f t="shared" si="4"/>
        <v>0</v>
      </c>
      <c r="M112" s="30">
        <f>K112-I112+IF(I112&gt;K112,1)-J112+(E112*base!E$4)+(D112*base!E$4)+(C112*base!E$4)+(F112*base!E$4)</f>
        <v>0</v>
      </c>
      <c r="N112" s="31" t="str">
        <f>IF(M112&lt;=base!E$5,"","FAUX")</f>
        <v/>
      </c>
      <c r="O112" s="32">
        <f>IF(SUM(M112-base!E$5)&lt;0,0,SUM(M112-base!E$5))</f>
        <v>0</v>
      </c>
      <c r="P112" s="33">
        <f t="shared" si="3"/>
        <v>0</v>
      </c>
      <c r="Q112" s="14" t="str">
        <f>IF(P112&lt;=base!E$3,"","FAUX")</f>
        <v/>
      </c>
      <c r="R112" s="34">
        <f>IF(SUM(P112-base!E$3)&lt;0,0,SUM(P112-base!E$3))</f>
        <v>0</v>
      </c>
      <c r="S112" s="35">
        <f t="shared" si="5"/>
        <v>0</v>
      </c>
      <c r="T112" s="35">
        <f>IF(S112&gt;("36:00"*1),S112-("36:00"*1),0)-T111</f>
        <v>-0.20833333333333304</v>
      </c>
      <c r="U112" s="16" t="str">
        <f>IF(travail!S112&lt;=base!E$8,"","FAUX")</f>
        <v/>
      </c>
      <c r="V112" s="36">
        <f>IF(SUM(S112-base!E$8)&lt;0,0,SUM(S112-base!E$8))</f>
        <v>0</v>
      </c>
      <c r="W112" s="149"/>
      <c r="X112" s="37">
        <f>IF(SUM(MOD(K112-I112,1)-IF(K112&gt;I112,MAX(0,MIN(K112,base!E$14/24)-MAX(I112,7/24)),MAX(0,base!E$14/24-MAX(I112,7/24))+MAX(0,MIN(K112,base!E$14/24)-7/24)))&lt;0,0,SUM(MOD(K112-I112,1)-IF(K112&gt;I112,MAX(0,MIN(K112,base!E$14/24)-MAX(I112,7/24)),MAX(0,base!E$14/24-MAX(I112,7/24))+MAX(0,MIN(K112,base!E$14/24)-7/24))))</f>
        <v>0</v>
      </c>
      <c r="Y112" s="19"/>
      <c r="Z112" s="39">
        <f>M112*G112*1</f>
        <v>0</v>
      </c>
    </row>
    <row r="113" spans="1:26">
      <c r="A113" s="3" t="s">
        <v>3</v>
      </c>
      <c r="B113" s="21">
        <v>41384</v>
      </c>
      <c r="C113" s="22"/>
      <c r="D113" s="23"/>
      <c r="E113" s="24"/>
      <c r="F113" s="25"/>
      <c r="G113" s="24"/>
      <c r="H113" s="25"/>
      <c r="I113" s="26"/>
      <c r="J113" s="27"/>
      <c r="K113" s="28"/>
      <c r="L113" s="29">
        <f t="shared" si="4"/>
        <v>0</v>
      </c>
      <c r="M113" s="30">
        <f>K113-I113+IF(I113&gt;K113,1)-J113+(E113*base!E$4)+(D113*base!E$4)+(C113*base!E$4)+(F113*base!E$4)</f>
        <v>0</v>
      </c>
      <c r="N113" s="31" t="str">
        <f>IF(M113&lt;=base!E$5,"","FAUX")</f>
        <v/>
      </c>
      <c r="O113" s="32">
        <f>IF(SUM(M113-base!E$5)&lt;0,0,SUM(M113-base!E$5))</f>
        <v>0</v>
      </c>
      <c r="P113" s="33">
        <f t="shared" si="3"/>
        <v>0</v>
      </c>
      <c r="Q113" s="14" t="str">
        <f>IF(P113&lt;=base!E$3,"","FAUX")</f>
        <v/>
      </c>
      <c r="R113" s="34">
        <f>IF(SUM(P113-base!E$3)&lt;0,0,SUM(P113-base!E$3))</f>
        <v>0</v>
      </c>
      <c r="S113" s="35">
        <f t="shared" si="5"/>
        <v>0</v>
      </c>
      <c r="T113" s="35">
        <f>IF(S113&gt;("36:00"*1),S113-("36:00"*1),0)-T112</f>
        <v>0.20833333333333304</v>
      </c>
      <c r="U113" s="16" t="str">
        <f>IF(travail!S113&lt;=base!E$8,"","FAUX")</f>
        <v/>
      </c>
      <c r="V113" s="36">
        <f>IF(SUM(S113-base!E$8)&lt;0,0,SUM(S113-base!E$8))</f>
        <v>0</v>
      </c>
      <c r="W113" s="149"/>
      <c r="X113" s="37">
        <f>IF(SUM(MOD(K113-I113,1)-IF(K113&gt;I113,MAX(0,MIN(K113,base!E$14/24)-MAX(I113,7/24)),MAX(0,base!E$14/24-MAX(I113,7/24))+MAX(0,MIN(K113,base!E$14/24)-7/24)))&lt;0,0,SUM(MOD(K113-I113,1)-IF(K113&gt;I113,MAX(0,MIN(K113,base!E$14/24)-MAX(I113,7/24)),MAX(0,base!E$14/24-MAX(I113,7/24))+MAX(0,MIN(K113,base!E$14/24)-7/24))))</f>
        <v>0</v>
      </c>
      <c r="Y113" s="19"/>
      <c r="Z113" s="39">
        <f>M113*G113*1</f>
        <v>0</v>
      </c>
    </row>
    <row r="114" spans="1:26">
      <c r="A114" s="3" t="s">
        <v>4</v>
      </c>
      <c r="B114" s="21">
        <v>41385</v>
      </c>
      <c r="C114" s="22"/>
      <c r="D114" s="23"/>
      <c r="E114" s="24"/>
      <c r="F114" s="25"/>
      <c r="G114" s="24"/>
      <c r="H114" s="25"/>
      <c r="I114" s="26"/>
      <c r="J114" s="27"/>
      <c r="K114" s="28"/>
      <c r="L114" s="29">
        <f t="shared" si="4"/>
        <v>0</v>
      </c>
      <c r="M114" s="30">
        <f>K114-I114+IF(I114&gt;K114,1)-J114+(E114*base!E$4)+(D114*base!E$4)+(C114*base!E$4)+(F114*base!E$4)</f>
        <v>0</v>
      </c>
      <c r="N114" s="31" t="str">
        <f>IF(M114&lt;=base!E$5,"","FAUX")</f>
        <v/>
      </c>
      <c r="O114" s="32">
        <f>IF(SUM(M114-base!E$5)&lt;0,0,SUM(M114-base!E$5))</f>
        <v>0</v>
      </c>
      <c r="P114" s="33">
        <f t="shared" si="3"/>
        <v>0</v>
      </c>
      <c r="Q114" s="14" t="str">
        <f>IF(P114&lt;=base!E$3,"","FAUX")</f>
        <v/>
      </c>
      <c r="R114" s="34">
        <f>IF(SUM(P114-base!E$3)&lt;0,0,SUM(P114-base!E$3))</f>
        <v>0</v>
      </c>
      <c r="S114" s="35">
        <f t="shared" si="5"/>
        <v>0</v>
      </c>
      <c r="T114" s="35">
        <f>IF(S114&gt;("36:00"*1),S114-("36:00"*1),0)-T113</f>
        <v>-0.20833333333333304</v>
      </c>
      <c r="U114" s="16" t="str">
        <f>IF(travail!S114&lt;=base!E$8,"","FAUX")</f>
        <v/>
      </c>
      <c r="V114" s="36">
        <f>IF(SUM(S114-base!E$8)&lt;0,0,SUM(S114-base!E$8))</f>
        <v>0</v>
      </c>
      <c r="W114" s="149"/>
      <c r="X114" s="37">
        <f>IF(SUM(MOD(K114-I114,1)-IF(K114&gt;I114,MAX(0,MIN(K114,base!E$14/24)-MAX(I114,7/24)),MAX(0,base!E$14/24-MAX(I114,7/24))+MAX(0,MIN(K114,base!E$14/24)-7/24)))&lt;0,0,SUM(MOD(K114-I114,1)-IF(K114&gt;I114,MAX(0,MIN(K114,base!E$14/24)-MAX(I114,7/24)),MAX(0,base!E$14/24-MAX(I114,7/24))+MAX(0,MIN(K114,base!E$14/24)-7/24))))</f>
        <v>0</v>
      </c>
      <c r="Y114" s="19"/>
      <c r="Z114" s="39"/>
    </row>
    <row r="115" spans="1:26">
      <c r="A115" s="3" t="s">
        <v>5</v>
      </c>
      <c r="B115" s="21">
        <v>41386</v>
      </c>
      <c r="C115" s="22"/>
      <c r="D115" s="23"/>
      <c r="E115" s="24"/>
      <c r="F115" s="25"/>
      <c r="G115" s="24"/>
      <c r="H115" s="25"/>
      <c r="I115" s="26"/>
      <c r="J115" s="27"/>
      <c r="K115" s="28"/>
      <c r="L115" s="29">
        <f t="shared" si="4"/>
        <v>0</v>
      </c>
      <c r="M115" s="30">
        <f>K115-I115+IF(I115&gt;K115,1)-J115+(E115*base!E$4)+(D115*base!E$4)+(C115*base!E$4)+(F115*base!E$4)</f>
        <v>0</v>
      </c>
      <c r="N115" s="31" t="str">
        <f>IF(M115&lt;=base!E$5,"","FAUX")</f>
        <v/>
      </c>
      <c r="O115" s="32">
        <f>IF(SUM(M115-base!E$5)&lt;0,0,SUM(M115-base!E$5))</f>
        <v>0</v>
      </c>
      <c r="P115" s="33">
        <f t="shared" si="3"/>
        <v>0</v>
      </c>
      <c r="Q115" s="14" t="str">
        <f>IF(P115&lt;=base!E$3,"","FAUX")</f>
        <v/>
      </c>
      <c r="R115" s="34">
        <f>IF(SUM(P115-base!E$3)&lt;0,0,SUM(P115-base!E$3))</f>
        <v>0</v>
      </c>
      <c r="S115" s="35">
        <f t="shared" si="5"/>
        <v>0</v>
      </c>
      <c r="T115" s="35">
        <f>IF(S115&gt;("36:00"*1),S115-("36:00"*1),0)-T114</f>
        <v>0.20833333333333304</v>
      </c>
      <c r="U115" s="16" t="str">
        <f>IF(travail!S115&lt;=base!E$8,"","FAUX")</f>
        <v/>
      </c>
      <c r="V115" s="36">
        <f>IF(SUM(S115-base!E$8)&lt;0,0,SUM(S115-base!E$8))</f>
        <v>0</v>
      </c>
      <c r="W115" s="149"/>
      <c r="X115" s="37">
        <f>IF(SUM(MOD(K115-I115,1)-IF(K115&gt;I115,MAX(0,MIN(K115,base!E$14/24)-MAX(I115,7/24)),MAX(0,base!E$14/24-MAX(I115,7/24))+MAX(0,MIN(K115,base!E$14/24)-7/24)))&lt;0,0,SUM(MOD(K115-I115,1)-IF(K115&gt;I115,MAX(0,MIN(K115,base!E$14/24)-MAX(I115,7/24)),MAX(0,base!E$14/24-MAX(I115,7/24))+MAX(0,MIN(K115,base!E$14/24)-7/24))))</f>
        <v>0</v>
      </c>
      <c r="Y115" s="38">
        <f>M115</f>
        <v>0</v>
      </c>
      <c r="Z115" s="39"/>
    </row>
    <row r="116" spans="1:26">
      <c r="A116" s="3" t="s">
        <v>6</v>
      </c>
      <c r="B116" s="21">
        <v>41387</v>
      </c>
      <c r="C116" s="22"/>
      <c r="D116" s="23"/>
      <c r="E116" s="24"/>
      <c r="F116" s="25"/>
      <c r="G116" s="24"/>
      <c r="H116" s="25"/>
      <c r="I116" s="26"/>
      <c r="J116" s="27"/>
      <c r="K116" s="28"/>
      <c r="L116" s="29">
        <f t="shared" si="4"/>
        <v>0</v>
      </c>
      <c r="M116" s="30">
        <f>K116-I116+IF(I116&gt;K116,1)-J116+(E116*base!E$4)+(D116*base!E$4)+(C116*base!E$4)+(F116*base!E$4)</f>
        <v>0</v>
      </c>
      <c r="N116" s="31" t="str">
        <f>IF(M116&lt;=base!E$5,"","FAUX")</f>
        <v/>
      </c>
      <c r="O116" s="32">
        <f>IF(SUM(M116-base!E$5)&lt;0,0,SUM(M116-base!E$5))</f>
        <v>0</v>
      </c>
      <c r="P116" s="33">
        <f t="shared" si="3"/>
        <v>0</v>
      </c>
      <c r="Q116" s="14" t="str">
        <f>IF(P116&lt;=base!E$3,"","FAUX")</f>
        <v/>
      </c>
      <c r="R116" s="34">
        <f>IF(SUM(P116-base!E$3)&lt;0,0,SUM(P116-base!E$3))</f>
        <v>0</v>
      </c>
      <c r="S116" s="35">
        <f t="shared" si="5"/>
        <v>0</v>
      </c>
      <c r="T116" s="35">
        <f>IF(S116&gt;("36:00"*1),S116-("36:00"*1),0)-T115</f>
        <v>-0.20833333333333304</v>
      </c>
      <c r="U116" s="16" t="str">
        <f>IF(travail!S116&lt;=base!E$8,"","FAUX")</f>
        <v/>
      </c>
      <c r="V116" s="36">
        <f>IF(SUM(S116-base!E$8)&lt;0,0,SUM(S116-base!E$8))</f>
        <v>0</v>
      </c>
      <c r="W116" s="149"/>
      <c r="X116" s="37">
        <f>IF(SUM(MOD(K116-I116,1)-IF(K116&gt;I116,MAX(0,MIN(K116,base!E$14/24)-MAX(I116,7/24)),MAX(0,base!E$14/24-MAX(I116,7/24))+MAX(0,MIN(K116,base!E$14/24)-7/24)))&lt;0,0,SUM(MOD(K116-I116,1)-IF(K116&gt;I116,MAX(0,MIN(K116,base!E$14/24)-MAX(I116,7/24)),MAX(0,base!E$14/24-MAX(I116,7/24))+MAX(0,MIN(K116,base!E$14/24)-7/24))))</f>
        <v>0</v>
      </c>
      <c r="Y116" s="19"/>
      <c r="Z116" s="39">
        <f>M116*G116*1</f>
        <v>0</v>
      </c>
    </row>
    <row r="117" spans="1:26">
      <c r="A117" s="3" t="s">
        <v>7</v>
      </c>
      <c r="B117" s="21">
        <v>41388</v>
      </c>
      <c r="C117" s="22"/>
      <c r="D117" s="23"/>
      <c r="E117" s="24"/>
      <c r="F117" s="25"/>
      <c r="G117" s="24"/>
      <c r="H117" s="25"/>
      <c r="I117" s="26"/>
      <c r="J117" s="27"/>
      <c r="K117" s="28"/>
      <c r="L117" s="29">
        <f t="shared" si="4"/>
        <v>0</v>
      </c>
      <c r="M117" s="30">
        <f>K117-I117+IF(I117&gt;K117,1)-J117+(E117*base!E$4)+(D117*base!E$4)+(C117*base!E$4)+(F117*base!E$4)</f>
        <v>0</v>
      </c>
      <c r="N117" s="31" t="str">
        <f>IF(M117&lt;=base!E$5,"","FAUX")</f>
        <v/>
      </c>
      <c r="O117" s="32">
        <f>IF(SUM(M117-base!E$5)&lt;0,0,SUM(M117-base!E$5))</f>
        <v>0</v>
      </c>
      <c r="P117" s="33">
        <f t="shared" si="3"/>
        <v>0</v>
      </c>
      <c r="Q117" s="14" t="str">
        <f>IF(P117&lt;=base!E$3,"","FAUX")</f>
        <v/>
      </c>
      <c r="R117" s="34">
        <f>IF(SUM(P117-base!E$3)&lt;0,0,SUM(P117-base!E$3))</f>
        <v>0</v>
      </c>
      <c r="S117" s="35">
        <f t="shared" si="5"/>
        <v>0</v>
      </c>
      <c r="T117" s="35">
        <f>IF(S117&gt;("36:00"*1),S117-("36:00"*1),0)-T116</f>
        <v>0.20833333333333304</v>
      </c>
      <c r="U117" s="16" t="str">
        <f>IF(travail!S117&lt;=base!E$8,"","FAUX")</f>
        <v/>
      </c>
      <c r="V117" s="36">
        <f>IF(SUM(S117-base!E$8)&lt;0,0,SUM(S117-base!E$8))</f>
        <v>0</v>
      </c>
      <c r="W117" s="149"/>
      <c r="X117" s="37">
        <f>IF(SUM(MOD(K117-I117,1)-IF(K117&gt;I117,MAX(0,MIN(K117,base!E$14/24)-MAX(I117,7/24)),MAX(0,base!E$14/24-MAX(I117,7/24))+MAX(0,MIN(K117,base!E$14/24)-7/24)))&lt;0,0,SUM(MOD(K117-I117,1)-IF(K117&gt;I117,MAX(0,MIN(K117,base!E$14/24)-MAX(I117,7/24)),MAX(0,base!E$14/24-MAX(I117,7/24))+MAX(0,MIN(K117,base!E$14/24)-7/24))))</f>
        <v>0</v>
      </c>
      <c r="Y117" s="19"/>
      <c r="Z117" s="39">
        <f>M117*G117*1</f>
        <v>0</v>
      </c>
    </row>
    <row r="118" spans="1:26">
      <c r="A118" s="3" t="s">
        <v>8</v>
      </c>
      <c r="B118" s="21">
        <v>41389</v>
      </c>
      <c r="C118" s="22"/>
      <c r="D118" s="23"/>
      <c r="E118" s="24"/>
      <c r="F118" s="25"/>
      <c r="G118" s="24"/>
      <c r="H118" s="25"/>
      <c r="I118" s="26"/>
      <c r="J118" s="27"/>
      <c r="K118" s="28"/>
      <c r="L118" s="29">
        <f t="shared" si="4"/>
        <v>0</v>
      </c>
      <c r="M118" s="30">
        <f>K118-I118+IF(I118&gt;K118,1)-J118+(E118*base!E$4)+(D118*base!E$4)+(C118*base!E$4)+(F118*base!E$4)</f>
        <v>0</v>
      </c>
      <c r="N118" s="31" t="str">
        <f>IF(M118&lt;=base!E$5,"","FAUX")</f>
        <v/>
      </c>
      <c r="O118" s="32">
        <f>IF(SUM(M118-base!E$5)&lt;0,0,SUM(M118-base!E$5))</f>
        <v>0</v>
      </c>
      <c r="P118" s="33">
        <f t="shared" si="3"/>
        <v>0</v>
      </c>
      <c r="Q118" s="14" t="str">
        <f>IF(P118&lt;=base!E$3,"","FAUX")</f>
        <v/>
      </c>
      <c r="R118" s="34">
        <f>IF(SUM(P118-base!E$3)&lt;0,0,SUM(P118-base!E$3))</f>
        <v>0</v>
      </c>
      <c r="S118" s="35">
        <f t="shared" si="5"/>
        <v>0</v>
      </c>
      <c r="T118" s="35">
        <f>IF(S118&gt;("36:00"*1),S118-("36:00"*1),0)-T117</f>
        <v>-0.20833333333333304</v>
      </c>
      <c r="U118" s="16" t="str">
        <f>IF(travail!S118&lt;=base!E$8,"","FAUX")</f>
        <v/>
      </c>
      <c r="V118" s="36">
        <f>IF(SUM(S118-base!E$8)&lt;0,0,SUM(S118-base!E$8))</f>
        <v>0</v>
      </c>
      <c r="W118" s="149"/>
      <c r="X118" s="37">
        <f>IF(SUM(MOD(K118-I118,1)-IF(K118&gt;I118,MAX(0,MIN(K118,base!E$14/24)-MAX(I118,7/24)),MAX(0,base!E$14/24-MAX(I118,7/24))+MAX(0,MIN(K118,base!E$14/24)-7/24)))&lt;0,0,SUM(MOD(K118-I118,1)-IF(K118&gt;I118,MAX(0,MIN(K118,base!E$14/24)-MAX(I118,7/24)),MAX(0,base!E$14/24-MAX(I118,7/24))+MAX(0,MIN(K118,base!E$14/24)-7/24))))</f>
        <v>0</v>
      </c>
      <c r="Y118" s="19"/>
      <c r="Z118" s="39">
        <f>M118*G118*1</f>
        <v>0</v>
      </c>
    </row>
    <row r="119" spans="1:26">
      <c r="A119" s="3" t="s">
        <v>9</v>
      </c>
      <c r="B119" s="21">
        <v>41390</v>
      </c>
      <c r="C119" s="22"/>
      <c r="D119" s="23"/>
      <c r="E119" s="24"/>
      <c r="F119" s="25"/>
      <c r="G119" s="24"/>
      <c r="H119" s="25"/>
      <c r="I119" s="26"/>
      <c r="J119" s="27"/>
      <c r="K119" s="28"/>
      <c r="L119" s="29">
        <f t="shared" si="4"/>
        <v>0</v>
      </c>
      <c r="M119" s="30">
        <f>K119-I119+IF(I119&gt;K119,1)-J119+(E119*base!E$4)+(D119*base!E$4)+(C119*base!E$4)+(F119*base!E$4)</f>
        <v>0</v>
      </c>
      <c r="N119" s="31" t="str">
        <f>IF(M119&lt;=base!E$5,"","FAUX")</f>
        <v/>
      </c>
      <c r="O119" s="32">
        <f>IF(SUM(M119-base!E$5)&lt;0,0,SUM(M119-base!E$5))</f>
        <v>0</v>
      </c>
      <c r="P119" s="33">
        <f t="shared" si="3"/>
        <v>0</v>
      </c>
      <c r="Q119" s="14" t="str">
        <f>IF(P119&lt;=base!E$3,"","FAUX")</f>
        <v/>
      </c>
      <c r="R119" s="34">
        <f>IF(SUM(P119-base!E$3)&lt;0,0,SUM(P119-base!E$3))</f>
        <v>0</v>
      </c>
      <c r="S119" s="35">
        <f t="shared" si="5"/>
        <v>0</v>
      </c>
      <c r="T119" s="35">
        <f>IF(S119&gt;("36:00"*1),S119-("36:00"*1),0)-T118</f>
        <v>0.20833333333333304</v>
      </c>
      <c r="U119" s="16" t="str">
        <f>IF(travail!S119&lt;=base!E$8,"","FAUX")</f>
        <v/>
      </c>
      <c r="V119" s="36">
        <f>IF(SUM(S119-base!E$8)&lt;0,0,SUM(S119-base!E$8))</f>
        <v>0</v>
      </c>
      <c r="W119" s="149"/>
      <c r="X119" s="37">
        <f>IF(SUM(MOD(K119-I119,1)-IF(K119&gt;I119,MAX(0,MIN(K119,base!E$14/24)-MAX(I119,7/24)),MAX(0,base!E$14/24-MAX(I119,7/24))+MAX(0,MIN(K119,base!E$14/24)-7/24)))&lt;0,0,SUM(MOD(K119-I119,1)-IF(K119&gt;I119,MAX(0,MIN(K119,base!E$14/24)-MAX(I119,7/24)),MAX(0,base!E$14/24-MAX(I119,7/24))+MAX(0,MIN(K119,base!E$14/24)-7/24))))</f>
        <v>0</v>
      </c>
      <c r="Y119" s="19"/>
      <c r="Z119" s="39">
        <f>M119*G119*1</f>
        <v>0</v>
      </c>
    </row>
    <row r="120" spans="1:26">
      <c r="A120" s="3" t="s">
        <v>3</v>
      </c>
      <c r="B120" s="21">
        <v>41391</v>
      </c>
      <c r="C120" s="22"/>
      <c r="D120" s="23"/>
      <c r="E120" s="24"/>
      <c r="F120" s="25"/>
      <c r="G120" s="24"/>
      <c r="H120" s="25"/>
      <c r="I120" s="26"/>
      <c r="J120" s="27"/>
      <c r="K120" s="28"/>
      <c r="L120" s="29">
        <f t="shared" si="4"/>
        <v>0</v>
      </c>
      <c r="M120" s="30">
        <f>K120-I120+IF(I120&gt;K120,1)-J120+(E120*base!E$4)+(D120*base!E$4)+(C120*base!E$4)+(F120*base!E$4)</f>
        <v>0</v>
      </c>
      <c r="N120" s="31" t="str">
        <f>IF(M120&lt;=base!E$5,"","FAUX")</f>
        <v/>
      </c>
      <c r="O120" s="32">
        <f>IF(SUM(M120-base!E$5)&lt;0,0,SUM(M120-base!E$5))</f>
        <v>0</v>
      </c>
      <c r="P120" s="33">
        <f t="shared" si="3"/>
        <v>0</v>
      </c>
      <c r="Q120" s="14" t="str">
        <f>IF(P120&lt;=base!E$3,"","FAUX")</f>
        <v/>
      </c>
      <c r="R120" s="34">
        <f>IF(SUM(P120-base!E$3)&lt;0,0,SUM(P120-base!E$3))</f>
        <v>0</v>
      </c>
      <c r="S120" s="35">
        <f t="shared" si="5"/>
        <v>0</v>
      </c>
      <c r="T120" s="35">
        <f>IF(S120&gt;("36:00"*1),S120-("36:00"*1),0)-T119</f>
        <v>-0.20833333333333304</v>
      </c>
      <c r="U120" s="16" t="str">
        <f>IF(travail!S120&lt;=base!E$8,"","FAUX")</f>
        <v/>
      </c>
      <c r="V120" s="36">
        <f>IF(SUM(S120-base!E$8)&lt;0,0,SUM(S120-base!E$8))</f>
        <v>0</v>
      </c>
      <c r="W120" s="149"/>
      <c r="X120" s="37">
        <f>IF(SUM(MOD(K120-I120,1)-IF(K120&gt;I120,MAX(0,MIN(K120,base!E$14/24)-MAX(I120,7/24)),MAX(0,base!E$14/24-MAX(I120,7/24))+MAX(0,MIN(K120,base!E$14/24)-7/24)))&lt;0,0,SUM(MOD(K120-I120,1)-IF(K120&gt;I120,MAX(0,MIN(K120,base!E$14/24)-MAX(I120,7/24)),MAX(0,base!E$14/24-MAX(I120,7/24))+MAX(0,MIN(K120,base!E$14/24)-7/24))))</f>
        <v>0</v>
      </c>
      <c r="Y120" s="19"/>
      <c r="Z120" s="39">
        <f>M120*G120*1</f>
        <v>0</v>
      </c>
    </row>
    <row r="121" spans="1:26">
      <c r="A121" s="3" t="s">
        <v>4</v>
      </c>
      <c r="B121" s="21">
        <v>41392</v>
      </c>
      <c r="C121" s="22"/>
      <c r="D121" s="23"/>
      <c r="E121" s="24"/>
      <c r="F121" s="25"/>
      <c r="G121" s="24"/>
      <c r="H121" s="25"/>
      <c r="I121" s="26"/>
      <c r="J121" s="27"/>
      <c r="K121" s="28"/>
      <c r="L121" s="29">
        <f t="shared" si="4"/>
        <v>0</v>
      </c>
      <c r="M121" s="30">
        <f>K121-I121+IF(I121&gt;K121,1)-J121+(E121*base!E$4)+(D121*base!E$4)+(C121*base!E$4)+(F121*base!E$4)</f>
        <v>0</v>
      </c>
      <c r="N121" s="31" t="str">
        <f>IF(M121&lt;=base!E$5,"","FAUX")</f>
        <v/>
      </c>
      <c r="O121" s="32">
        <f>IF(SUM(M121-base!E$5)&lt;0,0,SUM(M121-base!E$5))</f>
        <v>0</v>
      </c>
      <c r="P121" s="33">
        <f t="shared" si="3"/>
        <v>0</v>
      </c>
      <c r="Q121" s="14" t="str">
        <f>IF(P121&lt;=base!E$3,"","FAUX")</f>
        <v/>
      </c>
      <c r="R121" s="34">
        <f>IF(SUM(P121-base!E$3)&lt;0,0,SUM(P121-base!E$3))</f>
        <v>0</v>
      </c>
      <c r="S121" s="35">
        <f t="shared" si="5"/>
        <v>0</v>
      </c>
      <c r="T121" s="35">
        <f>IF(S121&gt;("36:00"*1),S121-("36:00"*1),0)-T120</f>
        <v>0.20833333333333304</v>
      </c>
      <c r="U121" s="16" t="str">
        <f>IF(travail!S121&lt;=base!E$8,"","FAUX")</f>
        <v/>
      </c>
      <c r="V121" s="36">
        <f>IF(SUM(S121-base!E$8)&lt;0,0,SUM(S121-base!E$8))</f>
        <v>0</v>
      </c>
      <c r="W121" s="149"/>
      <c r="X121" s="37">
        <f>IF(SUM(MOD(K121-I121,1)-IF(K121&gt;I121,MAX(0,MIN(K121,base!E$14/24)-MAX(I121,7/24)),MAX(0,base!E$14/24-MAX(I121,7/24))+MAX(0,MIN(K121,base!E$14/24)-7/24)))&lt;0,0,SUM(MOD(K121-I121,1)-IF(K121&gt;I121,MAX(0,MIN(K121,base!E$14/24)-MAX(I121,7/24)),MAX(0,base!E$14/24-MAX(I121,7/24))+MAX(0,MIN(K121,base!E$14/24)-7/24))))</f>
        <v>0</v>
      </c>
      <c r="Y121" s="19"/>
      <c r="Z121" s="39"/>
    </row>
    <row r="122" spans="1:26">
      <c r="A122" s="3" t="s">
        <v>5</v>
      </c>
      <c r="B122" s="21">
        <v>41393</v>
      </c>
      <c r="C122" s="22"/>
      <c r="D122" s="23"/>
      <c r="E122" s="24"/>
      <c r="F122" s="25"/>
      <c r="G122" s="24"/>
      <c r="H122" s="25"/>
      <c r="I122" s="26"/>
      <c r="J122" s="27"/>
      <c r="K122" s="28"/>
      <c r="L122" s="29">
        <f t="shared" si="4"/>
        <v>0</v>
      </c>
      <c r="M122" s="30">
        <f>K122-I122+IF(I122&gt;K122,1)-J122+(E122*base!E$4)+(D122*base!E$4)+(C122*base!E$4)+(F122*base!E$4)</f>
        <v>0</v>
      </c>
      <c r="N122" s="31" t="str">
        <f>IF(M122&lt;=base!E$5,"","FAUX")</f>
        <v/>
      </c>
      <c r="O122" s="32">
        <f>IF(SUM(M122-base!E$5)&lt;0,0,SUM(M122-base!E$5))</f>
        <v>0</v>
      </c>
      <c r="P122" s="33">
        <f t="shared" si="3"/>
        <v>0</v>
      </c>
      <c r="Q122" s="14" t="str">
        <f>IF(P122&lt;=base!E$3,"","FAUX")</f>
        <v/>
      </c>
      <c r="R122" s="34">
        <f>IF(SUM(P122-base!E$3)&lt;0,0,SUM(P122-base!E$3))</f>
        <v>0</v>
      </c>
      <c r="S122" s="35">
        <f t="shared" si="5"/>
        <v>0</v>
      </c>
      <c r="T122" s="35">
        <f>IF(S122&gt;("36:00"*1),S122-("36:00"*1),0)-T121</f>
        <v>-0.20833333333333304</v>
      </c>
      <c r="U122" s="16" t="str">
        <f>IF(travail!S122&lt;=base!E$8,"","FAUX")</f>
        <v/>
      </c>
      <c r="V122" s="36">
        <f>IF(SUM(S122-base!E$8)&lt;0,0,SUM(S122-base!E$8))</f>
        <v>0</v>
      </c>
      <c r="W122" s="149"/>
      <c r="X122" s="37">
        <f>IF(SUM(MOD(K122-I122,1)-IF(K122&gt;I122,MAX(0,MIN(K122,base!E$14/24)-MAX(I122,7/24)),MAX(0,base!E$14/24-MAX(I122,7/24))+MAX(0,MIN(K122,base!E$14/24)-7/24)))&lt;0,0,SUM(MOD(K122-I122,1)-IF(K122&gt;I122,MAX(0,MIN(K122,base!E$14/24)-MAX(I122,7/24)),MAX(0,base!E$14/24-MAX(I122,7/24))+MAX(0,MIN(K122,base!E$14/24)-7/24))))</f>
        <v>0</v>
      </c>
      <c r="Y122" s="38">
        <f>M122</f>
        <v>0</v>
      </c>
      <c r="Z122" s="39"/>
    </row>
    <row r="123" spans="1:26">
      <c r="A123" s="3" t="s">
        <v>6</v>
      </c>
      <c r="B123" s="21">
        <v>41394</v>
      </c>
      <c r="C123" s="22"/>
      <c r="D123" s="23"/>
      <c r="E123" s="24"/>
      <c r="F123" s="25"/>
      <c r="G123" s="24"/>
      <c r="H123" s="25"/>
      <c r="I123" s="26"/>
      <c r="J123" s="27"/>
      <c r="K123" s="28"/>
      <c r="L123" s="29">
        <f t="shared" si="4"/>
        <v>0</v>
      </c>
      <c r="M123" s="30">
        <f>K123-I123+IF(I123&gt;K123,1)-J123+(E123*base!E$4)+(D123*base!E$4)+(C123*base!E$4)+(F123*base!E$4)</f>
        <v>0</v>
      </c>
      <c r="N123" s="31" t="str">
        <f>IF(M123&lt;=base!E$5,"","FAUX")</f>
        <v/>
      </c>
      <c r="O123" s="32">
        <f>IF(SUM(M123-base!E$5)&lt;0,0,SUM(M123-base!E$5))</f>
        <v>0</v>
      </c>
      <c r="P123" s="33">
        <f t="shared" si="3"/>
        <v>0</v>
      </c>
      <c r="Q123" s="14" t="str">
        <f>IF(P123&lt;=base!E$3,"","FAUX")</f>
        <v/>
      </c>
      <c r="R123" s="34">
        <f>IF(SUM(P123-base!E$3)&lt;0,0,SUM(P123-base!E$3))</f>
        <v>0</v>
      </c>
      <c r="S123" s="35">
        <f t="shared" si="5"/>
        <v>0</v>
      </c>
      <c r="T123" s="35">
        <f>IF(S123&gt;("36:00"*1),S123-("36:00"*1),0)-T122</f>
        <v>0.20833333333333304</v>
      </c>
      <c r="U123" s="16" t="str">
        <f>IF(travail!S123&lt;=base!E$8,"","FAUX")</f>
        <v/>
      </c>
      <c r="V123" s="36">
        <f>IF(SUM(S123-base!E$8)&lt;0,0,SUM(S123-base!E$8))</f>
        <v>0</v>
      </c>
      <c r="W123" s="149"/>
      <c r="X123" s="37">
        <f>IF(SUM(MOD(K123-I123,1)-IF(K123&gt;I123,MAX(0,MIN(K123,base!E$14/24)-MAX(I123,7/24)),MAX(0,base!E$14/24-MAX(I123,7/24))+MAX(0,MIN(K123,base!E$14/24)-7/24)))&lt;0,0,SUM(MOD(K123-I123,1)-IF(K123&gt;I123,MAX(0,MIN(K123,base!E$14/24)-MAX(I123,7/24)),MAX(0,base!E$14/24-MAX(I123,7/24))+MAX(0,MIN(K123,base!E$14/24)-7/24))))</f>
        <v>0</v>
      </c>
      <c r="Y123" s="19"/>
      <c r="Z123" s="39">
        <f>M123*G123*1</f>
        <v>0</v>
      </c>
    </row>
    <row r="124" spans="1:26">
      <c r="A124" s="3" t="s">
        <v>7</v>
      </c>
      <c r="B124" s="21">
        <v>41395</v>
      </c>
      <c r="C124" s="22"/>
      <c r="D124" s="23"/>
      <c r="E124" s="24"/>
      <c r="F124" s="25"/>
      <c r="G124" s="24"/>
      <c r="H124" s="25"/>
      <c r="I124" s="26"/>
      <c r="J124" s="27"/>
      <c r="K124" s="28"/>
      <c r="L124" s="29">
        <f t="shared" si="4"/>
        <v>0</v>
      </c>
      <c r="M124" s="30">
        <f>K124-I124+IF(I124&gt;K124,1)-J124+(E124*base!E$4)+(D124*base!E$4)+(C124*base!E$4)+(F124*base!E$4)</f>
        <v>0</v>
      </c>
      <c r="N124" s="31" t="str">
        <f>IF(M124&lt;=base!E$5,"","FAUX")</f>
        <v/>
      </c>
      <c r="O124" s="32">
        <f>IF(SUM(M124-base!E$5)&lt;0,0,SUM(M124-base!E$5))</f>
        <v>0</v>
      </c>
      <c r="P124" s="33">
        <f t="shared" si="3"/>
        <v>0</v>
      </c>
      <c r="Q124" s="14" t="str">
        <f>IF(P124&lt;=base!E$3,"","FAUX")</f>
        <v/>
      </c>
      <c r="R124" s="34">
        <f>IF(SUM(P124-base!E$3)&lt;0,0,SUM(P124-base!E$3))</f>
        <v>0</v>
      </c>
      <c r="S124" s="35">
        <f t="shared" si="5"/>
        <v>0</v>
      </c>
      <c r="T124" s="35">
        <f>IF(S124&gt;("36:00"*1),S124-("36:00"*1),0)-T123</f>
        <v>-0.20833333333333304</v>
      </c>
      <c r="U124" s="16" t="str">
        <f>IF(travail!S124&lt;=base!E$8,"","FAUX")</f>
        <v/>
      </c>
      <c r="V124" s="36">
        <f>IF(SUM(S124-base!E$8)&lt;0,0,SUM(S124-base!E$8))</f>
        <v>0</v>
      </c>
      <c r="W124" s="149"/>
      <c r="X124" s="37">
        <f>IF(SUM(MOD(K124-I124,1)-IF(K124&gt;I124,MAX(0,MIN(K124,base!E$14/24)-MAX(I124,7/24)),MAX(0,base!E$14/24-MAX(I124,7/24))+MAX(0,MIN(K124,base!E$14/24)-7/24)))&lt;0,0,SUM(MOD(K124-I124,1)-IF(K124&gt;I124,MAX(0,MIN(K124,base!E$14/24)-MAX(I124,7/24)),MAX(0,base!E$14/24-MAX(I124,7/24))+MAX(0,MIN(K124,base!E$14/24)-7/24))))</f>
        <v>0</v>
      </c>
      <c r="Y124" s="19"/>
      <c r="Z124" s="39">
        <f>M124*G124*1</f>
        <v>0</v>
      </c>
    </row>
    <row r="125" spans="1:26">
      <c r="A125" s="3" t="s">
        <v>8</v>
      </c>
      <c r="B125" s="21">
        <v>41396</v>
      </c>
      <c r="C125" s="22"/>
      <c r="D125" s="23"/>
      <c r="E125" s="24"/>
      <c r="F125" s="25"/>
      <c r="G125" s="24"/>
      <c r="H125" s="25"/>
      <c r="I125" s="26"/>
      <c r="J125" s="27"/>
      <c r="K125" s="28"/>
      <c r="L125" s="29">
        <f t="shared" si="4"/>
        <v>0</v>
      </c>
      <c r="M125" s="30">
        <f>K125-I125+IF(I125&gt;K125,1)-J125+(E125*base!E$4)+(D125*base!E$4)+(C125*base!E$4)+(F125*base!E$4)</f>
        <v>0</v>
      </c>
      <c r="N125" s="31" t="str">
        <f>IF(M125&lt;=base!E$5,"","FAUX")</f>
        <v/>
      </c>
      <c r="O125" s="32">
        <f>IF(SUM(M125-base!E$5)&lt;0,0,SUM(M125-base!E$5))</f>
        <v>0</v>
      </c>
      <c r="P125" s="33">
        <f t="shared" si="3"/>
        <v>0</v>
      </c>
      <c r="Q125" s="14" t="str">
        <f>IF(P125&lt;=base!E$3,"","FAUX")</f>
        <v/>
      </c>
      <c r="R125" s="34">
        <f>IF(SUM(P125-base!E$3)&lt;0,0,SUM(P125-base!E$3))</f>
        <v>0</v>
      </c>
      <c r="S125" s="35">
        <f t="shared" si="5"/>
        <v>0</v>
      </c>
      <c r="T125" s="35">
        <f>IF(S125&gt;("36:00"*1),S125-("36:00"*1),0)-T124</f>
        <v>0.20833333333333304</v>
      </c>
      <c r="U125" s="16" t="str">
        <f>IF(travail!S125&lt;=base!E$8,"","FAUX")</f>
        <v/>
      </c>
      <c r="V125" s="36">
        <f>IF(SUM(S125-base!E$8)&lt;0,0,SUM(S125-base!E$8))</f>
        <v>0</v>
      </c>
      <c r="W125" s="149"/>
      <c r="X125" s="37">
        <f>IF(SUM(MOD(K125-I125,1)-IF(K125&gt;I125,MAX(0,MIN(K125,base!E$14/24)-MAX(I125,7/24)),MAX(0,base!E$14/24-MAX(I125,7/24))+MAX(0,MIN(K125,base!E$14/24)-7/24)))&lt;0,0,SUM(MOD(K125-I125,1)-IF(K125&gt;I125,MAX(0,MIN(K125,base!E$14/24)-MAX(I125,7/24)),MAX(0,base!E$14/24-MAX(I125,7/24))+MAX(0,MIN(K125,base!E$14/24)-7/24))))</f>
        <v>0</v>
      </c>
      <c r="Y125" s="19"/>
      <c r="Z125" s="39">
        <f>M125*G125*1</f>
        <v>0</v>
      </c>
    </row>
    <row r="126" spans="1:26">
      <c r="A126" s="3" t="s">
        <v>9</v>
      </c>
      <c r="B126" s="21">
        <v>41397</v>
      </c>
      <c r="C126" s="22"/>
      <c r="D126" s="23"/>
      <c r="E126" s="24"/>
      <c r="F126" s="25"/>
      <c r="G126" s="24"/>
      <c r="H126" s="25"/>
      <c r="I126" s="26"/>
      <c r="J126" s="27"/>
      <c r="K126" s="28"/>
      <c r="L126" s="29">
        <f t="shared" si="4"/>
        <v>0</v>
      </c>
      <c r="M126" s="30">
        <f>K126-I126+IF(I126&gt;K126,1)-J126+(E126*base!E$4)+(D126*base!E$4)+(C126*base!E$4)+(F126*base!E$4)</f>
        <v>0</v>
      </c>
      <c r="N126" s="31" t="str">
        <f>IF(M126&lt;=base!E$5,"","FAUX")</f>
        <v/>
      </c>
      <c r="O126" s="32">
        <f>IF(SUM(M126-base!E$5)&lt;0,0,SUM(M126-base!E$5))</f>
        <v>0</v>
      </c>
      <c r="P126" s="33">
        <f t="shared" si="3"/>
        <v>0</v>
      </c>
      <c r="Q126" s="14" t="str">
        <f>IF(P126&lt;=base!E$3,"","FAUX")</f>
        <v/>
      </c>
      <c r="R126" s="34">
        <f>IF(SUM(P126-base!E$3)&lt;0,0,SUM(P126-base!E$3))</f>
        <v>0</v>
      </c>
      <c r="S126" s="35">
        <f t="shared" si="5"/>
        <v>0</v>
      </c>
      <c r="T126" s="35">
        <f>IF(S126&gt;("36:00"*1),S126-("36:00"*1),0)-T125</f>
        <v>-0.20833333333333304</v>
      </c>
      <c r="U126" s="16" t="str">
        <f>IF(travail!S126&lt;=base!E$8,"","FAUX")</f>
        <v/>
      </c>
      <c r="V126" s="36">
        <f>IF(SUM(S126-base!E$8)&lt;0,0,SUM(S126-base!E$8))</f>
        <v>0</v>
      </c>
      <c r="W126" s="149"/>
      <c r="X126" s="37">
        <f>IF(SUM(MOD(K126-I126,1)-IF(K126&gt;I126,MAX(0,MIN(K126,base!E$14/24)-MAX(I126,7/24)),MAX(0,base!E$14/24-MAX(I126,7/24))+MAX(0,MIN(K126,base!E$14/24)-7/24)))&lt;0,0,SUM(MOD(K126-I126,1)-IF(K126&gt;I126,MAX(0,MIN(K126,base!E$14/24)-MAX(I126,7/24)),MAX(0,base!E$14/24-MAX(I126,7/24))+MAX(0,MIN(K126,base!E$14/24)-7/24))))</f>
        <v>0</v>
      </c>
      <c r="Y126" s="19"/>
      <c r="Z126" s="39">
        <f>M126*G126*1</f>
        <v>0</v>
      </c>
    </row>
    <row r="127" spans="1:26">
      <c r="A127" s="3" t="s">
        <v>3</v>
      </c>
      <c r="B127" s="21">
        <v>41398</v>
      </c>
      <c r="C127" s="22"/>
      <c r="D127" s="23"/>
      <c r="E127" s="24"/>
      <c r="F127" s="25"/>
      <c r="G127" s="24"/>
      <c r="H127" s="25"/>
      <c r="I127" s="26"/>
      <c r="J127" s="27"/>
      <c r="K127" s="28"/>
      <c r="L127" s="29">
        <f t="shared" si="4"/>
        <v>0</v>
      </c>
      <c r="M127" s="30">
        <f>K127-I127+IF(I127&gt;K127,1)-J127+(E127*base!E$4)+(D127*base!E$4)+(C127*base!E$4)+(F127*base!E$4)</f>
        <v>0</v>
      </c>
      <c r="N127" s="31" t="str">
        <f>IF(M127&lt;=base!E$5,"","FAUX")</f>
        <v/>
      </c>
      <c r="O127" s="32">
        <f>IF(SUM(M127-base!E$5)&lt;0,0,SUM(M127-base!E$5))</f>
        <v>0</v>
      </c>
      <c r="P127" s="33">
        <f t="shared" si="3"/>
        <v>0</v>
      </c>
      <c r="Q127" s="14" t="str">
        <f>IF(P127&lt;=base!E$3,"","FAUX")</f>
        <v/>
      </c>
      <c r="R127" s="34">
        <f>IF(SUM(P127-base!E$3)&lt;0,0,SUM(P127-base!E$3))</f>
        <v>0</v>
      </c>
      <c r="S127" s="35">
        <f t="shared" si="5"/>
        <v>0</v>
      </c>
      <c r="T127" s="35">
        <f>IF(S127&gt;("36:00"*1),S127-("36:00"*1),0)-T126</f>
        <v>0.20833333333333304</v>
      </c>
      <c r="U127" s="16" t="str">
        <f>IF(travail!S127&lt;=base!E$8,"","FAUX")</f>
        <v/>
      </c>
      <c r="V127" s="36">
        <f>IF(SUM(S127-base!E$8)&lt;0,0,SUM(S127-base!E$8))</f>
        <v>0</v>
      </c>
      <c r="W127" s="149"/>
      <c r="X127" s="37">
        <f>IF(SUM(MOD(K127-I127,1)-IF(K127&gt;I127,MAX(0,MIN(K127,base!E$14/24)-MAX(I127,7/24)),MAX(0,base!E$14/24-MAX(I127,7/24))+MAX(0,MIN(K127,base!E$14/24)-7/24)))&lt;0,0,SUM(MOD(K127-I127,1)-IF(K127&gt;I127,MAX(0,MIN(K127,base!E$14/24)-MAX(I127,7/24)),MAX(0,base!E$14/24-MAX(I127,7/24))+MAX(0,MIN(K127,base!E$14/24)-7/24))))</f>
        <v>0</v>
      </c>
      <c r="Y127" s="19"/>
      <c r="Z127" s="39">
        <f>M127*G127*1</f>
        <v>0</v>
      </c>
    </row>
    <row r="128" spans="1:26">
      <c r="A128" s="3" t="s">
        <v>4</v>
      </c>
      <c r="B128" s="21">
        <v>41399</v>
      </c>
      <c r="C128" s="22"/>
      <c r="D128" s="23"/>
      <c r="E128" s="24"/>
      <c r="F128" s="25"/>
      <c r="G128" s="24"/>
      <c r="H128" s="25"/>
      <c r="I128" s="26"/>
      <c r="J128" s="27"/>
      <c r="K128" s="28"/>
      <c r="L128" s="29">
        <f t="shared" si="4"/>
        <v>0</v>
      </c>
      <c r="M128" s="30">
        <f>K128-I128+IF(I128&gt;K128,1)-J128+(E128*base!E$4)+(D128*base!E$4)+(C128*base!E$4)+(F128*base!E$4)</f>
        <v>0</v>
      </c>
      <c r="N128" s="31" t="str">
        <f>IF(M128&lt;=base!E$5,"","FAUX")</f>
        <v/>
      </c>
      <c r="O128" s="32">
        <f>IF(SUM(M128-base!E$5)&lt;0,0,SUM(M128-base!E$5))</f>
        <v>0</v>
      </c>
      <c r="P128" s="33">
        <f t="shared" si="3"/>
        <v>0</v>
      </c>
      <c r="Q128" s="14" t="str">
        <f>IF(P128&lt;=base!E$3,"","FAUX")</f>
        <v/>
      </c>
      <c r="R128" s="34">
        <f>IF(SUM(P128-base!E$3)&lt;0,0,SUM(P128-base!E$3))</f>
        <v>0</v>
      </c>
      <c r="S128" s="35">
        <f t="shared" si="5"/>
        <v>0</v>
      </c>
      <c r="T128" s="35">
        <f>IF(S128&gt;("36:00"*1),S128-("36:00"*1),0)-T127</f>
        <v>-0.20833333333333304</v>
      </c>
      <c r="U128" s="16" t="str">
        <f>IF(travail!S128&lt;=base!E$8,"","FAUX")</f>
        <v/>
      </c>
      <c r="V128" s="36">
        <f>IF(SUM(S128-base!E$8)&lt;0,0,SUM(S128-base!E$8))</f>
        <v>0</v>
      </c>
      <c r="W128" s="149"/>
      <c r="X128" s="37">
        <f>IF(SUM(MOD(K128-I128,1)-IF(K128&gt;I128,MAX(0,MIN(K128,base!E$14/24)-MAX(I128,7/24)),MAX(0,base!E$14/24-MAX(I128,7/24))+MAX(0,MIN(K128,base!E$14/24)-7/24)))&lt;0,0,SUM(MOD(K128-I128,1)-IF(K128&gt;I128,MAX(0,MIN(K128,base!E$14/24)-MAX(I128,7/24)),MAX(0,base!E$14/24-MAX(I128,7/24))+MAX(0,MIN(K128,base!E$14/24)-7/24))))</f>
        <v>0</v>
      </c>
      <c r="Y128" s="19"/>
      <c r="Z128" s="39"/>
    </row>
    <row r="129" spans="1:26">
      <c r="A129" s="3" t="s">
        <v>5</v>
      </c>
      <c r="B129" s="21">
        <v>41400</v>
      </c>
      <c r="C129" s="22"/>
      <c r="D129" s="23"/>
      <c r="E129" s="24"/>
      <c r="F129" s="25"/>
      <c r="G129" s="24"/>
      <c r="H129" s="25"/>
      <c r="I129" s="26"/>
      <c r="J129" s="27"/>
      <c r="K129" s="28"/>
      <c r="L129" s="29">
        <f t="shared" si="4"/>
        <v>0</v>
      </c>
      <c r="M129" s="30">
        <f>K129-I129+IF(I129&gt;K129,1)-J129+(E129*base!E$4)+(D129*base!E$4)+(C129*base!E$4)+(F129*base!E$4)</f>
        <v>0</v>
      </c>
      <c r="N129" s="31" t="str">
        <f>IF(M129&lt;=base!E$5,"","FAUX")</f>
        <v/>
      </c>
      <c r="O129" s="32">
        <f>IF(SUM(M129-base!E$5)&lt;0,0,SUM(M129-base!E$5))</f>
        <v>0</v>
      </c>
      <c r="P129" s="33">
        <f t="shared" ref="P129:P192" si="6">K129-I129+IF(I129&gt;K129,1)</f>
        <v>0</v>
      </c>
      <c r="Q129" s="14" t="str">
        <f>IF(P129&lt;=base!E$3,"","FAUX")</f>
        <v/>
      </c>
      <c r="R129" s="34">
        <f>IF(SUM(P129-base!E$3)&lt;0,0,SUM(P129-base!E$3))</f>
        <v>0</v>
      </c>
      <c r="S129" s="35">
        <f t="shared" si="5"/>
        <v>0</v>
      </c>
      <c r="T129" s="35">
        <f>IF(S129&gt;("36:00"*1),S129-("36:00"*1),0)-T128</f>
        <v>0.20833333333333304</v>
      </c>
      <c r="U129" s="16" t="str">
        <f>IF(travail!S129&lt;=base!E$8,"","FAUX")</f>
        <v/>
      </c>
      <c r="V129" s="36">
        <f>IF(SUM(S129-base!E$8)&lt;0,0,SUM(S129-base!E$8))</f>
        <v>0</v>
      </c>
      <c r="W129" s="149"/>
      <c r="X129" s="37">
        <f>IF(SUM(MOD(K129-I129,1)-IF(K129&gt;I129,MAX(0,MIN(K129,base!E$14/24)-MAX(I129,7/24)),MAX(0,base!E$14/24-MAX(I129,7/24))+MAX(0,MIN(K129,base!E$14/24)-7/24)))&lt;0,0,SUM(MOD(K129-I129,1)-IF(K129&gt;I129,MAX(0,MIN(K129,base!E$14/24)-MAX(I129,7/24)),MAX(0,base!E$14/24-MAX(I129,7/24))+MAX(0,MIN(K129,base!E$14/24)-7/24))))</f>
        <v>0</v>
      </c>
      <c r="Y129" s="38">
        <f>M129</f>
        <v>0</v>
      </c>
      <c r="Z129" s="39"/>
    </row>
    <row r="130" spans="1:26">
      <c r="A130" s="3" t="s">
        <v>6</v>
      </c>
      <c r="B130" s="21">
        <v>41401</v>
      </c>
      <c r="C130" s="22"/>
      <c r="D130" s="23"/>
      <c r="E130" s="24"/>
      <c r="F130" s="25"/>
      <c r="G130" s="24"/>
      <c r="H130" s="25"/>
      <c r="I130" s="26"/>
      <c r="J130" s="27"/>
      <c r="K130" s="28"/>
      <c r="L130" s="29">
        <f t="shared" si="4"/>
        <v>0</v>
      </c>
      <c r="M130" s="30">
        <f>K130-I130+IF(I130&gt;K130,1)-J130+(E130*base!E$4)+(D130*base!E$4)+(C130*base!E$4)+(F130*base!E$4)</f>
        <v>0</v>
      </c>
      <c r="N130" s="31" t="str">
        <f>IF(M130&lt;=base!E$5,"","FAUX")</f>
        <v/>
      </c>
      <c r="O130" s="32">
        <f>IF(SUM(M130-base!E$5)&lt;0,0,SUM(M130-base!E$5))</f>
        <v>0</v>
      </c>
      <c r="P130" s="33">
        <f t="shared" si="6"/>
        <v>0</v>
      </c>
      <c r="Q130" s="14" t="str">
        <f>IF(P130&lt;=base!E$3,"","FAUX")</f>
        <v/>
      </c>
      <c r="R130" s="34">
        <f>IF(SUM(P130-base!E$3)&lt;0,0,SUM(P130-base!E$3))</f>
        <v>0</v>
      </c>
      <c r="S130" s="35">
        <f t="shared" si="5"/>
        <v>0</v>
      </c>
      <c r="T130" s="35">
        <f>IF(S130&gt;("36:00"*1),S130-("36:00"*1),0)-T129</f>
        <v>-0.20833333333333304</v>
      </c>
      <c r="U130" s="16" t="str">
        <f>IF(travail!S130&lt;=base!E$8,"","FAUX")</f>
        <v/>
      </c>
      <c r="V130" s="36">
        <f>IF(SUM(S130-base!E$8)&lt;0,0,SUM(S130-base!E$8))</f>
        <v>0</v>
      </c>
      <c r="W130" s="149"/>
      <c r="X130" s="37">
        <f>IF(SUM(MOD(K130-I130,1)-IF(K130&gt;I130,MAX(0,MIN(K130,base!E$14/24)-MAX(I130,7/24)),MAX(0,base!E$14/24-MAX(I130,7/24))+MAX(0,MIN(K130,base!E$14/24)-7/24)))&lt;0,0,SUM(MOD(K130-I130,1)-IF(K130&gt;I130,MAX(0,MIN(K130,base!E$14/24)-MAX(I130,7/24)),MAX(0,base!E$14/24-MAX(I130,7/24))+MAX(0,MIN(K130,base!E$14/24)-7/24))))</f>
        <v>0</v>
      </c>
      <c r="Y130" s="19"/>
      <c r="Z130" s="39">
        <f>M130*G130*1</f>
        <v>0</v>
      </c>
    </row>
    <row r="131" spans="1:26">
      <c r="A131" s="3" t="s">
        <v>7</v>
      </c>
      <c r="B131" s="21">
        <v>41402</v>
      </c>
      <c r="C131" s="22"/>
      <c r="D131" s="23"/>
      <c r="E131" s="24"/>
      <c r="F131" s="25"/>
      <c r="G131" s="24"/>
      <c r="H131" s="25"/>
      <c r="I131" s="26"/>
      <c r="J131" s="27"/>
      <c r="K131" s="28"/>
      <c r="L131" s="29">
        <f t="shared" si="4"/>
        <v>0</v>
      </c>
      <c r="M131" s="30">
        <f>K131-I131+IF(I131&gt;K131,1)-J131+(E131*base!E$4)+(D131*base!E$4)+(C131*base!E$4)+(F131*base!E$4)</f>
        <v>0</v>
      </c>
      <c r="N131" s="31" t="str">
        <f>IF(M131&lt;=base!E$5,"","FAUX")</f>
        <v/>
      </c>
      <c r="O131" s="32">
        <f>IF(SUM(M131-base!E$5)&lt;0,0,SUM(M131-base!E$5))</f>
        <v>0</v>
      </c>
      <c r="P131" s="33">
        <f t="shared" si="6"/>
        <v>0</v>
      </c>
      <c r="Q131" s="14" t="str">
        <f>IF(P131&lt;=base!E$3,"","FAUX")</f>
        <v/>
      </c>
      <c r="R131" s="34">
        <f>IF(SUM(P131-base!E$3)&lt;0,0,SUM(P131-base!E$3))</f>
        <v>0</v>
      </c>
      <c r="S131" s="35">
        <f t="shared" si="5"/>
        <v>0</v>
      </c>
      <c r="T131" s="35">
        <f>IF(S131&gt;("36:00"*1),S131-("36:00"*1),0)-T130</f>
        <v>0.20833333333333304</v>
      </c>
      <c r="U131" s="16" t="str">
        <f>IF(travail!S131&lt;=base!E$8,"","FAUX")</f>
        <v/>
      </c>
      <c r="V131" s="36">
        <f>IF(SUM(S131-base!E$8)&lt;0,0,SUM(S131-base!E$8))</f>
        <v>0</v>
      </c>
      <c r="W131" s="149"/>
      <c r="X131" s="37">
        <f>IF(SUM(MOD(K131-I131,1)-IF(K131&gt;I131,MAX(0,MIN(K131,base!E$14/24)-MAX(I131,7/24)),MAX(0,base!E$14/24-MAX(I131,7/24))+MAX(0,MIN(K131,base!E$14/24)-7/24)))&lt;0,0,SUM(MOD(K131-I131,1)-IF(K131&gt;I131,MAX(0,MIN(K131,base!E$14/24)-MAX(I131,7/24)),MAX(0,base!E$14/24-MAX(I131,7/24))+MAX(0,MIN(K131,base!E$14/24)-7/24))))</f>
        <v>0</v>
      </c>
      <c r="Y131" s="19"/>
      <c r="Z131" s="39">
        <f>M131*G131*1</f>
        <v>0</v>
      </c>
    </row>
    <row r="132" spans="1:26">
      <c r="A132" s="3" t="s">
        <v>8</v>
      </c>
      <c r="B132" s="21">
        <v>41403</v>
      </c>
      <c r="C132" s="22"/>
      <c r="D132" s="23"/>
      <c r="E132" s="24"/>
      <c r="F132" s="25"/>
      <c r="G132" s="24"/>
      <c r="H132" s="25"/>
      <c r="I132" s="26"/>
      <c r="J132" s="27"/>
      <c r="K132" s="28"/>
      <c r="L132" s="29">
        <f t="shared" ref="L132:L195" si="7">C132+D132+E132+F132+G132+H132</f>
        <v>0</v>
      </c>
      <c r="M132" s="30">
        <f>K132-I132+IF(I132&gt;K132,1)-J132+(E132*base!E$4)+(D132*base!E$4)+(C132*base!E$4)+(F132*base!E$4)</f>
        <v>0</v>
      </c>
      <c r="N132" s="31" t="str">
        <f>IF(M132&lt;=base!E$5,"","FAUX")</f>
        <v/>
      </c>
      <c r="O132" s="32">
        <f>IF(SUM(M132-base!E$5)&lt;0,0,SUM(M132-base!E$5))</f>
        <v>0</v>
      </c>
      <c r="P132" s="33">
        <f t="shared" si="6"/>
        <v>0</v>
      </c>
      <c r="Q132" s="14" t="str">
        <f>IF(P132&lt;=base!E$3,"","FAUX")</f>
        <v/>
      </c>
      <c r="R132" s="34">
        <f>IF(SUM(P132-base!E$3)&lt;0,0,SUM(P132-base!E$3))</f>
        <v>0</v>
      </c>
      <c r="S132" s="35">
        <f t="shared" si="5"/>
        <v>0</v>
      </c>
      <c r="T132" s="35">
        <f>IF(S132&gt;("36:00"*1),S132-("36:00"*1),0)-T131</f>
        <v>-0.20833333333333304</v>
      </c>
      <c r="U132" s="16" t="str">
        <f>IF(travail!S132&lt;=base!E$8,"","FAUX")</f>
        <v/>
      </c>
      <c r="V132" s="36">
        <f>IF(SUM(S132-base!E$8)&lt;0,0,SUM(S132-base!E$8))</f>
        <v>0</v>
      </c>
      <c r="W132" s="149"/>
      <c r="X132" s="37">
        <f>IF(SUM(MOD(K132-I132,1)-IF(K132&gt;I132,MAX(0,MIN(K132,base!E$14/24)-MAX(I132,7/24)),MAX(0,base!E$14/24-MAX(I132,7/24))+MAX(0,MIN(K132,base!E$14/24)-7/24)))&lt;0,0,SUM(MOD(K132-I132,1)-IF(K132&gt;I132,MAX(0,MIN(K132,base!E$14/24)-MAX(I132,7/24)),MAX(0,base!E$14/24-MAX(I132,7/24))+MAX(0,MIN(K132,base!E$14/24)-7/24))))</f>
        <v>0</v>
      </c>
      <c r="Y132" s="19"/>
      <c r="Z132" s="39">
        <f>M132*G132*1</f>
        <v>0</v>
      </c>
    </row>
    <row r="133" spans="1:26">
      <c r="A133" s="3" t="s">
        <v>9</v>
      </c>
      <c r="B133" s="21">
        <v>41404</v>
      </c>
      <c r="C133" s="22"/>
      <c r="D133" s="23"/>
      <c r="E133" s="24"/>
      <c r="F133" s="25"/>
      <c r="G133" s="24"/>
      <c r="H133" s="25"/>
      <c r="I133" s="26"/>
      <c r="J133" s="27"/>
      <c r="K133" s="28"/>
      <c r="L133" s="29">
        <f t="shared" si="7"/>
        <v>0</v>
      </c>
      <c r="M133" s="30">
        <f>K133-I133+IF(I133&gt;K133,1)-J133+(E133*base!E$4)+(D133*base!E$4)+(C133*base!E$4)+(F133*base!E$4)</f>
        <v>0</v>
      </c>
      <c r="N133" s="31" t="str">
        <f>IF(M133&lt;=base!E$5,"","FAUX")</f>
        <v/>
      </c>
      <c r="O133" s="32">
        <f>IF(SUM(M133-base!E$5)&lt;0,0,SUM(M133-base!E$5))</f>
        <v>0</v>
      </c>
      <c r="P133" s="33">
        <f t="shared" si="6"/>
        <v>0</v>
      </c>
      <c r="Q133" s="14" t="str">
        <f>IF(P133&lt;=base!E$3,"","FAUX")</f>
        <v/>
      </c>
      <c r="R133" s="34">
        <f>IF(SUM(P133-base!E$3)&lt;0,0,SUM(P133-base!E$3))</f>
        <v>0</v>
      </c>
      <c r="S133" s="35">
        <f t="shared" ref="S133:S196" si="8">L133*SUM(S132+M133)</f>
        <v>0</v>
      </c>
      <c r="T133" s="35">
        <f>IF(S133&gt;("36:00"*1),S133-("36:00"*1),0)-T132</f>
        <v>0.20833333333333304</v>
      </c>
      <c r="U133" s="16" t="str">
        <f>IF(travail!S133&lt;=base!E$8,"","FAUX")</f>
        <v/>
      </c>
      <c r="V133" s="36">
        <f>IF(SUM(S133-base!E$8)&lt;0,0,SUM(S133-base!E$8))</f>
        <v>0</v>
      </c>
      <c r="W133" s="149"/>
      <c r="X133" s="37">
        <f>IF(SUM(MOD(K133-I133,1)-IF(K133&gt;I133,MAX(0,MIN(K133,base!E$14/24)-MAX(I133,7/24)),MAX(0,base!E$14/24-MAX(I133,7/24))+MAX(0,MIN(K133,base!E$14/24)-7/24)))&lt;0,0,SUM(MOD(K133-I133,1)-IF(K133&gt;I133,MAX(0,MIN(K133,base!E$14/24)-MAX(I133,7/24)),MAX(0,base!E$14/24-MAX(I133,7/24))+MAX(0,MIN(K133,base!E$14/24)-7/24))))</f>
        <v>0</v>
      </c>
      <c r="Y133" s="19"/>
      <c r="Z133" s="39">
        <f>M133*G133*1</f>
        <v>0</v>
      </c>
    </row>
    <row r="134" spans="1:26">
      <c r="A134" s="3" t="s">
        <v>3</v>
      </c>
      <c r="B134" s="21">
        <v>41405</v>
      </c>
      <c r="C134" s="22"/>
      <c r="D134" s="23"/>
      <c r="E134" s="24"/>
      <c r="F134" s="25"/>
      <c r="G134" s="24"/>
      <c r="H134" s="25"/>
      <c r="I134" s="26"/>
      <c r="J134" s="27"/>
      <c r="K134" s="28"/>
      <c r="L134" s="29">
        <f t="shared" si="7"/>
        <v>0</v>
      </c>
      <c r="M134" s="30">
        <f>K134-I134+IF(I134&gt;K134,1)-J134+(E134*base!E$4)+(D134*base!E$4)+(C134*base!E$4)+(F134*base!E$4)</f>
        <v>0</v>
      </c>
      <c r="N134" s="31" t="str">
        <f>IF(M134&lt;=base!E$5,"","FAUX")</f>
        <v/>
      </c>
      <c r="O134" s="32">
        <f>IF(SUM(M134-base!E$5)&lt;0,0,SUM(M134-base!E$5))</f>
        <v>0</v>
      </c>
      <c r="P134" s="33">
        <f t="shared" si="6"/>
        <v>0</v>
      </c>
      <c r="Q134" s="14" t="str">
        <f>IF(P134&lt;=base!E$3,"","FAUX")</f>
        <v/>
      </c>
      <c r="R134" s="34">
        <f>IF(SUM(P134-base!E$3)&lt;0,0,SUM(P134-base!E$3))</f>
        <v>0</v>
      </c>
      <c r="S134" s="35">
        <f t="shared" si="8"/>
        <v>0</v>
      </c>
      <c r="T134" s="35">
        <f>IF(S134&gt;("36:00"*1),S134-("36:00"*1),0)-T133</f>
        <v>-0.20833333333333304</v>
      </c>
      <c r="U134" s="16" t="str">
        <f>IF(travail!S134&lt;=base!E$8,"","FAUX")</f>
        <v/>
      </c>
      <c r="V134" s="36">
        <f>IF(SUM(S134-base!E$8)&lt;0,0,SUM(S134-base!E$8))</f>
        <v>0</v>
      </c>
      <c r="W134" s="149"/>
      <c r="X134" s="37">
        <f>IF(SUM(MOD(K134-I134,1)-IF(K134&gt;I134,MAX(0,MIN(K134,base!E$14/24)-MAX(I134,7/24)),MAX(0,base!E$14/24-MAX(I134,7/24))+MAX(0,MIN(K134,base!E$14/24)-7/24)))&lt;0,0,SUM(MOD(K134-I134,1)-IF(K134&gt;I134,MAX(0,MIN(K134,base!E$14/24)-MAX(I134,7/24)),MAX(0,base!E$14/24-MAX(I134,7/24))+MAX(0,MIN(K134,base!E$14/24)-7/24))))</f>
        <v>0</v>
      </c>
      <c r="Y134" s="19"/>
      <c r="Z134" s="39">
        <f>M134*G134*1</f>
        <v>0</v>
      </c>
    </row>
    <row r="135" spans="1:26">
      <c r="A135" s="3" t="s">
        <v>4</v>
      </c>
      <c r="B135" s="21">
        <v>41406</v>
      </c>
      <c r="C135" s="22"/>
      <c r="D135" s="23"/>
      <c r="E135" s="24"/>
      <c r="F135" s="25"/>
      <c r="G135" s="24"/>
      <c r="H135" s="25"/>
      <c r="I135" s="26"/>
      <c r="J135" s="27"/>
      <c r="K135" s="28"/>
      <c r="L135" s="29">
        <f t="shared" si="7"/>
        <v>0</v>
      </c>
      <c r="M135" s="30">
        <f>K135-I135+IF(I135&gt;K135,1)-J135+(E135*base!E$4)+(D135*base!E$4)+(C135*base!E$4)+(F135*base!E$4)</f>
        <v>0</v>
      </c>
      <c r="N135" s="31" t="str">
        <f>IF(M135&lt;=base!E$5,"","FAUX")</f>
        <v/>
      </c>
      <c r="O135" s="32">
        <f>IF(SUM(M135-base!E$5)&lt;0,0,SUM(M135-base!E$5))</f>
        <v>0</v>
      </c>
      <c r="P135" s="33">
        <f t="shared" si="6"/>
        <v>0</v>
      </c>
      <c r="Q135" s="14" t="str">
        <f>IF(P135&lt;=base!E$3,"","FAUX")</f>
        <v/>
      </c>
      <c r="R135" s="34">
        <f>IF(SUM(P135-base!E$3)&lt;0,0,SUM(P135-base!E$3))</f>
        <v>0</v>
      </c>
      <c r="S135" s="35">
        <f t="shared" si="8"/>
        <v>0</v>
      </c>
      <c r="T135" s="35">
        <f>IF(S135&gt;("36:00"*1),S135-("36:00"*1),0)-T134</f>
        <v>0.20833333333333304</v>
      </c>
      <c r="U135" s="16" t="str">
        <f>IF(travail!S135&lt;=base!E$8,"","FAUX")</f>
        <v/>
      </c>
      <c r="V135" s="36">
        <f>IF(SUM(S135-base!E$8)&lt;0,0,SUM(S135-base!E$8))</f>
        <v>0</v>
      </c>
      <c r="W135" s="149"/>
      <c r="X135" s="37">
        <f>IF(SUM(MOD(K135-I135,1)-IF(K135&gt;I135,MAX(0,MIN(K135,base!E$14/24)-MAX(I135,7/24)),MAX(0,base!E$14/24-MAX(I135,7/24))+MAX(0,MIN(K135,base!E$14/24)-7/24)))&lt;0,0,SUM(MOD(K135-I135,1)-IF(K135&gt;I135,MAX(0,MIN(K135,base!E$14/24)-MAX(I135,7/24)),MAX(0,base!E$14/24-MAX(I135,7/24))+MAX(0,MIN(K135,base!E$14/24)-7/24))))</f>
        <v>0</v>
      </c>
      <c r="Y135" s="19"/>
      <c r="Z135" s="39"/>
    </row>
    <row r="136" spans="1:26">
      <c r="A136" s="3" t="s">
        <v>5</v>
      </c>
      <c r="B136" s="21">
        <v>41407</v>
      </c>
      <c r="C136" s="22"/>
      <c r="D136" s="23"/>
      <c r="E136" s="24"/>
      <c r="F136" s="25"/>
      <c r="G136" s="24"/>
      <c r="H136" s="25"/>
      <c r="I136" s="26"/>
      <c r="J136" s="27"/>
      <c r="K136" s="28"/>
      <c r="L136" s="29">
        <f t="shared" si="7"/>
        <v>0</v>
      </c>
      <c r="M136" s="30">
        <f>K136-I136+IF(I136&gt;K136,1)-J136+(E136*base!E$4)+(D136*base!E$4)+(C136*base!E$4)+(F136*base!E$4)</f>
        <v>0</v>
      </c>
      <c r="N136" s="31" t="str">
        <f>IF(M136&lt;=base!E$5,"","FAUX")</f>
        <v/>
      </c>
      <c r="O136" s="32">
        <f>IF(SUM(M136-base!E$5)&lt;0,0,SUM(M136-base!E$5))</f>
        <v>0</v>
      </c>
      <c r="P136" s="33">
        <f t="shared" si="6"/>
        <v>0</v>
      </c>
      <c r="Q136" s="14" t="str">
        <f>IF(P136&lt;=base!E$3,"","FAUX")</f>
        <v/>
      </c>
      <c r="R136" s="34">
        <f>IF(SUM(P136-base!E$3)&lt;0,0,SUM(P136-base!E$3))</f>
        <v>0</v>
      </c>
      <c r="S136" s="35">
        <f t="shared" si="8"/>
        <v>0</v>
      </c>
      <c r="T136" s="35">
        <f>IF(S136&gt;("36:00"*1),S136-("36:00"*1),0)-T135</f>
        <v>-0.20833333333333304</v>
      </c>
      <c r="U136" s="16" t="str">
        <f>IF(travail!S136&lt;=base!E$8,"","FAUX")</f>
        <v/>
      </c>
      <c r="V136" s="36">
        <f>IF(SUM(S136-base!E$8)&lt;0,0,SUM(S136-base!E$8))</f>
        <v>0</v>
      </c>
      <c r="W136" s="149"/>
      <c r="X136" s="37">
        <f>IF(SUM(MOD(K136-I136,1)-IF(K136&gt;I136,MAX(0,MIN(K136,base!E$14/24)-MAX(I136,7/24)),MAX(0,base!E$14/24-MAX(I136,7/24))+MAX(0,MIN(K136,base!E$14/24)-7/24)))&lt;0,0,SUM(MOD(K136-I136,1)-IF(K136&gt;I136,MAX(0,MIN(K136,base!E$14/24)-MAX(I136,7/24)),MAX(0,base!E$14/24-MAX(I136,7/24))+MAX(0,MIN(K136,base!E$14/24)-7/24))))</f>
        <v>0</v>
      </c>
      <c r="Y136" s="38">
        <f>M136</f>
        <v>0</v>
      </c>
      <c r="Z136" s="39"/>
    </row>
    <row r="137" spans="1:26">
      <c r="A137" s="3" t="s">
        <v>6</v>
      </c>
      <c r="B137" s="21">
        <v>41408</v>
      </c>
      <c r="C137" s="22"/>
      <c r="D137" s="23"/>
      <c r="E137" s="24"/>
      <c r="F137" s="25"/>
      <c r="G137" s="24"/>
      <c r="H137" s="25"/>
      <c r="I137" s="26"/>
      <c r="J137" s="27"/>
      <c r="K137" s="28"/>
      <c r="L137" s="29">
        <f t="shared" si="7"/>
        <v>0</v>
      </c>
      <c r="M137" s="30">
        <f>K137-I137+IF(I137&gt;K137,1)-J137+(E137*base!E$4)+(D137*base!E$4)+(C137*base!E$4)+(F137*base!E$4)</f>
        <v>0</v>
      </c>
      <c r="N137" s="31" t="str">
        <f>IF(M137&lt;=base!E$5,"","FAUX")</f>
        <v/>
      </c>
      <c r="O137" s="32">
        <f>IF(SUM(M137-base!E$5)&lt;0,0,SUM(M137-base!E$5))</f>
        <v>0</v>
      </c>
      <c r="P137" s="33">
        <f t="shared" si="6"/>
        <v>0</v>
      </c>
      <c r="Q137" s="14" t="str">
        <f>IF(P137&lt;=base!E$3,"","FAUX")</f>
        <v/>
      </c>
      <c r="R137" s="34">
        <f>IF(SUM(P137-base!E$3)&lt;0,0,SUM(P137-base!E$3))</f>
        <v>0</v>
      </c>
      <c r="S137" s="35">
        <f t="shared" si="8"/>
        <v>0</v>
      </c>
      <c r="T137" s="35">
        <f>IF(S137&gt;("36:00"*1),S137-("36:00"*1),0)-T136</f>
        <v>0.20833333333333304</v>
      </c>
      <c r="U137" s="16" t="str">
        <f>IF(travail!S137&lt;=base!E$8,"","FAUX")</f>
        <v/>
      </c>
      <c r="V137" s="36">
        <f>IF(SUM(S137-base!E$8)&lt;0,0,SUM(S137-base!E$8))</f>
        <v>0</v>
      </c>
      <c r="W137" s="149"/>
      <c r="X137" s="37">
        <f>IF(SUM(MOD(K137-I137,1)-IF(K137&gt;I137,MAX(0,MIN(K137,base!E$14/24)-MAX(I137,7/24)),MAX(0,base!E$14/24-MAX(I137,7/24))+MAX(0,MIN(K137,base!E$14/24)-7/24)))&lt;0,0,SUM(MOD(K137-I137,1)-IF(K137&gt;I137,MAX(0,MIN(K137,base!E$14/24)-MAX(I137,7/24)),MAX(0,base!E$14/24-MAX(I137,7/24))+MAX(0,MIN(K137,base!E$14/24)-7/24))))</f>
        <v>0</v>
      </c>
      <c r="Y137" s="19"/>
      <c r="Z137" s="39">
        <f>M137*G137*1</f>
        <v>0</v>
      </c>
    </row>
    <row r="138" spans="1:26">
      <c r="A138" s="3" t="s">
        <v>7</v>
      </c>
      <c r="B138" s="21">
        <v>41409</v>
      </c>
      <c r="C138" s="22"/>
      <c r="D138" s="23"/>
      <c r="E138" s="24"/>
      <c r="F138" s="25"/>
      <c r="G138" s="24"/>
      <c r="H138" s="25"/>
      <c r="I138" s="26"/>
      <c r="J138" s="27"/>
      <c r="K138" s="28"/>
      <c r="L138" s="29">
        <f t="shared" si="7"/>
        <v>0</v>
      </c>
      <c r="M138" s="30">
        <f>K138-I138+IF(I138&gt;K138,1)-J138+(E138*base!E$4)+(D138*base!E$4)+(C138*base!E$4)+(F138*base!E$4)</f>
        <v>0</v>
      </c>
      <c r="N138" s="31" t="str">
        <f>IF(M138&lt;=base!E$5,"","FAUX")</f>
        <v/>
      </c>
      <c r="O138" s="32">
        <f>IF(SUM(M138-base!E$5)&lt;0,0,SUM(M138-base!E$5))</f>
        <v>0</v>
      </c>
      <c r="P138" s="33">
        <f t="shared" si="6"/>
        <v>0</v>
      </c>
      <c r="Q138" s="14" t="str">
        <f>IF(P138&lt;=base!E$3,"","FAUX")</f>
        <v/>
      </c>
      <c r="R138" s="34">
        <f>IF(SUM(P138-base!E$3)&lt;0,0,SUM(P138-base!E$3))</f>
        <v>0</v>
      </c>
      <c r="S138" s="35">
        <f t="shared" si="8"/>
        <v>0</v>
      </c>
      <c r="T138" s="35">
        <f>IF(S138&gt;("36:00"*1),S138-("36:00"*1),0)-T137</f>
        <v>-0.20833333333333304</v>
      </c>
      <c r="U138" s="16" t="str">
        <f>IF(travail!S138&lt;=base!E$8,"","FAUX")</f>
        <v/>
      </c>
      <c r="V138" s="36">
        <f>IF(SUM(S138-base!E$8)&lt;0,0,SUM(S138-base!E$8))</f>
        <v>0</v>
      </c>
      <c r="W138" s="149"/>
      <c r="X138" s="37">
        <f>IF(SUM(MOD(K138-I138,1)-IF(K138&gt;I138,MAX(0,MIN(K138,base!E$14/24)-MAX(I138,7/24)),MAX(0,base!E$14/24-MAX(I138,7/24))+MAX(0,MIN(K138,base!E$14/24)-7/24)))&lt;0,0,SUM(MOD(K138-I138,1)-IF(K138&gt;I138,MAX(0,MIN(K138,base!E$14/24)-MAX(I138,7/24)),MAX(0,base!E$14/24-MAX(I138,7/24))+MAX(0,MIN(K138,base!E$14/24)-7/24))))</f>
        <v>0</v>
      </c>
      <c r="Y138" s="19"/>
      <c r="Z138" s="39">
        <f>M138*G138*1</f>
        <v>0</v>
      </c>
    </row>
    <row r="139" spans="1:26">
      <c r="A139" s="3" t="s">
        <v>8</v>
      </c>
      <c r="B139" s="21">
        <v>41410</v>
      </c>
      <c r="C139" s="22"/>
      <c r="D139" s="23"/>
      <c r="E139" s="24"/>
      <c r="F139" s="25"/>
      <c r="G139" s="24"/>
      <c r="H139" s="25"/>
      <c r="I139" s="26"/>
      <c r="J139" s="27"/>
      <c r="K139" s="28"/>
      <c r="L139" s="29">
        <f t="shared" si="7"/>
        <v>0</v>
      </c>
      <c r="M139" s="30">
        <f>K139-I139+IF(I139&gt;K139,1)-J139+(E139*base!E$4)+(D139*base!E$4)+(C139*base!E$4)+(F139*base!E$4)</f>
        <v>0</v>
      </c>
      <c r="N139" s="31" t="str">
        <f>IF(M139&lt;=base!E$5,"","FAUX")</f>
        <v/>
      </c>
      <c r="O139" s="32">
        <f>IF(SUM(M139-base!E$5)&lt;0,0,SUM(M139-base!E$5))</f>
        <v>0</v>
      </c>
      <c r="P139" s="33">
        <f t="shared" si="6"/>
        <v>0</v>
      </c>
      <c r="Q139" s="14" t="str">
        <f>IF(P139&lt;=base!E$3,"","FAUX")</f>
        <v/>
      </c>
      <c r="R139" s="34">
        <f>IF(SUM(P139-base!E$3)&lt;0,0,SUM(P139-base!E$3))</f>
        <v>0</v>
      </c>
      <c r="S139" s="35">
        <f t="shared" si="8"/>
        <v>0</v>
      </c>
      <c r="T139" s="35">
        <f>IF(S139&gt;("36:00"*1),S139-("36:00"*1),0)-T138</f>
        <v>0.20833333333333304</v>
      </c>
      <c r="U139" s="16" t="str">
        <f>IF(travail!S139&lt;=base!E$8,"","FAUX")</f>
        <v/>
      </c>
      <c r="V139" s="36">
        <f>IF(SUM(S139-base!E$8)&lt;0,0,SUM(S139-base!E$8))</f>
        <v>0</v>
      </c>
      <c r="W139" s="149"/>
      <c r="X139" s="37">
        <f>IF(SUM(MOD(K139-I139,1)-IF(K139&gt;I139,MAX(0,MIN(K139,base!E$14/24)-MAX(I139,7/24)),MAX(0,base!E$14/24-MAX(I139,7/24))+MAX(0,MIN(K139,base!E$14/24)-7/24)))&lt;0,0,SUM(MOD(K139-I139,1)-IF(K139&gt;I139,MAX(0,MIN(K139,base!E$14/24)-MAX(I139,7/24)),MAX(0,base!E$14/24-MAX(I139,7/24))+MAX(0,MIN(K139,base!E$14/24)-7/24))))</f>
        <v>0</v>
      </c>
      <c r="Y139" s="19"/>
      <c r="Z139" s="39">
        <f>M139*G139*1</f>
        <v>0</v>
      </c>
    </row>
    <row r="140" spans="1:26">
      <c r="A140" s="3" t="s">
        <v>9</v>
      </c>
      <c r="B140" s="21">
        <v>41411</v>
      </c>
      <c r="C140" s="22"/>
      <c r="D140" s="23"/>
      <c r="E140" s="24"/>
      <c r="F140" s="25"/>
      <c r="G140" s="24"/>
      <c r="H140" s="25"/>
      <c r="I140" s="26"/>
      <c r="J140" s="27"/>
      <c r="K140" s="28"/>
      <c r="L140" s="29">
        <f t="shared" si="7"/>
        <v>0</v>
      </c>
      <c r="M140" s="30">
        <f>K140-I140+IF(I140&gt;K140,1)-J140+(E140*base!E$4)+(D140*base!E$4)+(C140*base!E$4)+(F140*base!E$4)</f>
        <v>0</v>
      </c>
      <c r="N140" s="31" t="str">
        <f>IF(M140&lt;=base!E$5,"","FAUX")</f>
        <v/>
      </c>
      <c r="O140" s="32">
        <f>IF(SUM(M140-base!E$5)&lt;0,0,SUM(M140-base!E$5))</f>
        <v>0</v>
      </c>
      <c r="P140" s="33">
        <f t="shared" si="6"/>
        <v>0</v>
      </c>
      <c r="Q140" s="14" t="str">
        <f>IF(P140&lt;=base!E$3,"","FAUX")</f>
        <v/>
      </c>
      <c r="R140" s="34">
        <f>IF(SUM(P140-base!E$3)&lt;0,0,SUM(P140-base!E$3))</f>
        <v>0</v>
      </c>
      <c r="S140" s="35">
        <f t="shared" si="8"/>
        <v>0</v>
      </c>
      <c r="T140" s="35">
        <f>IF(S140&gt;("36:00"*1),S140-("36:00"*1),0)-T139</f>
        <v>-0.20833333333333304</v>
      </c>
      <c r="U140" s="16" t="str">
        <f>IF(travail!S140&lt;=base!E$8,"","FAUX")</f>
        <v/>
      </c>
      <c r="V140" s="36">
        <f>IF(SUM(S140-base!E$8)&lt;0,0,SUM(S140-base!E$8))</f>
        <v>0</v>
      </c>
      <c r="W140" s="149"/>
      <c r="X140" s="37">
        <f>IF(SUM(MOD(K140-I140,1)-IF(K140&gt;I140,MAX(0,MIN(K140,base!E$14/24)-MAX(I140,7/24)),MAX(0,base!E$14/24-MAX(I140,7/24))+MAX(0,MIN(K140,base!E$14/24)-7/24)))&lt;0,0,SUM(MOD(K140-I140,1)-IF(K140&gt;I140,MAX(0,MIN(K140,base!E$14/24)-MAX(I140,7/24)),MAX(0,base!E$14/24-MAX(I140,7/24))+MAX(0,MIN(K140,base!E$14/24)-7/24))))</f>
        <v>0</v>
      </c>
      <c r="Y140" s="19"/>
      <c r="Z140" s="39">
        <f>M140*G140*1</f>
        <v>0</v>
      </c>
    </row>
    <row r="141" spans="1:26">
      <c r="A141" s="3" t="s">
        <v>3</v>
      </c>
      <c r="B141" s="21">
        <v>41412</v>
      </c>
      <c r="C141" s="22"/>
      <c r="D141" s="23"/>
      <c r="E141" s="24"/>
      <c r="F141" s="25"/>
      <c r="G141" s="24"/>
      <c r="H141" s="25"/>
      <c r="I141" s="26"/>
      <c r="J141" s="27"/>
      <c r="K141" s="28"/>
      <c r="L141" s="29">
        <f t="shared" si="7"/>
        <v>0</v>
      </c>
      <c r="M141" s="30">
        <f>K141-I141+IF(I141&gt;K141,1)-J141+(E141*base!E$4)+(D141*base!E$4)+(C141*base!E$4)+(F141*base!E$4)</f>
        <v>0</v>
      </c>
      <c r="N141" s="31" t="str">
        <f>IF(M141&lt;=base!E$5,"","FAUX")</f>
        <v/>
      </c>
      <c r="O141" s="32">
        <f>IF(SUM(M141-base!E$5)&lt;0,0,SUM(M141-base!E$5))</f>
        <v>0</v>
      </c>
      <c r="P141" s="33">
        <f t="shared" si="6"/>
        <v>0</v>
      </c>
      <c r="Q141" s="14" t="str">
        <f>IF(P141&lt;=base!E$3,"","FAUX")</f>
        <v/>
      </c>
      <c r="R141" s="34">
        <f>IF(SUM(P141-base!E$3)&lt;0,0,SUM(P141-base!E$3))</f>
        <v>0</v>
      </c>
      <c r="S141" s="35">
        <f t="shared" si="8"/>
        <v>0</v>
      </c>
      <c r="T141" s="35">
        <f>IF(S141&gt;("36:00"*1),S141-("36:00"*1),0)-T140</f>
        <v>0.20833333333333304</v>
      </c>
      <c r="U141" s="16" t="str">
        <f>IF(travail!S141&lt;=base!E$8,"","FAUX")</f>
        <v/>
      </c>
      <c r="V141" s="36">
        <f>IF(SUM(S141-base!E$8)&lt;0,0,SUM(S141-base!E$8))</f>
        <v>0</v>
      </c>
      <c r="W141" s="149"/>
      <c r="X141" s="37">
        <f>IF(SUM(MOD(K141-I141,1)-IF(K141&gt;I141,MAX(0,MIN(K141,base!E$14/24)-MAX(I141,7/24)),MAX(0,base!E$14/24-MAX(I141,7/24))+MAX(0,MIN(K141,base!E$14/24)-7/24)))&lt;0,0,SUM(MOD(K141-I141,1)-IF(K141&gt;I141,MAX(0,MIN(K141,base!E$14/24)-MAX(I141,7/24)),MAX(0,base!E$14/24-MAX(I141,7/24))+MAX(0,MIN(K141,base!E$14/24)-7/24))))</f>
        <v>0</v>
      </c>
      <c r="Y141" s="19"/>
      <c r="Z141" s="39">
        <f>M141*G141*1</f>
        <v>0</v>
      </c>
    </row>
    <row r="142" spans="1:26">
      <c r="A142" s="3" t="s">
        <v>4</v>
      </c>
      <c r="B142" s="21">
        <v>41413</v>
      </c>
      <c r="C142" s="22"/>
      <c r="D142" s="23"/>
      <c r="E142" s="24"/>
      <c r="F142" s="25"/>
      <c r="G142" s="24"/>
      <c r="H142" s="25"/>
      <c r="I142" s="26"/>
      <c r="J142" s="27"/>
      <c r="K142" s="28"/>
      <c r="L142" s="29">
        <f t="shared" si="7"/>
        <v>0</v>
      </c>
      <c r="M142" s="30">
        <f>K142-I142+IF(I142&gt;K142,1)-J142+(E142*base!E$4)+(D142*base!E$4)+(C142*base!E$4)+(F142*base!E$4)</f>
        <v>0</v>
      </c>
      <c r="N142" s="31" t="str">
        <f>IF(M142&lt;=base!E$5,"","FAUX")</f>
        <v/>
      </c>
      <c r="O142" s="32">
        <f>IF(SUM(M142-base!E$5)&lt;0,0,SUM(M142-base!E$5))</f>
        <v>0</v>
      </c>
      <c r="P142" s="33">
        <f t="shared" si="6"/>
        <v>0</v>
      </c>
      <c r="Q142" s="14" t="str">
        <f>IF(P142&lt;=base!E$3,"","FAUX")</f>
        <v/>
      </c>
      <c r="R142" s="34">
        <f>IF(SUM(P142-base!E$3)&lt;0,0,SUM(P142-base!E$3))</f>
        <v>0</v>
      </c>
      <c r="S142" s="35">
        <f t="shared" si="8"/>
        <v>0</v>
      </c>
      <c r="T142" s="35">
        <f>IF(S142&gt;("36:00"*1),S142-("36:00"*1),0)-T141</f>
        <v>-0.20833333333333304</v>
      </c>
      <c r="U142" s="16" t="str">
        <f>IF(travail!S142&lt;=base!E$8,"","FAUX")</f>
        <v/>
      </c>
      <c r="V142" s="36">
        <f>IF(SUM(S142-base!E$8)&lt;0,0,SUM(S142-base!E$8))</f>
        <v>0</v>
      </c>
      <c r="W142" s="149"/>
      <c r="X142" s="37">
        <f>IF(SUM(MOD(K142-I142,1)-IF(K142&gt;I142,MAX(0,MIN(K142,base!E$14/24)-MAX(I142,7/24)),MAX(0,base!E$14/24-MAX(I142,7/24))+MAX(0,MIN(K142,base!E$14/24)-7/24)))&lt;0,0,SUM(MOD(K142-I142,1)-IF(K142&gt;I142,MAX(0,MIN(K142,base!E$14/24)-MAX(I142,7/24)),MAX(0,base!E$14/24-MAX(I142,7/24))+MAX(0,MIN(K142,base!E$14/24)-7/24))))</f>
        <v>0</v>
      </c>
      <c r="Y142" s="19"/>
      <c r="Z142" s="39"/>
    </row>
    <row r="143" spans="1:26">
      <c r="A143" s="3" t="s">
        <v>5</v>
      </c>
      <c r="B143" s="21">
        <v>41414</v>
      </c>
      <c r="C143" s="22"/>
      <c r="D143" s="23"/>
      <c r="E143" s="24"/>
      <c r="F143" s="25"/>
      <c r="G143" s="24"/>
      <c r="H143" s="25"/>
      <c r="I143" s="26"/>
      <c r="J143" s="27"/>
      <c r="K143" s="28"/>
      <c r="L143" s="29">
        <f t="shared" si="7"/>
        <v>0</v>
      </c>
      <c r="M143" s="30">
        <f>K143-I143+IF(I143&gt;K143,1)-J143+(E143*base!E$4)+(D143*base!E$4)+(C143*base!E$4)+(F143*base!E$4)</f>
        <v>0</v>
      </c>
      <c r="N143" s="31" t="str">
        <f>IF(M143&lt;=base!E$5,"","FAUX")</f>
        <v/>
      </c>
      <c r="O143" s="32">
        <f>IF(SUM(M143-base!E$5)&lt;0,0,SUM(M143-base!E$5))</f>
        <v>0</v>
      </c>
      <c r="P143" s="33">
        <f t="shared" si="6"/>
        <v>0</v>
      </c>
      <c r="Q143" s="14" t="str">
        <f>IF(P143&lt;=base!E$3,"","FAUX")</f>
        <v/>
      </c>
      <c r="R143" s="34">
        <f>IF(SUM(P143-base!E$3)&lt;0,0,SUM(P143-base!E$3))</f>
        <v>0</v>
      </c>
      <c r="S143" s="35">
        <f t="shared" si="8"/>
        <v>0</v>
      </c>
      <c r="T143" s="35">
        <f>IF(S143&gt;("36:00"*1),S143-("36:00"*1),0)-T142</f>
        <v>0.20833333333333304</v>
      </c>
      <c r="U143" s="16" t="str">
        <f>IF(travail!S143&lt;=base!E$8,"","FAUX")</f>
        <v/>
      </c>
      <c r="V143" s="36">
        <f>IF(SUM(S143-base!E$8)&lt;0,0,SUM(S143-base!E$8))</f>
        <v>0</v>
      </c>
      <c r="W143" s="149"/>
      <c r="X143" s="37">
        <f>IF(SUM(MOD(K143-I143,1)-IF(K143&gt;I143,MAX(0,MIN(K143,base!E$14/24)-MAX(I143,7/24)),MAX(0,base!E$14/24-MAX(I143,7/24))+MAX(0,MIN(K143,base!E$14/24)-7/24)))&lt;0,0,SUM(MOD(K143-I143,1)-IF(K143&gt;I143,MAX(0,MIN(K143,base!E$14/24)-MAX(I143,7/24)),MAX(0,base!E$14/24-MAX(I143,7/24))+MAX(0,MIN(K143,base!E$14/24)-7/24))))</f>
        <v>0</v>
      </c>
      <c r="Y143" s="38">
        <f>M143</f>
        <v>0</v>
      </c>
      <c r="Z143" s="39"/>
    </row>
    <row r="144" spans="1:26">
      <c r="A144" s="3" t="s">
        <v>6</v>
      </c>
      <c r="B144" s="21">
        <v>41415</v>
      </c>
      <c r="C144" s="22"/>
      <c r="D144" s="23"/>
      <c r="E144" s="24"/>
      <c r="F144" s="25"/>
      <c r="G144" s="24"/>
      <c r="H144" s="25"/>
      <c r="I144" s="26"/>
      <c r="J144" s="27"/>
      <c r="K144" s="28"/>
      <c r="L144" s="29">
        <f t="shared" si="7"/>
        <v>0</v>
      </c>
      <c r="M144" s="30">
        <f>K144-I144+IF(I144&gt;K144,1)-J144+(E144*base!E$4)+(D144*base!E$4)+(C144*base!E$4)+(F144*base!E$4)</f>
        <v>0</v>
      </c>
      <c r="N144" s="31" t="str">
        <f>IF(M144&lt;=base!E$5,"","FAUX")</f>
        <v/>
      </c>
      <c r="O144" s="32">
        <f>IF(SUM(M144-base!E$5)&lt;0,0,SUM(M144-base!E$5))</f>
        <v>0</v>
      </c>
      <c r="P144" s="33">
        <f t="shared" si="6"/>
        <v>0</v>
      </c>
      <c r="Q144" s="14" t="str">
        <f>IF(P144&lt;=base!E$3,"","FAUX")</f>
        <v/>
      </c>
      <c r="R144" s="34">
        <f>IF(SUM(P144-base!E$3)&lt;0,0,SUM(P144-base!E$3))</f>
        <v>0</v>
      </c>
      <c r="S144" s="35">
        <f t="shared" si="8"/>
        <v>0</v>
      </c>
      <c r="T144" s="35">
        <f>IF(S144&gt;("36:00"*1),S144-("36:00"*1),0)-T143</f>
        <v>-0.20833333333333304</v>
      </c>
      <c r="U144" s="16" t="str">
        <f>IF(travail!S144&lt;=base!E$8,"","FAUX")</f>
        <v/>
      </c>
      <c r="V144" s="36">
        <f>IF(SUM(S144-base!E$8)&lt;0,0,SUM(S144-base!E$8))</f>
        <v>0</v>
      </c>
      <c r="W144" s="149"/>
      <c r="X144" s="37">
        <f>IF(SUM(MOD(K144-I144,1)-IF(K144&gt;I144,MAX(0,MIN(K144,base!E$14/24)-MAX(I144,7/24)),MAX(0,base!E$14/24-MAX(I144,7/24))+MAX(0,MIN(K144,base!E$14/24)-7/24)))&lt;0,0,SUM(MOD(K144-I144,1)-IF(K144&gt;I144,MAX(0,MIN(K144,base!E$14/24)-MAX(I144,7/24)),MAX(0,base!E$14/24-MAX(I144,7/24))+MAX(0,MIN(K144,base!E$14/24)-7/24))))</f>
        <v>0</v>
      </c>
      <c r="Y144" s="19"/>
      <c r="Z144" s="39">
        <f>M144*G144*1</f>
        <v>0</v>
      </c>
    </row>
    <row r="145" spans="1:26">
      <c r="A145" s="3" t="s">
        <v>7</v>
      </c>
      <c r="B145" s="21">
        <v>41416</v>
      </c>
      <c r="C145" s="22"/>
      <c r="D145" s="23"/>
      <c r="E145" s="24"/>
      <c r="F145" s="25"/>
      <c r="G145" s="24"/>
      <c r="H145" s="25"/>
      <c r="I145" s="26"/>
      <c r="J145" s="27"/>
      <c r="K145" s="28"/>
      <c r="L145" s="29">
        <f t="shared" si="7"/>
        <v>0</v>
      </c>
      <c r="M145" s="30">
        <f>K145-I145+IF(I145&gt;K145,1)-J145+(E145*base!E$4)+(D145*base!E$4)+(C145*base!E$4)+(F145*base!E$4)</f>
        <v>0</v>
      </c>
      <c r="N145" s="31" t="str">
        <f>IF(M145&lt;=base!E$5,"","FAUX")</f>
        <v/>
      </c>
      <c r="O145" s="32">
        <f>IF(SUM(M145-base!E$5)&lt;0,0,SUM(M145-base!E$5))</f>
        <v>0</v>
      </c>
      <c r="P145" s="33">
        <f t="shared" si="6"/>
        <v>0</v>
      </c>
      <c r="Q145" s="14" t="str">
        <f>IF(P145&lt;=base!E$3,"","FAUX")</f>
        <v/>
      </c>
      <c r="R145" s="34">
        <f>IF(SUM(P145-base!E$3)&lt;0,0,SUM(P145-base!E$3))</f>
        <v>0</v>
      </c>
      <c r="S145" s="35">
        <f t="shared" si="8"/>
        <v>0</v>
      </c>
      <c r="T145" s="35">
        <f>IF(S145&gt;("36:00"*1),S145-("36:00"*1),0)-T144</f>
        <v>0.20833333333333304</v>
      </c>
      <c r="U145" s="16" t="str">
        <f>IF(travail!S145&lt;=base!E$8,"","FAUX")</f>
        <v/>
      </c>
      <c r="V145" s="36">
        <f>IF(SUM(S145-base!E$8)&lt;0,0,SUM(S145-base!E$8))</f>
        <v>0</v>
      </c>
      <c r="W145" s="149"/>
      <c r="X145" s="37">
        <f>IF(SUM(MOD(K145-I145,1)-IF(K145&gt;I145,MAX(0,MIN(K145,base!E$14/24)-MAX(I145,7/24)),MAX(0,base!E$14/24-MAX(I145,7/24))+MAX(0,MIN(K145,base!E$14/24)-7/24)))&lt;0,0,SUM(MOD(K145-I145,1)-IF(K145&gt;I145,MAX(0,MIN(K145,base!E$14/24)-MAX(I145,7/24)),MAX(0,base!E$14/24-MAX(I145,7/24))+MAX(0,MIN(K145,base!E$14/24)-7/24))))</f>
        <v>0</v>
      </c>
      <c r="Y145" s="19"/>
      <c r="Z145" s="39">
        <f>M145*G145*1</f>
        <v>0</v>
      </c>
    </row>
    <row r="146" spans="1:26">
      <c r="A146" s="3" t="s">
        <v>8</v>
      </c>
      <c r="B146" s="21">
        <v>41417</v>
      </c>
      <c r="C146" s="22"/>
      <c r="D146" s="23"/>
      <c r="E146" s="24"/>
      <c r="F146" s="25"/>
      <c r="G146" s="24"/>
      <c r="H146" s="25"/>
      <c r="I146" s="26"/>
      <c r="J146" s="27"/>
      <c r="K146" s="28"/>
      <c r="L146" s="29">
        <f t="shared" si="7"/>
        <v>0</v>
      </c>
      <c r="M146" s="30">
        <f>K146-I146+IF(I146&gt;K146,1)-J146+(E146*base!E$4)+(D146*base!E$4)+(C146*base!E$4)+(F146*base!E$4)</f>
        <v>0</v>
      </c>
      <c r="N146" s="31" t="str">
        <f>IF(M146&lt;=base!E$5,"","FAUX")</f>
        <v/>
      </c>
      <c r="O146" s="32">
        <f>IF(SUM(M146-base!E$5)&lt;0,0,SUM(M146-base!E$5))</f>
        <v>0</v>
      </c>
      <c r="P146" s="33">
        <f t="shared" si="6"/>
        <v>0</v>
      </c>
      <c r="Q146" s="14" t="str">
        <f>IF(P146&lt;=base!E$3,"","FAUX")</f>
        <v/>
      </c>
      <c r="R146" s="34">
        <f>IF(SUM(P146-base!E$3)&lt;0,0,SUM(P146-base!E$3))</f>
        <v>0</v>
      </c>
      <c r="S146" s="35">
        <f t="shared" si="8"/>
        <v>0</v>
      </c>
      <c r="T146" s="35">
        <f>IF(S146&gt;("36:00"*1),S146-("36:00"*1),0)-T145</f>
        <v>-0.20833333333333304</v>
      </c>
      <c r="U146" s="16" t="str">
        <f>IF(travail!S146&lt;=base!E$8,"","FAUX")</f>
        <v/>
      </c>
      <c r="V146" s="36">
        <f>IF(SUM(S146-base!E$8)&lt;0,0,SUM(S146-base!E$8))</f>
        <v>0</v>
      </c>
      <c r="W146" s="149"/>
      <c r="X146" s="37">
        <f>IF(SUM(MOD(K146-I146,1)-IF(K146&gt;I146,MAX(0,MIN(K146,base!E$14/24)-MAX(I146,7/24)),MAX(0,base!E$14/24-MAX(I146,7/24))+MAX(0,MIN(K146,base!E$14/24)-7/24)))&lt;0,0,SUM(MOD(K146-I146,1)-IF(K146&gt;I146,MAX(0,MIN(K146,base!E$14/24)-MAX(I146,7/24)),MAX(0,base!E$14/24-MAX(I146,7/24))+MAX(0,MIN(K146,base!E$14/24)-7/24))))</f>
        <v>0</v>
      </c>
      <c r="Y146" s="19"/>
      <c r="Z146" s="39">
        <f>M146*G146*1</f>
        <v>0</v>
      </c>
    </row>
    <row r="147" spans="1:26">
      <c r="A147" s="3" t="s">
        <v>9</v>
      </c>
      <c r="B147" s="21">
        <v>41418</v>
      </c>
      <c r="C147" s="22"/>
      <c r="D147" s="23"/>
      <c r="E147" s="24"/>
      <c r="F147" s="25"/>
      <c r="G147" s="24"/>
      <c r="H147" s="25"/>
      <c r="I147" s="26"/>
      <c r="J147" s="27"/>
      <c r="K147" s="28"/>
      <c r="L147" s="29">
        <f t="shared" si="7"/>
        <v>0</v>
      </c>
      <c r="M147" s="30">
        <f>K147-I147+IF(I147&gt;K147,1)-J147+(E147*base!E$4)+(D147*base!E$4)+(C147*base!E$4)+(F147*base!E$4)</f>
        <v>0</v>
      </c>
      <c r="N147" s="31" t="str">
        <f>IF(M147&lt;=base!E$5,"","FAUX")</f>
        <v/>
      </c>
      <c r="O147" s="32">
        <f>IF(SUM(M147-base!E$5)&lt;0,0,SUM(M147-base!E$5))</f>
        <v>0</v>
      </c>
      <c r="P147" s="33">
        <f t="shared" si="6"/>
        <v>0</v>
      </c>
      <c r="Q147" s="14" t="str">
        <f>IF(P147&lt;=base!E$3,"","FAUX")</f>
        <v/>
      </c>
      <c r="R147" s="34">
        <f>IF(SUM(P147-base!E$3)&lt;0,0,SUM(P147-base!E$3))</f>
        <v>0</v>
      </c>
      <c r="S147" s="35">
        <f t="shared" si="8"/>
        <v>0</v>
      </c>
      <c r="T147" s="35">
        <f>IF(S147&gt;("36:00"*1),S147-("36:00"*1),0)-T146</f>
        <v>0.20833333333333304</v>
      </c>
      <c r="U147" s="16" t="str">
        <f>IF(travail!S147&lt;=base!E$8,"","FAUX")</f>
        <v/>
      </c>
      <c r="V147" s="36">
        <f>IF(SUM(S147-base!E$8)&lt;0,0,SUM(S147-base!E$8))</f>
        <v>0</v>
      </c>
      <c r="W147" s="149"/>
      <c r="X147" s="37">
        <f>IF(SUM(MOD(K147-I147,1)-IF(K147&gt;I147,MAX(0,MIN(K147,base!E$14/24)-MAX(I147,7/24)),MAX(0,base!E$14/24-MAX(I147,7/24))+MAX(0,MIN(K147,base!E$14/24)-7/24)))&lt;0,0,SUM(MOD(K147-I147,1)-IF(K147&gt;I147,MAX(0,MIN(K147,base!E$14/24)-MAX(I147,7/24)),MAX(0,base!E$14/24-MAX(I147,7/24))+MAX(0,MIN(K147,base!E$14/24)-7/24))))</f>
        <v>0</v>
      </c>
      <c r="Y147" s="19"/>
      <c r="Z147" s="39">
        <f>M147*G147*1</f>
        <v>0</v>
      </c>
    </row>
    <row r="148" spans="1:26">
      <c r="A148" s="3" t="s">
        <v>3</v>
      </c>
      <c r="B148" s="21">
        <v>41419</v>
      </c>
      <c r="C148" s="22"/>
      <c r="D148" s="23"/>
      <c r="E148" s="24"/>
      <c r="F148" s="25"/>
      <c r="G148" s="24"/>
      <c r="H148" s="25"/>
      <c r="I148" s="26"/>
      <c r="J148" s="27"/>
      <c r="K148" s="28"/>
      <c r="L148" s="29">
        <f t="shared" si="7"/>
        <v>0</v>
      </c>
      <c r="M148" s="30">
        <f>K148-I148+IF(I148&gt;K148,1)-J148+(E148*base!E$4)+(D148*base!E$4)+(C148*base!E$4)+(F148*base!E$4)</f>
        <v>0</v>
      </c>
      <c r="N148" s="31" t="str">
        <f>IF(M148&lt;=base!E$5,"","FAUX")</f>
        <v/>
      </c>
      <c r="O148" s="32">
        <f>IF(SUM(M148-base!E$5)&lt;0,0,SUM(M148-base!E$5))</f>
        <v>0</v>
      </c>
      <c r="P148" s="33">
        <f t="shared" si="6"/>
        <v>0</v>
      </c>
      <c r="Q148" s="14" t="str">
        <f>IF(P148&lt;=base!E$3,"","FAUX")</f>
        <v/>
      </c>
      <c r="R148" s="34">
        <f>IF(SUM(P148-base!E$3)&lt;0,0,SUM(P148-base!E$3))</f>
        <v>0</v>
      </c>
      <c r="S148" s="35">
        <f t="shared" si="8"/>
        <v>0</v>
      </c>
      <c r="T148" s="35">
        <f>IF(S148&gt;("36:00"*1),S148-("36:00"*1),0)-T147</f>
        <v>-0.20833333333333304</v>
      </c>
      <c r="U148" s="16" t="str">
        <f>IF(travail!S148&lt;=base!E$8,"","FAUX")</f>
        <v/>
      </c>
      <c r="V148" s="36">
        <f>IF(SUM(S148-base!E$8)&lt;0,0,SUM(S148-base!E$8))</f>
        <v>0</v>
      </c>
      <c r="W148" s="149"/>
      <c r="X148" s="37">
        <f>IF(SUM(MOD(K148-I148,1)-IF(K148&gt;I148,MAX(0,MIN(K148,base!E$14/24)-MAX(I148,7/24)),MAX(0,base!E$14/24-MAX(I148,7/24))+MAX(0,MIN(K148,base!E$14/24)-7/24)))&lt;0,0,SUM(MOD(K148-I148,1)-IF(K148&gt;I148,MAX(0,MIN(K148,base!E$14/24)-MAX(I148,7/24)),MAX(0,base!E$14/24-MAX(I148,7/24))+MAX(0,MIN(K148,base!E$14/24)-7/24))))</f>
        <v>0</v>
      </c>
      <c r="Y148" s="19"/>
      <c r="Z148" s="39">
        <f>M148*G148*1</f>
        <v>0</v>
      </c>
    </row>
    <row r="149" spans="1:26">
      <c r="A149" s="3" t="s">
        <v>4</v>
      </c>
      <c r="B149" s="21">
        <v>41420</v>
      </c>
      <c r="C149" s="22"/>
      <c r="D149" s="23"/>
      <c r="E149" s="24"/>
      <c r="F149" s="25"/>
      <c r="G149" s="24"/>
      <c r="H149" s="25"/>
      <c r="I149" s="26"/>
      <c r="J149" s="27"/>
      <c r="K149" s="28"/>
      <c r="L149" s="29">
        <f t="shared" si="7"/>
        <v>0</v>
      </c>
      <c r="M149" s="30">
        <f>K149-I149+IF(I149&gt;K149,1)-J149+(E149*base!E$4)+(D149*base!E$4)+(C149*base!E$4)+(F149*base!E$4)</f>
        <v>0</v>
      </c>
      <c r="N149" s="31" t="str">
        <f>IF(M149&lt;=base!E$5,"","FAUX")</f>
        <v/>
      </c>
      <c r="O149" s="32">
        <f>IF(SUM(M149-base!E$5)&lt;0,0,SUM(M149-base!E$5))</f>
        <v>0</v>
      </c>
      <c r="P149" s="33">
        <f t="shared" si="6"/>
        <v>0</v>
      </c>
      <c r="Q149" s="14" t="str">
        <f>IF(P149&lt;=base!E$3,"","FAUX")</f>
        <v/>
      </c>
      <c r="R149" s="34">
        <f>IF(SUM(P149-base!E$3)&lt;0,0,SUM(P149-base!E$3))</f>
        <v>0</v>
      </c>
      <c r="S149" s="35">
        <f t="shared" si="8"/>
        <v>0</v>
      </c>
      <c r="T149" s="35">
        <f>IF(S149&gt;("36:00"*1),S149-("36:00"*1),0)-T148</f>
        <v>0.20833333333333304</v>
      </c>
      <c r="U149" s="16" t="str">
        <f>IF(travail!S149&lt;=base!E$8,"","FAUX")</f>
        <v/>
      </c>
      <c r="V149" s="36">
        <f>IF(SUM(S149-base!E$8)&lt;0,0,SUM(S149-base!E$8))</f>
        <v>0</v>
      </c>
      <c r="W149" s="149"/>
      <c r="X149" s="37">
        <f>IF(SUM(MOD(K149-I149,1)-IF(K149&gt;I149,MAX(0,MIN(K149,base!E$14/24)-MAX(I149,7/24)),MAX(0,base!E$14/24-MAX(I149,7/24))+MAX(0,MIN(K149,base!E$14/24)-7/24)))&lt;0,0,SUM(MOD(K149-I149,1)-IF(K149&gt;I149,MAX(0,MIN(K149,base!E$14/24)-MAX(I149,7/24)),MAX(0,base!E$14/24-MAX(I149,7/24))+MAX(0,MIN(K149,base!E$14/24)-7/24))))</f>
        <v>0</v>
      </c>
      <c r="Y149" s="19"/>
      <c r="Z149" s="39"/>
    </row>
    <row r="150" spans="1:26">
      <c r="A150" s="3" t="s">
        <v>5</v>
      </c>
      <c r="B150" s="21">
        <v>41421</v>
      </c>
      <c r="C150" s="22"/>
      <c r="D150" s="23"/>
      <c r="E150" s="24"/>
      <c r="F150" s="25"/>
      <c r="G150" s="24"/>
      <c r="H150" s="25"/>
      <c r="I150" s="26"/>
      <c r="J150" s="27"/>
      <c r="K150" s="28"/>
      <c r="L150" s="29">
        <f t="shared" si="7"/>
        <v>0</v>
      </c>
      <c r="M150" s="30">
        <f>K150-I150+IF(I150&gt;K150,1)-J150+(E150*base!E$4)+(D150*base!E$4)+(C150*base!E$4)+(F150*base!E$4)</f>
        <v>0</v>
      </c>
      <c r="N150" s="31" t="str">
        <f>IF(M150&lt;=base!E$5,"","FAUX")</f>
        <v/>
      </c>
      <c r="O150" s="32">
        <f>IF(SUM(M150-base!E$5)&lt;0,0,SUM(M150-base!E$5))</f>
        <v>0</v>
      </c>
      <c r="P150" s="33">
        <f t="shared" si="6"/>
        <v>0</v>
      </c>
      <c r="Q150" s="14" t="str">
        <f>IF(P150&lt;=base!E$3,"","FAUX")</f>
        <v/>
      </c>
      <c r="R150" s="34">
        <f>IF(SUM(P150-base!E$3)&lt;0,0,SUM(P150-base!E$3))</f>
        <v>0</v>
      </c>
      <c r="S150" s="35">
        <f t="shared" si="8"/>
        <v>0</v>
      </c>
      <c r="T150" s="35">
        <f>IF(S150&gt;("36:00"*1),S150-("36:00"*1),0)-T149</f>
        <v>-0.20833333333333304</v>
      </c>
      <c r="U150" s="16" t="str">
        <f>IF(travail!S150&lt;=base!E$8,"","FAUX")</f>
        <v/>
      </c>
      <c r="V150" s="36">
        <f>IF(SUM(S150-base!E$8)&lt;0,0,SUM(S150-base!E$8))</f>
        <v>0</v>
      </c>
      <c r="W150" s="149"/>
      <c r="X150" s="37">
        <f>IF(SUM(MOD(K150-I150,1)-IF(K150&gt;I150,MAX(0,MIN(K150,base!E$14/24)-MAX(I150,7/24)),MAX(0,base!E$14/24-MAX(I150,7/24))+MAX(0,MIN(K150,base!E$14/24)-7/24)))&lt;0,0,SUM(MOD(K150-I150,1)-IF(K150&gt;I150,MAX(0,MIN(K150,base!E$14/24)-MAX(I150,7/24)),MAX(0,base!E$14/24-MAX(I150,7/24))+MAX(0,MIN(K150,base!E$14/24)-7/24))))</f>
        <v>0</v>
      </c>
      <c r="Y150" s="38">
        <f>M150</f>
        <v>0</v>
      </c>
      <c r="Z150" s="39"/>
    </row>
    <row r="151" spans="1:26">
      <c r="A151" s="3" t="s">
        <v>6</v>
      </c>
      <c r="B151" s="21">
        <v>41422</v>
      </c>
      <c r="C151" s="22"/>
      <c r="D151" s="23"/>
      <c r="E151" s="24"/>
      <c r="F151" s="25"/>
      <c r="G151" s="24"/>
      <c r="H151" s="25"/>
      <c r="I151" s="26"/>
      <c r="J151" s="27"/>
      <c r="K151" s="28"/>
      <c r="L151" s="29">
        <f t="shared" si="7"/>
        <v>0</v>
      </c>
      <c r="M151" s="30">
        <f>K151-I151+IF(I151&gt;K151,1)-J151+(E151*base!E$4)+(D151*base!E$4)+(C151*base!E$4)+(F151*base!E$4)</f>
        <v>0</v>
      </c>
      <c r="N151" s="31" t="str">
        <f>IF(M151&lt;=base!E$5,"","FAUX")</f>
        <v/>
      </c>
      <c r="O151" s="32">
        <f>IF(SUM(M151-base!E$5)&lt;0,0,SUM(M151-base!E$5))</f>
        <v>0</v>
      </c>
      <c r="P151" s="33">
        <f t="shared" si="6"/>
        <v>0</v>
      </c>
      <c r="Q151" s="14" t="str">
        <f>IF(P151&lt;=base!E$3,"","FAUX")</f>
        <v/>
      </c>
      <c r="R151" s="34">
        <f>IF(SUM(P151-base!E$3)&lt;0,0,SUM(P151-base!E$3))</f>
        <v>0</v>
      </c>
      <c r="S151" s="35">
        <f t="shared" si="8"/>
        <v>0</v>
      </c>
      <c r="T151" s="35">
        <f>IF(S151&gt;("36:00"*1),S151-("36:00"*1),0)-T150</f>
        <v>0.20833333333333304</v>
      </c>
      <c r="U151" s="16" t="str">
        <f>IF(travail!S151&lt;=base!E$8,"","FAUX")</f>
        <v/>
      </c>
      <c r="V151" s="36">
        <f>IF(SUM(S151-base!E$8)&lt;0,0,SUM(S151-base!E$8))</f>
        <v>0</v>
      </c>
      <c r="W151" s="149"/>
      <c r="X151" s="37">
        <f>IF(SUM(MOD(K151-I151,1)-IF(K151&gt;I151,MAX(0,MIN(K151,base!E$14/24)-MAX(I151,7/24)),MAX(0,base!E$14/24-MAX(I151,7/24))+MAX(0,MIN(K151,base!E$14/24)-7/24)))&lt;0,0,SUM(MOD(K151-I151,1)-IF(K151&gt;I151,MAX(0,MIN(K151,base!E$14/24)-MAX(I151,7/24)),MAX(0,base!E$14/24-MAX(I151,7/24))+MAX(0,MIN(K151,base!E$14/24)-7/24))))</f>
        <v>0</v>
      </c>
      <c r="Y151" s="19"/>
      <c r="Z151" s="39">
        <f>M151*G151*1</f>
        <v>0</v>
      </c>
    </row>
    <row r="152" spans="1:26">
      <c r="A152" s="3" t="s">
        <v>7</v>
      </c>
      <c r="B152" s="21">
        <v>41423</v>
      </c>
      <c r="C152" s="22"/>
      <c r="D152" s="23"/>
      <c r="E152" s="24"/>
      <c r="F152" s="25"/>
      <c r="G152" s="24"/>
      <c r="H152" s="25"/>
      <c r="I152" s="26"/>
      <c r="J152" s="27"/>
      <c r="K152" s="28"/>
      <c r="L152" s="29">
        <f t="shared" si="7"/>
        <v>0</v>
      </c>
      <c r="M152" s="30">
        <f>K152-I152+IF(I152&gt;K152,1)-J152+(E152*base!E$4)+(D152*base!E$4)+(C152*base!E$4)+(F152*base!E$4)</f>
        <v>0</v>
      </c>
      <c r="N152" s="31" t="str">
        <f>IF(M152&lt;=base!E$5,"","FAUX")</f>
        <v/>
      </c>
      <c r="O152" s="32">
        <f>IF(SUM(M152-base!E$5)&lt;0,0,SUM(M152-base!E$5))</f>
        <v>0</v>
      </c>
      <c r="P152" s="33">
        <f t="shared" si="6"/>
        <v>0</v>
      </c>
      <c r="Q152" s="14" t="str">
        <f>IF(P152&lt;=base!E$3,"","FAUX")</f>
        <v/>
      </c>
      <c r="R152" s="34">
        <f>IF(SUM(P152-base!E$3)&lt;0,0,SUM(P152-base!E$3))</f>
        <v>0</v>
      </c>
      <c r="S152" s="35">
        <f t="shared" si="8"/>
        <v>0</v>
      </c>
      <c r="T152" s="35">
        <f>IF(S152&gt;("36:00"*1),S152-("36:00"*1),0)-T151</f>
        <v>-0.20833333333333304</v>
      </c>
      <c r="U152" s="16" t="str">
        <f>IF(travail!S152&lt;=base!E$8,"","FAUX")</f>
        <v/>
      </c>
      <c r="V152" s="36">
        <f>IF(SUM(S152-base!E$8)&lt;0,0,SUM(S152-base!E$8))</f>
        <v>0</v>
      </c>
      <c r="W152" s="149"/>
      <c r="X152" s="37">
        <f>IF(SUM(MOD(K152-I152,1)-IF(K152&gt;I152,MAX(0,MIN(K152,base!E$14/24)-MAX(I152,7/24)),MAX(0,base!E$14/24-MAX(I152,7/24))+MAX(0,MIN(K152,base!E$14/24)-7/24)))&lt;0,0,SUM(MOD(K152-I152,1)-IF(K152&gt;I152,MAX(0,MIN(K152,base!E$14/24)-MAX(I152,7/24)),MAX(0,base!E$14/24-MAX(I152,7/24))+MAX(0,MIN(K152,base!E$14/24)-7/24))))</f>
        <v>0</v>
      </c>
      <c r="Y152" s="19"/>
      <c r="Z152" s="39">
        <f>M152*G152*1</f>
        <v>0</v>
      </c>
    </row>
    <row r="153" spans="1:26">
      <c r="A153" s="3" t="s">
        <v>8</v>
      </c>
      <c r="B153" s="21">
        <v>41424</v>
      </c>
      <c r="C153" s="22"/>
      <c r="D153" s="23"/>
      <c r="E153" s="24"/>
      <c r="F153" s="25"/>
      <c r="G153" s="24"/>
      <c r="H153" s="25"/>
      <c r="I153" s="26"/>
      <c r="J153" s="27"/>
      <c r="K153" s="28"/>
      <c r="L153" s="29">
        <f t="shared" si="7"/>
        <v>0</v>
      </c>
      <c r="M153" s="30">
        <f>K153-I153+IF(I153&gt;K153,1)-J153+(E153*base!E$4)+(D153*base!E$4)+(C153*base!E$4)+(F153*base!E$4)</f>
        <v>0</v>
      </c>
      <c r="N153" s="31" t="str">
        <f>IF(M153&lt;=base!E$5,"","FAUX")</f>
        <v/>
      </c>
      <c r="O153" s="32">
        <f>IF(SUM(M153-base!E$5)&lt;0,0,SUM(M153-base!E$5))</f>
        <v>0</v>
      </c>
      <c r="P153" s="33">
        <f t="shared" si="6"/>
        <v>0</v>
      </c>
      <c r="Q153" s="14" t="str">
        <f>IF(P153&lt;=base!E$3,"","FAUX")</f>
        <v/>
      </c>
      <c r="R153" s="34">
        <f>IF(SUM(P153-base!E$3)&lt;0,0,SUM(P153-base!E$3))</f>
        <v>0</v>
      </c>
      <c r="S153" s="35">
        <f t="shared" si="8"/>
        <v>0</v>
      </c>
      <c r="T153" s="35">
        <f>IF(S153&gt;("36:00"*1),S153-("36:00"*1),0)-T152</f>
        <v>0.20833333333333304</v>
      </c>
      <c r="U153" s="16" t="str">
        <f>IF(travail!S153&lt;=base!E$8,"","FAUX")</f>
        <v/>
      </c>
      <c r="V153" s="36">
        <f>IF(SUM(S153-base!E$8)&lt;0,0,SUM(S153-base!E$8))</f>
        <v>0</v>
      </c>
      <c r="W153" s="149"/>
      <c r="X153" s="37">
        <f>IF(SUM(MOD(K153-I153,1)-IF(K153&gt;I153,MAX(0,MIN(K153,base!E$14/24)-MAX(I153,7/24)),MAX(0,base!E$14/24-MAX(I153,7/24))+MAX(0,MIN(K153,base!E$14/24)-7/24)))&lt;0,0,SUM(MOD(K153-I153,1)-IF(K153&gt;I153,MAX(0,MIN(K153,base!E$14/24)-MAX(I153,7/24)),MAX(0,base!E$14/24-MAX(I153,7/24))+MAX(0,MIN(K153,base!E$14/24)-7/24))))</f>
        <v>0</v>
      </c>
      <c r="Y153" s="19"/>
      <c r="Z153" s="39">
        <f>M153*G153*1</f>
        <v>0</v>
      </c>
    </row>
    <row r="154" spans="1:26">
      <c r="A154" s="3" t="s">
        <v>9</v>
      </c>
      <c r="B154" s="21">
        <v>41425</v>
      </c>
      <c r="C154" s="22"/>
      <c r="D154" s="23"/>
      <c r="E154" s="24"/>
      <c r="F154" s="25"/>
      <c r="G154" s="24"/>
      <c r="H154" s="25"/>
      <c r="I154" s="26"/>
      <c r="J154" s="27"/>
      <c r="K154" s="28"/>
      <c r="L154" s="29">
        <f t="shared" si="7"/>
        <v>0</v>
      </c>
      <c r="M154" s="30">
        <f>K154-I154+IF(I154&gt;K154,1)-J154+(E154*base!E$4)+(D154*base!E$4)+(C154*base!E$4)+(F154*base!E$4)</f>
        <v>0</v>
      </c>
      <c r="N154" s="31" t="str">
        <f>IF(M154&lt;=base!E$5,"","FAUX")</f>
        <v/>
      </c>
      <c r="O154" s="32">
        <f>IF(SUM(M154-base!E$5)&lt;0,0,SUM(M154-base!E$5))</f>
        <v>0</v>
      </c>
      <c r="P154" s="33">
        <f t="shared" si="6"/>
        <v>0</v>
      </c>
      <c r="Q154" s="14" t="str">
        <f>IF(P154&lt;=base!E$3,"","FAUX")</f>
        <v/>
      </c>
      <c r="R154" s="34">
        <f>IF(SUM(P154-base!E$3)&lt;0,0,SUM(P154-base!E$3))</f>
        <v>0</v>
      </c>
      <c r="S154" s="35">
        <f t="shared" si="8"/>
        <v>0</v>
      </c>
      <c r="T154" s="35">
        <f>IF(S154&gt;("36:00"*1),S154-("36:00"*1),0)-T153</f>
        <v>-0.20833333333333304</v>
      </c>
      <c r="U154" s="16" t="str">
        <f>IF(travail!S154&lt;=base!E$8,"","FAUX")</f>
        <v/>
      </c>
      <c r="V154" s="36">
        <f>IF(SUM(S154-base!E$8)&lt;0,0,SUM(S154-base!E$8))</f>
        <v>0</v>
      </c>
      <c r="W154" s="149"/>
      <c r="X154" s="37">
        <f>IF(SUM(MOD(K154-I154,1)-IF(K154&gt;I154,MAX(0,MIN(K154,base!E$14/24)-MAX(I154,7/24)),MAX(0,base!E$14/24-MAX(I154,7/24))+MAX(0,MIN(K154,base!E$14/24)-7/24)))&lt;0,0,SUM(MOD(K154-I154,1)-IF(K154&gt;I154,MAX(0,MIN(K154,base!E$14/24)-MAX(I154,7/24)),MAX(0,base!E$14/24-MAX(I154,7/24))+MAX(0,MIN(K154,base!E$14/24)-7/24))))</f>
        <v>0</v>
      </c>
      <c r="Y154" s="19"/>
      <c r="Z154" s="39">
        <f>M154*G154*1</f>
        <v>0</v>
      </c>
    </row>
    <row r="155" spans="1:26">
      <c r="A155" s="3" t="s">
        <v>3</v>
      </c>
      <c r="B155" s="21">
        <v>41426</v>
      </c>
      <c r="C155" s="22"/>
      <c r="D155" s="23"/>
      <c r="E155" s="24"/>
      <c r="F155" s="25"/>
      <c r="G155" s="24"/>
      <c r="H155" s="25"/>
      <c r="I155" s="26"/>
      <c r="J155" s="27"/>
      <c r="K155" s="28"/>
      <c r="L155" s="29">
        <f t="shared" si="7"/>
        <v>0</v>
      </c>
      <c r="M155" s="30">
        <f>K155-I155+IF(I155&gt;K155,1)-J155+(E155*base!E$4)+(D155*base!E$4)+(C155*base!E$4)+(F155*base!E$4)</f>
        <v>0</v>
      </c>
      <c r="N155" s="31" t="str">
        <f>IF(M155&lt;=base!E$5,"","FAUX")</f>
        <v/>
      </c>
      <c r="O155" s="32">
        <f>IF(SUM(M155-base!E$5)&lt;0,0,SUM(M155-base!E$5))</f>
        <v>0</v>
      </c>
      <c r="P155" s="33">
        <f t="shared" si="6"/>
        <v>0</v>
      </c>
      <c r="Q155" s="14" t="str">
        <f>IF(P155&lt;=base!E$3,"","FAUX")</f>
        <v/>
      </c>
      <c r="R155" s="34">
        <f>IF(SUM(P155-base!E$3)&lt;0,0,SUM(P155-base!E$3))</f>
        <v>0</v>
      </c>
      <c r="S155" s="35">
        <f t="shared" si="8"/>
        <v>0</v>
      </c>
      <c r="T155" s="35">
        <f>IF(S155&gt;("36:00"*1),S155-("36:00"*1),0)-T154</f>
        <v>0.20833333333333304</v>
      </c>
      <c r="U155" s="16" t="str">
        <f>IF(travail!S155&lt;=base!E$8,"","FAUX")</f>
        <v/>
      </c>
      <c r="V155" s="36">
        <f>IF(SUM(S155-base!E$8)&lt;0,0,SUM(S155-base!E$8))</f>
        <v>0</v>
      </c>
      <c r="W155" s="149"/>
      <c r="X155" s="37">
        <f>IF(SUM(MOD(K155-I155,1)-IF(K155&gt;I155,MAX(0,MIN(K155,base!E$14/24)-MAX(I155,7/24)),MAX(0,base!E$14/24-MAX(I155,7/24))+MAX(0,MIN(K155,base!E$14/24)-7/24)))&lt;0,0,SUM(MOD(K155-I155,1)-IF(K155&gt;I155,MAX(0,MIN(K155,base!E$14/24)-MAX(I155,7/24)),MAX(0,base!E$14/24-MAX(I155,7/24))+MAX(0,MIN(K155,base!E$14/24)-7/24))))</f>
        <v>0</v>
      </c>
      <c r="Y155" s="19"/>
      <c r="Z155" s="39">
        <f>M155*G155*1</f>
        <v>0</v>
      </c>
    </row>
    <row r="156" spans="1:26">
      <c r="A156" s="3" t="s">
        <v>4</v>
      </c>
      <c r="B156" s="21">
        <v>41427</v>
      </c>
      <c r="C156" s="22"/>
      <c r="D156" s="23"/>
      <c r="E156" s="24"/>
      <c r="F156" s="25"/>
      <c r="G156" s="24"/>
      <c r="H156" s="25"/>
      <c r="I156" s="26"/>
      <c r="J156" s="27"/>
      <c r="K156" s="28"/>
      <c r="L156" s="29">
        <f t="shared" si="7"/>
        <v>0</v>
      </c>
      <c r="M156" s="30">
        <f>K156-I156+IF(I156&gt;K156,1)-J156+(E156*base!E$4)+(D156*base!E$4)+(C156*base!E$4)+(F156*base!E$4)</f>
        <v>0</v>
      </c>
      <c r="N156" s="31" t="str">
        <f>IF(M156&lt;=base!E$5,"","FAUX")</f>
        <v/>
      </c>
      <c r="O156" s="32">
        <f>IF(SUM(M156-base!E$5)&lt;0,0,SUM(M156-base!E$5))</f>
        <v>0</v>
      </c>
      <c r="P156" s="33">
        <f t="shared" si="6"/>
        <v>0</v>
      </c>
      <c r="Q156" s="14" t="str">
        <f>IF(P156&lt;=base!E$3,"","FAUX")</f>
        <v/>
      </c>
      <c r="R156" s="34">
        <f>IF(SUM(P156-base!E$3)&lt;0,0,SUM(P156-base!E$3))</f>
        <v>0</v>
      </c>
      <c r="S156" s="35">
        <f t="shared" si="8"/>
        <v>0</v>
      </c>
      <c r="T156" s="35">
        <f>IF(S156&gt;("36:00"*1),S156-("36:00"*1),0)-T155</f>
        <v>-0.20833333333333304</v>
      </c>
      <c r="U156" s="16" t="str">
        <f>IF(travail!S156&lt;=base!E$8,"","FAUX")</f>
        <v/>
      </c>
      <c r="V156" s="36">
        <f>IF(SUM(S156-base!E$8)&lt;0,0,SUM(S156-base!E$8))</f>
        <v>0</v>
      </c>
      <c r="W156" s="149"/>
      <c r="X156" s="37">
        <f>IF(SUM(MOD(K156-I156,1)-IF(K156&gt;I156,MAX(0,MIN(K156,base!E$14/24)-MAX(I156,7/24)),MAX(0,base!E$14/24-MAX(I156,7/24))+MAX(0,MIN(K156,base!E$14/24)-7/24)))&lt;0,0,SUM(MOD(K156-I156,1)-IF(K156&gt;I156,MAX(0,MIN(K156,base!E$14/24)-MAX(I156,7/24)),MAX(0,base!E$14/24-MAX(I156,7/24))+MAX(0,MIN(K156,base!E$14/24)-7/24))))</f>
        <v>0</v>
      </c>
      <c r="Y156" s="19"/>
      <c r="Z156" s="39"/>
    </row>
    <row r="157" spans="1:26">
      <c r="A157" s="3" t="s">
        <v>5</v>
      </c>
      <c r="B157" s="21">
        <v>41428</v>
      </c>
      <c r="C157" s="22"/>
      <c r="D157" s="23"/>
      <c r="E157" s="24"/>
      <c r="F157" s="25"/>
      <c r="G157" s="24"/>
      <c r="H157" s="25"/>
      <c r="I157" s="26"/>
      <c r="J157" s="27"/>
      <c r="K157" s="28"/>
      <c r="L157" s="29">
        <f t="shared" si="7"/>
        <v>0</v>
      </c>
      <c r="M157" s="30">
        <f>K157-I157+IF(I157&gt;K157,1)-J157+(E157*base!E$4)+(D157*base!E$4)+(C157*base!E$4)+(F157*base!E$4)</f>
        <v>0</v>
      </c>
      <c r="N157" s="31" t="str">
        <f>IF(M157&lt;=base!E$5,"","FAUX")</f>
        <v/>
      </c>
      <c r="O157" s="32">
        <f>IF(SUM(M157-base!E$5)&lt;0,0,SUM(M157-base!E$5))</f>
        <v>0</v>
      </c>
      <c r="P157" s="33">
        <f t="shared" si="6"/>
        <v>0</v>
      </c>
      <c r="Q157" s="14" t="str">
        <f>IF(P157&lt;=base!E$3,"","FAUX")</f>
        <v/>
      </c>
      <c r="R157" s="34">
        <f>IF(SUM(P157-base!E$3)&lt;0,0,SUM(P157-base!E$3))</f>
        <v>0</v>
      </c>
      <c r="S157" s="35">
        <f t="shared" si="8"/>
        <v>0</v>
      </c>
      <c r="T157" s="35">
        <f>IF(S157&gt;("36:00"*1),S157-("36:00"*1),0)-T156</f>
        <v>0.20833333333333304</v>
      </c>
      <c r="U157" s="16" t="str">
        <f>IF(travail!S157&lt;=base!E$8,"","FAUX")</f>
        <v/>
      </c>
      <c r="V157" s="36">
        <f>IF(SUM(S157-base!E$8)&lt;0,0,SUM(S157-base!E$8))</f>
        <v>0</v>
      </c>
      <c r="W157" s="149"/>
      <c r="X157" s="37">
        <f>IF(SUM(MOD(K157-I157,1)-IF(K157&gt;I157,MAX(0,MIN(K157,base!E$14/24)-MAX(I157,7/24)),MAX(0,base!E$14/24-MAX(I157,7/24))+MAX(0,MIN(K157,base!E$14/24)-7/24)))&lt;0,0,SUM(MOD(K157-I157,1)-IF(K157&gt;I157,MAX(0,MIN(K157,base!E$14/24)-MAX(I157,7/24)),MAX(0,base!E$14/24-MAX(I157,7/24))+MAX(0,MIN(K157,base!E$14/24)-7/24))))</f>
        <v>0</v>
      </c>
      <c r="Y157" s="38">
        <f>M157</f>
        <v>0</v>
      </c>
      <c r="Z157" s="39"/>
    </row>
    <row r="158" spans="1:26">
      <c r="A158" s="3" t="s">
        <v>6</v>
      </c>
      <c r="B158" s="21">
        <v>41429</v>
      </c>
      <c r="C158" s="22"/>
      <c r="D158" s="23"/>
      <c r="E158" s="24"/>
      <c r="F158" s="25"/>
      <c r="G158" s="24"/>
      <c r="H158" s="25"/>
      <c r="I158" s="26"/>
      <c r="J158" s="27"/>
      <c r="K158" s="28"/>
      <c r="L158" s="29">
        <f t="shared" si="7"/>
        <v>0</v>
      </c>
      <c r="M158" s="30">
        <f>K158-I158+IF(I158&gt;K158,1)-J158+(E158*base!E$4)+(D158*base!E$4)+(C158*base!E$4)+(F158*base!E$4)</f>
        <v>0</v>
      </c>
      <c r="N158" s="31" t="str">
        <f>IF(M158&lt;=base!E$5,"","FAUX")</f>
        <v/>
      </c>
      <c r="O158" s="32">
        <f>IF(SUM(M158-base!E$5)&lt;0,0,SUM(M158-base!E$5))</f>
        <v>0</v>
      </c>
      <c r="P158" s="33">
        <f t="shared" si="6"/>
        <v>0</v>
      </c>
      <c r="Q158" s="14" t="str">
        <f>IF(P158&lt;=base!E$3,"","FAUX")</f>
        <v/>
      </c>
      <c r="R158" s="34">
        <f>IF(SUM(P158-base!E$3)&lt;0,0,SUM(P158-base!E$3))</f>
        <v>0</v>
      </c>
      <c r="S158" s="35">
        <f t="shared" si="8"/>
        <v>0</v>
      </c>
      <c r="T158" s="35">
        <f>IF(S158&gt;("36:00"*1),S158-("36:00"*1),0)-T157</f>
        <v>-0.20833333333333304</v>
      </c>
      <c r="U158" s="16" t="str">
        <f>IF(travail!S158&lt;=base!E$8,"","FAUX")</f>
        <v/>
      </c>
      <c r="V158" s="36">
        <f>IF(SUM(S158-base!E$8)&lt;0,0,SUM(S158-base!E$8))</f>
        <v>0</v>
      </c>
      <c r="W158" s="149"/>
      <c r="X158" s="37">
        <f>IF(SUM(MOD(K158-I158,1)-IF(K158&gt;I158,MAX(0,MIN(K158,base!E$14/24)-MAX(I158,7/24)),MAX(0,base!E$14/24-MAX(I158,7/24))+MAX(0,MIN(K158,base!E$14/24)-7/24)))&lt;0,0,SUM(MOD(K158-I158,1)-IF(K158&gt;I158,MAX(0,MIN(K158,base!E$14/24)-MAX(I158,7/24)),MAX(0,base!E$14/24-MAX(I158,7/24))+MAX(0,MIN(K158,base!E$14/24)-7/24))))</f>
        <v>0</v>
      </c>
      <c r="Y158" s="19"/>
      <c r="Z158" s="39">
        <f>M158*G158*1</f>
        <v>0</v>
      </c>
    </row>
    <row r="159" spans="1:26">
      <c r="A159" s="3" t="s">
        <v>7</v>
      </c>
      <c r="B159" s="21">
        <v>41430</v>
      </c>
      <c r="C159" s="22"/>
      <c r="D159" s="23"/>
      <c r="E159" s="24"/>
      <c r="F159" s="25"/>
      <c r="G159" s="24"/>
      <c r="H159" s="25"/>
      <c r="I159" s="26"/>
      <c r="J159" s="27"/>
      <c r="K159" s="28"/>
      <c r="L159" s="29">
        <f t="shared" si="7"/>
        <v>0</v>
      </c>
      <c r="M159" s="30">
        <f>K159-I159+IF(I159&gt;K159,1)-J159+(E159*base!E$4)+(D159*base!E$4)+(C159*base!E$4)+(F159*base!E$4)</f>
        <v>0</v>
      </c>
      <c r="N159" s="31" t="str">
        <f>IF(M159&lt;=base!E$5,"","FAUX")</f>
        <v/>
      </c>
      <c r="O159" s="32">
        <f>IF(SUM(M159-base!E$5)&lt;0,0,SUM(M159-base!E$5))</f>
        <v>0</v>
      </c>
      <c r="P159" s="33">
        <f t="shared" si="6"/>
        <v>0</v>
      </c>
      <c r="Q159" s="14" t="str">
        <f>IF(P159&lt;=base!E$3,"","FAUX")</f>
        <v/>
      </c>
      <c r="R159" s="34">
        <f>IF(SUM(P159-base!E$3)&lt;0,0,SUM(P159-base!E$3))</f>
        <v>0</v>
      </c>
      <c r="S159" s="35">
        <f t="shared" si="8"/>
        <v>0</v>
      </c>
      <c r="T159" s="35">
        <f>IF(S159&gt;("36:00"*1),S159-("36:00"*1),0)-T158</f>
        <v>0.20833333333333304</v>
      </c>
      <c r="U159" s="16" t="str">
        <f>IF(travail!S159&lt;=base!E$8,"","FAUX")</f>
        <v/>
      </c>
      <c r="V159" s="36">
        <f>IF(SUM(S159-base!E$8)&lt;0,0,SUM(S159-base!E$8))</f>
        <v>0</v>
      </c>
      <c r="W159" s="149"/>
      <c r="X159" s="37">
        <f>IF(SUM(MOD(K159-I159,1)-IF(K159&gt;I159,MAX(0,MIN(K159,base!E$14/24)-MAX(I159,7/24)),MAX(0,base!E$14/24-MAX(I159,7/24))+MAX(0,MIN(K159,base!E$14/24)-7/24)))&lt;0,0,SUM(MOD(K159-I159,1)-IF(K159&gt;I159,MAX(0,MIN(K159,base!E$14/24)-MAX(I159,7/24)),MAX(0,base!E$14/24-MAX(I159,7/24))+MAX(0,MIN(K159,base!E$14/24)-7/24))))</f>
        <v>0</v>
      </c>
      <c r="Y159" s="19"/>
      <c r="Z159" s="39">
        <f>M159*G159*1</f>
        <v>0</v>
      </c>
    </row>
    <row r="160" spans="1:26">
      <c r="A160" s="3" t="s">
        <v>8</v>
      </c>
      <c r="B160" s="21">
        <v>41431</v>
      </c>
      <c r="C160" s="22"/>
      <c r="D160" s="23"/>
      <c r="E160" s="24"/>
      <c r="F160" s="25"/>
      <c r="G160" s="24"/>
      <c r="H160" s="25"/>
      <c r="I160" s="26"/>
      <c r="J160" s="27"/>
      <c r="K160" s="28"/>
      <c r="L160" s="29">
        <f t="shared" si="7"/>
        <v>0</v>
      </c>
      <c r="M160" s="30">
        <f>K160-I160+IF(I160&gt;K160,1)-J160+(E160*base!E$4)+(D160*base!E$4)+(C160*base!E$4)+(F160*base!E$4)</f>
        <v>0</v>
      </c>
      <c r="N160" s="31" t="str">
        <f>IF(M160&lt;=base!E$5,"","FAUX")</f>
        <v/>
      </c>
      <c r="O160" s="32">
        <f>IF(SUM(M160-base!E$5)&lt;0,0,SUM(M160-base!E$5))</f>
        <v>0</v>
      </c>
      <c r="P160" s="33">
        <f t="shared" si="6"/>
        <v>0</v>
      </c>
      <c r="Q160" s="14" t="str">
        <f>IF(P160&lt;=base!E$3,"","FAUX")</f>
        <v/>
      </c>
      <c r="R160" s="34">
        <f>IF(SUM(P160-base!E$3)&lt;0,0,SUM(P160-base!E$3))</f>
        <v>0</v>
      </c>
      <c r="S160" s="35">
        <f t="shared" si="8"/>
        <v>0</v>
      </c>
      <c r="T160" s="35">
        <f>IF(S160&gt;("36:00"*1),S160-("36:00"*1),0)-T159</f>
        <v>-0.20833333333333304</v>
      </c>
      <c r="U160" s="16" t="str">
        <f>IF(travail!S160&lt;=base!E$8,"","FAUX")</f>
        <v/>
      </c>
      <c r="V160" s="36">
        <f>IF(SUM(S160-base!E$8)&lt;0,0,SUM(S160-base!E$8))</f>
        <v>0</v>
      </c>
      <c r="W160" s="149"/>
      <c r="X160" s="37">
        <f>IF(SUM(MOD(K160-I160,1)-IF(K160&gt;I160,MAX(0,MIN(K160,base!E$14/24)-MAX(I160,7/24)),MAX(0,base!E$14/24-MAX(I160,7/24))+MAX(0,MIN(K160,base!E$14/24)-7/24)))&lt;0,0,SUM(MOD(K160-I160,1)-IF(K160&gt;I160,MAX(0,MIN(K160,base!E$14/24)-MAX(I160,7/24)),MAX(0,base!E$14/24-MAX(I160,7/24))+MAX(0,MIN(K160,base!E$14/24)-7/24))))</f>
        <v>0</v>
      </c>
      <c r="Y160" s="19"/>
      <c r="Z160" s="39">
        <f>M160*G160*1</f>
        <v>0</v>
      </c>
    </row>
    <row r="161" spans="1:26">
      <c r="A161" s="3" t="s">
        <v>9</v>
      </c>
      <c r="B161" s="21">
        <v>41432</v>
      </c>
      <c r="C161" s="22"/>
      <c r="D161" s="23"/>
      <c r="E161" s="24"/>
      <c r="F161" s="25"/>
      <c r="G161" s="24"/>
      <c r="H161" s="25"/>
      <c r="I161" s="26"/>
      <c r="J161" s="27"/>
      <c r="K161" s="28"/>
      <c r="L161" s="29">
        <f t="shared" si="7"/>
        <v>0</v>
      </c>
      <c r="M161" s="30">
        <f>K161-I161+IF(I161&gt;K161,1)-J161+(E161*base!E$4)+(D161*base!E$4)+(C161*base!E$4)+(F161*base!E$4)</f>
        <v>0</v>
      </c>
      <c r="N161" s="31" t="str">
        <f>IF(M161&lt;=base!E$5,"","FAUX")</f>
        <v/>
      </c>
      <c r="O161" s="32">
        <f>IF(SUM(M161-base!E$5)&lt;0,0,SUM(M161-base!E$5))</f>
        <v>0</v>
      </c>
      <c r="P161" s="33">
        <f t="shared" si="6"/>
        <v>0</v>
      </c>
      <c r="Q161" s="14" t="str">
        <f>IF(P161&lt;=base!E$3,"","FAUX")</f>
        <v/>
      </c>
      <c r="R161" s="34">
        <f>IF(SUM(P161-base!E$3)&lt;0,0,SUM(P161-base!E$3))</f>
        <v>0</v>
      </c>
      <c r="S161" s="35">
        <f t="shared" si="8"/>
        <v>0</v>
      </c>
      <c r="T161" s="35">
        <f>IF(S161&gt;("36:00"*1),S161-("36:00"*1),0)-T160</f>
        <v>0.20833333333333304</v>
      </c>
      <c r="U161" s="16" t="str">
        <f>IF(travail!S161&lt;=base!E$8,"","FAUX")</f>
        <v/>
      </c>
      <c r="V161" s="36">
        <f>IF(SUM(S161-base!E$8)&lt;0,0,SUM(S161-base!E$8))</f>
        <v>0</v>
      </c>
      <c r="W161" s="149"/>
      <c r="X161" s="37">
        <f>IF(SUM(MOD(K161-I161,1)-IF(K161&gt;I161,MAX(0,MIN(K161,base!E$14/24)-MAX(I161,7/24)),MAX(0,base!E$14/24-MAX(I161,7/24))+MAX(0,MIN(K161,base!E$14/24)-7/24)))&lt;0,0,SUM(MOD(K161-I161,1)-IF(K161&gt;I161,MAX(0,MIN(K161,base!E$14/24)-MAX(I161,7/24)),MAX(0,base!E$14/24-MAX(I161,7/24))+MAX(0,MIN(K161,base!E$14/24)-7/24))))</f>
        <v>0</v>
      </c>
      <c r="Y161" s="19"/>
      <c r="Z161" s="39">
        <f>M161*G161*1</f>
        <v>0</v>
      </c>
    </row>
    <row r="162" spans="1:26">
      <c r="A162" s="3" t="s">
        <v>3</v>
      </c>
      <c r="B162" s="21">
        <v>41433</v>
      </c>
      <c r="C162" s="22"/>
      <c r="D162" s="23"/>
      <c r="E162" s="24"/>
      <c r="F162" s="25"/>
      <c r="G162" s="24"/>
      <c r="H162" s="25"/>
      <c r="I162" s="26"/>
      <c r="J162" s="27"/>
      <c r="K162" s="28"/>
      <c r="L162" s="29">
        <f t="shared" si="7"/>
        <v>0</v>
      </c>
      <c r="M162" s="30">
        <f>K162-I162+IF(I162&gt;K162,1)-J162+(E162*base!E$4)+(D162*base!E$4)+(C162*base!E$4)+(F162*base!E$4)</f>
        <v>0</v>
      </c>
      <c r="N162" s="31" t="str">
        <f>IF(M162&lt;=base!E$5,"","FAUX")</f>
        <v/>
      </c>
      <c r="O162" s="32">
        <f>IF(SUM(M162-base!E$5)&lt;0,0,SUM(M162-base!E$5))</f>
        <v>0</v>
      </c>
      <c r="P162" s="33">
        <f t="shared" si="6"/>
        <v>0</v>
      </c>
      <c r="Q162" s="14" t="str">
        <f>IF(P162&lt;=base!E$3,"","FAUX")</f>
        <v/>
      </c>
      <c r="R162" s="34">
        <f>IF(SUM(P162-base!E$3)&lt;0,0,SUM(P162-base!E$3))</f>
        <v>0</v>
      </c>
      <c r="S162" s="35">
        <f t="shared" si="8"/>
        <v>0</v>
      </c>
      <c r="T162" s="35">
        <f>IF(S162&gt;("36:00"*1),S162-("36:00"*1),0)-T161</f>
        <v>-0.20833333333333304</v>
      </c>
      <c r="U162" s="16" t="str">
        <f>IF(travail!S162&lt;=base!E$8,"","FAUX")</f>
        <v/>
      </c>
      <c r="V162" s="36">
        <f>IF(SUM(S162-base!E$8)&lt;0,0,SUM(S162-base!E$8))</f>
        <v>0</v>
      </c>
      <c r="W162" s="149"/>
      <c r="X162" s="37">
        <f>IF(SUM(MOD(K162-I162,1)-IF(K162&gt;I162,MAX(0,MIN(K162,base!E$14/24)-MAX(I162,7/24)),MAX(0,base!E$14/24-MAX(I162,7/24))+MAX(0,MIN(K162,base!E$14/24)-7/24)))&lt;0,0,SUM(MOD(K162-I162,1)-IF(K162&gt;I162,MAX(0,MIN(K162,base!E$14/24)-MAX(I162,7/24)),MAX(0,base!E$14/24-MAX(I162,7/24))+MAX(0,MIN(K162,base!E$14/24)-7/24))))</f>
        <v>0</v>
      </c>
      <c r="Y162" s="19"/>
      <c r="Z162" s="39">
        <f>M162*G162*1</f>
        <v>0</v>
      </c>
    </row>
    <row r="163" spans="1:26">
      <c r="A163" s="3" t="s">
        <v>4</v>
      </c>
      <c r="B163" s="21">
        <v>41434</v>
      </c>
      <c r="C163" s="22"/>
      <c r="D163" s="23"/>
      <c r="E163" s="24"/>
      <c r="F163" s="25"/>
      <c r="G163" s="24"/>
      <c r="H163" s="25"/>
      <c r="I163" s="26"/>
      <c r="J163" s="27"/>
      <c r="K163" s="28"/>
      <c r="L163" s="29">
        <f t="shared" si="7"/>
        <v>0</v>
      </c>
      <c r="M163" s="30">
        <f>K163-I163+IF(I163&gt;K163,1)-J163+(E163*base!E$4)+(D163*base!E$4)+(C163*base!E$4)+(F163*base!E$4)</f>
        <v>0</v>
      </c>
      <c r="N163" s="31" t="str">
        <f>IF(M163&lt;=base!E$5,"","FAUX")</f>
        <v/>
      </c>
      <c r="O163" s="32">
        <f>IF(SUM(M163-base!E$5)&lt;0,0,SUM(M163-base!E$5))</f>
        <v>0</v>
      </c>
      <c r="P163" s="33">
        <f t="shared" si="6"/>
        <v>0</v>
      </c>
      <c r="Q163" s="14" t="str">
        <f>IF(P163&lt;=base!E$3,"","FAUX")</f>
        <v/>
      </c>
      <c r="R163" s="34">
        <f>IF(SUM(P163-base!E$3)&lt;0,0,SUM(P163-base!E$3))</f>
        <v>0</v>
      </c>
      <c r="S163" s="35">
        <f t="shared" si="8"/>
        <v>0</v>
      </c>
      <c r="T163" s="35">
        <f>IF(S163&gt;("36:00"*1),S163-("36:00"*1),0)-T162</f>
        <v>0.20833333333333304</v>
      </c>
      <c r="U163" s="16" t="str">
        <f>IF(travail!S163&lt;=base!E$8,"","FAUX")</f>
        <v/>
      </c>
      <c r="V163" s="36">
        <f>IF(SUM(S163-base!E$8)&lt;0,0,SUM(S163-base!E$8))</f>
        <v>0</v>
      </c>
      <c r="W163" s="149"/>
      <c r="X163" s="37">
        <f>IF(SUM(MOD(K163-I163,1)-IF(K163&gt;I163,MAX(0,MIN(K163,base!E$14/24)-MAX(I163,7/24)),MAX(0,base!E$14/24-MAX(I163,7/24))+MAX(0,MIN(K163,base!E$14/24)-7/24)))&lt;0,0,SUM(MOD(K163-I163,1)-IF(K163&gt;I163,MAX(0,MIN(K163,base!E$14/24)-MAX(I163,7/24)),MAX(0,base!E$14/24-MAX(I163,7/24))+MAX(0,MIN(K163,base!E$14/24)-7/24))))</f>
        <v>0</v>
      </c>
      <c r="Y163" s="19"/>
      <c r="Z163" s="39"/>
    </row>
    <row r="164" spans="1:26">
      <c r="A164" s="3" t="s">
        <v>5</v>
      </c>
      <c r="B164" s="21">
        <v>41435</v>
      </c>
      <c r="C164" s="22"/>
      <c r="D164" s="23"/>
      <c r="E164" s="24"/>
      <c r="F164" s="25"/>
      <c r="G164" s="24"/>
      <c r="H164" s="25"/>
      <c r="I164" s="26"/>
      <c r="J164" s="27"/>
      <c r="K164" s="28"/>
      <c r="L164" s="29">
        <f t="shared" si="7"/>
        <v>0</v>
      </c>
      <c r="M164" s="30">
        <f>K164-I164+IF(I164&gt;K164,1)-J164+(E164*base!E$4)+(D164*base!E$4)+(C164*base!E$4)+(F164*base!E$4)</f>
        <v>0</v>
      </c>
      <c r="N164" s="31" t="str">
        <f>IF(M164&lt;=base!E$5,"","FAUX")</f>
        <v/>
      </c>
      <c r="O164" s="32">
        <f>IF(SUM(M164-base!E$5)&lt;0,0,SUM(M164-base!E$5))</f>
        <v>0</v>
      </c>
      <c r="P164" s="33">
        <f t="shared" si="6"/>
        <v>0</v>
      </c>
      <c r="Q164" s="14" t="str">
        <f>IF(P164&lt;=base!E$3,"","FAUX")</f>
        <v/>
      </c>
      <c r="R164" s="34">
        <f>IF(SUM(P164-base!E$3)&lt;0,0,SUM(P164-base!E$3))</f>
        <v>0</v>
      </c>
      <c r="S164" s="35">
        <f t="shared" si="8"/>
        <v>0</v>
      </c>
      <c r="T164" s="35">
        <f>IF(S164&gt;("36:00"*1),S164-("36:00"*1),0)-T163</f>
        <v>-0.20833333333333304</v>
      </c>
      <c r="U164" s="16" t="str">
        <f>IF(travail!S164&lt;=base!E$8,"","FAUX")</f>
        <v/>
      </c>
      <c r="V164" s="36">
        <f>IF(SUM(S164-base!E$8)&lt;0,0,SUM(S164-base!E$8))</f>
        <v>0</v>
      </c>
      <c r="W164" s="149"/>
      <c r="X164" s="37">
        <f>IF(SUM(MOD(K164-I164,1)-IF(K164&gt;I164,MAX(0,MIN(K164,base!E$14/24)-MAX(I164,7/24)),MAX(0,base!E$14/24-MAX(I164,7/24))+MAX(0,MIN(K164,base!E$14/24)-7/24)))&lt;0,0,SUM(MOD(K164-I164,1)-IF(K164&gt;I164,MAX(0,MIN(K164,base!E$14/24)-MAX(I164,7/24)),MAX(0,base!E$14/24-MAX(I164,7/24))+MAX(0,MIN(K164,base!E$14/24)-7/24))))</f>
        <v>0</v>
      </c>
      <c r="Y164" s="38">
        <f>M164</f>
        <v>0</v>
      </c>
      <c r="Z164" s="39"/>
    </row>
    <row r="165" spans="1:26">
      <c r="A165" s="3" t="s">
        <v>6</v>
      </c>
      <c r="B165" s="21">
        <v>41436</v>
      </c>
      <c r="C165" s="22"/>
      <c r="D165" s="23"/>
      <c r="E165" s="24"/>
      <c r="F165" s="25"/>
      <c r="G165" s="24"/>
      <c r="H165" s="25"/>
      <c r="I165" s="26"/>
      <c r="J165" s="27"/>
      <c r="K165" s="28"/>
      <c r="L165" s="29">
        <f t="shared" si="7"/>
        <v>0</v>
      </c>
      <c r="M165" s="30">
        <f>K165-I165+IF(I165&gt;K165,1)-J165+(E165*base!E$4)+(D165*base!E$4)+(C165*base!E$4)+(F165*base!E$4)</f>
        <v>0</v>
      </c>
      <c r="N165" s="31" t="str">
        <f>IF(M165&lt;=base!E$5,"","FAUX")</f>
        <v/>
      </c>
      <c r="O165" s="32">
        <f>IF(SUM(M165-base!E$5)&lt;0,0,SUM(M165-base!E$5))</f>
        <v>0</v>
      </c>
      <c r="P165" s="33">
        <f t="shared" si="6"/>
        <v>0</v>
      </c>
      <c r="Q165" s="14" t="str">
        <f>IF(P165&lt;=base!E$3,"","FAUX")</f>
        <v/>
      </c>
      <c r="R165" s="34">
        <f>IF(SUM(P165-base!E$3)&lt;0,0,SUM(P165-base!E$3))</f>
        <v>0</v>
      </c>
      <c r="S165" s="35">
        <f t="shared" si="8"/>
        <v>0</v>
      </c>
      <c r="T165" s="35">
        <f>IF(S165&gt;("36:00"*1),S165-("36:00"*1),0)-T164</f>
        <v>0.20833333333333304</v>
      </c>
      <c r="U165" s="16" t="str">
        <f>IF(travail!S165&lt;=base!E$8,"","FAUX")</f>
        <v/>
      </c>
      <c r="V165" s="36">
        <f>IF(SUM(S165-base!E$8)&lt;0,0,SUM(S165-base!E$8))</f>
        <v>0</v>
      </c>
      <c r="W165" s="149"/>
      <c r="X165" s="37">
        <f>IF(SUM(MOD(K165-I165,1)-IF(K165&gt;I165,MAX(0,MIN(K165,base!E$14/24)-MAX(I165,7/24)),MAX(0,base!E$14/24-MAX(I165,7/24))+MAX(0,MIN(K165,base!E$14/24)-7/24)))&lt;0,0,SUM(MOD(K165-I165,1)-IF(K165&gt;I165,MAX(0,MIN(K165,base!E$14/24)-MAX(I165,7/24)),MAX(0,base!E$14/24-MAX(I165,7/24))+MAX(0,MIN(K165,base!E$14/24)-7/24))))</f>
        <v>0</v>
      </c>
      <c r="Y165" s="19"/>
      <c r="Z165" s="39">
        <f>M165*G165*1</f>
        <v>0</v>
      </c>
    </row>
    <row r="166" spans="1:26">
      <c r="A166" s="3" t="s">
        <v>7</v>
      </c>
      <c r="B166" s="21">
        <v>41437</v>
      </c>
      <c r="C166" s="22"/>
      <c r="D166" s="23"/>
      <c r="E166" s="24"/>
      <c r="F166" s="25"/>
      <c r="G166" s="24"/>
      <c r="H166" s="25"/>
      <c r="I166" s="26"/>
      <c r="J166" s="27"/>
      <c r="K166" s="28"/>
      <c r="L166" s="29">
        <f t="shared" si="7"/>
        <v>0</v>
      </c>
      <c r="M166" s="30">
        <f>K166-I166+IF(I166&gt;K166,1)-J166+(E166*base!E$4)+(D166*base!E$4)+(C166*base!E$4)+(F166*base!E$4)</f>
        <v>0</v>
      </c>
      <c r="N166" s="31" t="str">
        <f>IF(M166&lt;=base!E$5,"","FAUX")</f>
        <v/>
      </c>
      <c r="O166" s="32">
        <f>IF(SUM(M166-base!E$5)&lt;0,0,SUM(M166-base!E$5))</f>
        <v>0</v>
      </c>
      <c r="P166" s="33">
        <f t="shared" si="6"/>
        <v>0</v>
      </c>
      <c r="Q166" s="14" t="str">
        <f>IF(P166&lt;=base!E$3,"","FAUX")</f>
        <v/>
      </c>
      <c r="R166" s="34">
        <f>IF(SUM(P166-base!E$3)&lt;0,0,SUM(P166-base!E$3))</f>
        <v>0</v>
      </c>
      <c r="S166" s="35">
        <f t="shared" si="8"/>
        <v>0</v>
      </c>
      <c r="T166" s="35">
        <f>IF(S166&gt;("36:00"*1),S166-("36:00"*1),0)-T165</f>
        <v>-0.20833333333333304</v>
      </c>
      <c r="U166" s="16" t="str">
        <f>IF(travail!S166&lt;=base!E$8,"","FAUX")</f>
        <v/>
      </c>
      <c r="V166" s="36">
        <f>IF(SUM(S166-base!E$8)&lt;0,0,SUM(S166-base!E$8))</f>
        <v>0</v>
      </c>
      <c r="W166" s="149"/>
      <c r="X166" s="37">
        <f>IF(SUM(MOD(K166-I166,1)-IF(K166&gt;I166,MAX(0,MIN(K166,base!E$14/24)-MAX(I166,7/24)),MAX(0,base!E$14/24-MAX(I166,7/24))+MAX(0,MIN(K166,base!E$14/24)-7/24)))&lt;0,0,SUM(MOD(K166-I166,1)-IF(K166&gt;I166,MAX(0,MIN(K166,base!E$14/24)-MAX(I166,7/24)),MAX(0,base!E$14/24-MAX(I166,7/24))+MAX(0,MIN(K166,base!E$14/24)-7/24))))</f>
        <v>0</v>
      </c>
      <c r="Y166" s="19"/>
      <c r="Z166" s="39">
        <f>M166*G166*1</f>
        <v>0</v>
      </c>
    </row>
    <row r="167" spans="1:26">
      <c r="A167" s="3" t="s">
        <v>8</v>
      </c>
      <c r="B167" s="21">
        <v>41438</v>
      </c>
      <c r="C167" s="22"/>
      <c r="D167" s="23"/>
      <c r="E167" s="24"/>
      <c r="F167" s="25"/>
      <c r="G167" s="24"/>
      <c r="H167" s="25"/>
      <c r="I167" s="26"/>
      <c r="J167" s="27"/>
      <c r="K167" s="28"/>
      <c r="L167" s="29">
        <f t="shared" si="7"/>
        <v>0</v>
      </c>
      <c r="M167" s="30">
        <f>K167-I167+IF(I167&gt;K167,1)-J167+(E167*base!E$4)+(D167*base!E$4)+(C167*base!E$4)+(F167*base!E$4)</f>
        <v>0</v>
      </c>
      <c r="N167" s="31" t="str">
        <f>IF(M167&lt;=base!E$5,"","FAUX")</f>
        <v/>
      </c>
      <c r="O167" s="32">
        <f>IF(SUM(M167-base!E$5)&lt;0,0,SUM(M167-base!E$5))</f>
        <v>0</v>
      </c>
      <c r="P167" s="33">
        <f t="shared" si="6"/>
        <v>0</v>
      </c>
      <c r="Q167" s="14" t="str">
        <f>IF(P167&lt;=base!E$3,"","FAUX")</f>
        <v/>
      </c>
      <c r="R167" s="34">
        <f>IF(SUM(P167-base!E$3)&lt;0,0,SUM(P167-base!E$3))</f>
        <v>0</v>
      </c>
      <c r="S167" s="35">
        <f t="shared" si="8"/>
        <v>0</v>
      </c>
      <c r="T167" s="35">
        <f>IF(S167&gt;("36:00"*1),S167-("36:00"*1),0)-T166</f>
        <v>0.20833333333333304</v>
      </c>
      <c r="U167" s="16" t="str">
        <f>IF(travail!S167&lt;=base!E$8,"","FAUX")</f>
        <v/>
      </c>
      <c r="V167" s="36">
        <f>IF(SUM(S167-base!E$8)&lt;0,0,SUM(S167-base!E$8))</f>
        <v>0</v>
      </c>
      <c r="W167" s="149"/>
      <c r="X167" s="37">
        <f>IF(SUM(MOD(K167-I167,1)-IF(K167&gt;I167,MAX(0,MIN(K167,base!E$14/24)-MAX(I167,7/24)),MAX(0,base!E$14/24-MAX(I167,7/24))+MAX(0,MIN(K167,base!E$14/24)-7/24)))&lt;0,0,SUM(MOD(K167-I167,1)-IF(K167&gt;I167,MAX(0,MIN(K167,base!E$14/24)-MAX(I167,7/24)),MAX(0,base!E$14/24-MAX(I167,7/24))+MAX(0,MIN(K167,base!E$14/24)-7/24))))</f>
        <v>0</v>
      </c>
      <c r="Y167" s="19"/>
      <c r="Z167" s="39">
        <f>M167*G167*1</f>
        <v>0</v>
      </c>
    </row>
    <row r="168" spans="1:26">
      <c r="A168" s="3" t="s">
        <v>9</v>
      </c>
      <c r="B168" s="21">
        <v>41439</v>
      </c>
      <c r="C168" s="22"/>
      <c r="D168" s="23"/>
      <c r="E168" s="24"/>
      <c r="F168" s="25"/>
      <c r="G168" s="24"/>
      <c r="H168" s="25"/>
      <c r="I168" s="26"/>
      <c r="J168" s="27"/>
      <c r="K168" s="28"/>
      <c r="L168" s="29">
        <f t="shared" si="7"/>
        <v>0</v>
      </c>
      <c r="M168" s="30">
        <f>K168-I168+IF(I168&gt;K168,1)-J168+(E168*base!E$4)+(D168*base!E$4)+(C168*base!E$4)+(F168*base!E$4)</f>
        <v>0</v>
      </c>
      <c r="N168" s="31" t="str">
        <f>IF(M168&lt;=base!E$5,"","FAUX")</f>
        <v/>
      </c>
      <c r="O168" s="32">
        <f>IF(SUM(M168-base!E$5)&lt;0,0,SUM(M168-base!E$5))</f>
        <v>0</v>
      </c>
      <c r="P168" s="33">
        <f t="shared" si="6"/>
        <v>0</v>
      </c>
      <c r="Q168" s="14" t="str">
        <f>IF(P168&lt;=base!E$3,"","FAUX")</f>
        <v/>
      </c>
      <c r="R168" s="34">
        <f>IF(SUM(P168-base!E$3)&lt;0,0,SUM(P168-base!E$3))</f>
        <v>0</v>
      </c>
      <c r="S168" s="35">
        <f t="shared" si="8"/>
        <v>0</v>
      </c>
      <c r="T168" s="35">
        <f>IF(S168&gt;("36:00"*1),S168-("36:00"*1),0)-T167</f>
        <v>-0.20833333333333304</v>
      </c>
      <c r="U168" s="16" t="str">
        <f>IF(travail!S168&lt;=base!E$8,"","FAUX")</f>
        <v/>
      </c>
      <c r="V168" s="36">
        <f>IF(SUM(S168-base!E$8)&lt;0,0,SUM(S168-base!E$8))</f>
        <v>0</v>
      </c>
      <c r="W168" s="149"/>
      <c r="X168" s="37">
        <f>IF(SUM(MOD(K168-I168,1)-IF(K168&gt;I168,MAX(0,MIN(K168,base!E$14/24)-MAX(I168,7/24)),MAX(0,base!E$14/24-MAX(I168,7/24))+MAX(0,MIN(K168,base!E$14/24)-7/24)))&lt;0,0,SUM(MOD(K168-I168,1)-IF(K168&gt;I168,MAX(0,MIN(K168,base!E$14/24)-MAX(I168,7/24)),MAX(0,base!E$14/24-MAX(I168,7/24))+MAX(0,MIN(K168,base!E$14/24)-7/24))))</f>
        <v>0</v>
      </c>
      <c r="Y168" s="19"/>
      <c r="Z168" s="39">
        <f>M168*G168*1</f>
        <v>0</v>
      </c>
    </row>
    <row r="169" spans="1:26">
      <c r="A169" s="3" t="s">
        <v>3</v>
      </c>
      <c r="B169" s="21">
        <v>41440</v>
      </c>
      <c r="C169" s="22"/>
      <c r="D169" s="23"/>
      <c r="E169" s="24"/>
      <c r="F169" s="25"/>
      <c r="G169" s="24"/>
      <c r="H169" s="25"/>
      <c r="I169" s="26"/>
      <c r="J169" s="27"/>
      <c r="K169" s="28"/>
      <c r="L169" s="29">
        <f t="shared" si="7"/>
        <v>0</v>
      </c>
      <c r="M169" s="30">
        <f>K169-I169+IF(I169&gt;K169,1)-J169+(E169*base!E$4)+(D169*base!E$4)+(C169*base!E$4)+(F169*base!E$4)</f>
        <v>0</v>
      </c>
      <c r="N169" s="31" t="str">
        <f>IF(M169&lt;=base!E$5,"","FAUX")</f>
        <v/>
      </c>
      <c r="O169" s="32">
        <f>IF(SUM(M169-base!E$5)&lt;0,0,SUM(M169-base!E$5))</f>
        <v>0</v>
      </c>
      <c r="P169" s="33">
        <f t="shared" si="6"/>
        <v>0</v>
      </c>
      <c r="Q169" s="14" t="str">
        <f>IF(P169&lt;=base!E$3,"","FAUX")</f>
        <v/>
      </c>
      <c r="R169" s="34">
        <f>IF(SUM(P169-base!E$3)&lt;0,0,SUM(P169-base!E$3))</f>
        <v>0</v>
      </c>
      <c r="S169" s="35">
        <f t="shared" si="8"/>
        <v>0</v>
      </c>
      <c r="T169" s="35">
        <f>IF(S169&gt;("36:00"*1),S169-("36:00"*1),0)-T168</f>
        <v>0.20833333333333304</v>
      </c>
      <c r="U169" s="16" t="str">
        <f>IF(travail!S169&lt;=base!E$8,"","FAUX")</f>
        <v/>
      </c>
      <c r="V169" s="36">
        <f>IF(SUM(S169-base!E$8)&lt;0,0,SUM(S169-base!E$8))</f>
        <v>0</v>
      </c>
      <c r="W169" s="149"/>
      <c r="X169" s="37">
        <f>IF(SUM(MOD(K169-I169,1)-IF(K169&gt;I169,MAX(0,MIN(K169,base!E$14/24)-MAX(I169,7/24)),MAX(0,base!E$14/24-MAX(I169,7/24))+MAX(0,MIN(K169,base!E$14/24)-7/24)))&lt;0,0,SUM(MOD(K169-I169,1)-IF(K169&gt;I169,MAX(0,MIN(K169,base!E$14/24)-MAX(I169,7/24)),MAX(0,base!E$14/24-MAX(I169,7/24))+MAX(0,MIN(K169,base!E$14/24)-7/24))))</f>
        <v>0</v>
      </c>
      <c r="Y169" s="19"/>
      <c r="Z169" s="39">
        <f>M169*G169*1</f>
        <v>0</v>
      </c>
    </row>
    <row r="170" spans="1:26">
      <c r="A170" s="3" t="s">
        <v>4</v>
      </c>
      <c r="B170" s="21">
        <v>41441</v>
      </c>
      <c r="C170" s="22"/>
      <c r="D170" s="23"/>
      <c r="E170" s="24"/>
      <c r="F170" s="25"/>
      <c r="G170" s="24"/>
      <c r="H170" s="25"/>
      <c r="I170" s="26"/>
      <c r="J170" s="27"/>
      <c r="K170" s="28"/>
      <c r="L170" s="29">
        <f t="shared" si="7"/>
        <v>0</v>
      </c>
      <c r="M170" s="30">
        <f>K170-I170+IF(I170&gt;K170,1)-J170+(E170*base!E$4)+(D170*base!E$4)+(C170*base!E$4)+(F170*base!E$4)</f>
        <v>0</v>
      </c>
      <c r="N170" s="31" t="str">
        <f>IF(M170&lt;=base!E$5,"","FAUX")</f>
        <v/>
      </c>
      <c r="O170" s="32">
        <f>IF(SUM(M170-base!E$5)&lt;0,0,SUM(M170-base!E$5))</f>
        <v>0</v>
      </c>
      <c r="P170" s="33">
        <f t="shared" si="6"/>
        <v>0</v>
      </c>
      <c r="Q170" s="14" t="str">
        <f>IF(P170&lt;=base!E$3,"","FAUX")</f>
        <v/>
      </c>
      <c r="R170" s="34">
        <f>IF(SUM(P170-base!E$3)&lt;0,0,SUM(P170-base!E$3))</f>
        <v>0</v>
      </c>
      <c r="S170" s="35">
        <f t="shared" si="8"/>
        <v>0</v>
      </c>
      <c r="T170" s="35">
        <f>IF(S170&gt;("36:00"*1),S170-("36:00"*1),0)-T169</f>
        <v>-0.20833333333333304</v>
      </c>
      <c r="U170" s="16" t="str">
        <f>IF(travail!S170&lt;=base!E$8,"","FAUX")</f>
        <v/>
      </c>
      <c r="V170" s="36">
        <f>IF(SUM(S170-base!E$8)&lt;0,0,SUM(S170-base!E$8))</f>
        <v>0</v>
      </c>
      <c r="W170" s="149"/>
      <c r="X170" s="37">
        <f>IF(SUM(MOD(K170-I170,1)-IF(K170&gt;I170,MAX(0,MIN(K170,base!E$14/24)-MAX(I170,7/24)),MAX(0,base!E$14/24-MAX(I170,7/24))+MAX(0,MIN(K170,base!E$14/24)-7/24)))&lt;0,0,SUM(MOD(K170-I170,1)-IF(K170&gt;I170,MAX(0,MIN(K170,base!E$14/24)-MAX(I170,7/24)),MAX(0,base!E$14/24-MAX(I170,7/24))+MAX(0,MIN(K170,base!E$14/24)-7/24))))</f>
        <v>0</v>
      </c>
      <c r="Y170" s="19"/>
      <c r="Z170" s="39"/>
    </row>
    <row r="171" spans="1:26">
      <c r="A171" s="3" t="s">
        <v>5</v>
      </c>
      <c r="B171" s="21">
        <v>41442</v>
      </c>
      <c r="C171" s="22"/>
      <c r="D171" s="23"/>
      <c r="E171" s="24"/>
      <c r="F171" s="25"/>
      <c r="G171" s="24"/>
      <c r="H171" s="25"/>
      <c r="I171" s="26"/>
      <c r="J171" s="27"/>
      <c r="K171" s="28"/>
      <c r="L171" s="29">
        <f t="shared" si="7"/>
        <v>0</v>
      </c>
      <c r="M171" s="30">
        <f>K171-I171+IF(I171&gt;K171,1)-J171+(E171*base!E$4)+(D171*base!E$4)+(C171*base!E$4)+(F171*base!E$4)</f>
        <v>0</v>
      </c>
      <c r="N171" s="31" t="str">
        <f>IF(M171&lt;=base!E$5,"","FAUX")</f>
        <v/>
      </c>
      <c r="O171" s="32">
        <f>IF(SUM(M171-base!E$5)&lt;0,0,SUM(M171-base!E$5))</f>
        <v>0</v>
      </c>
      <c r="P171" s="33">
        <f t="shared" si="6"/>
        <v>0</v>
      </c>
      <c r="Q171" s="14" t="str">
        <f>IF(P171&lt;=base!E$3,"","FAUX")</f>
        <v/>
      </c>
      <c r="R171" s="34">
        <f>IF(SUM(P171-base!E$3)&lt;0,0,SUM(P171-base!E$3))</f>
        <v>0</v>
      </c>
      <c r="S171" s="35">
        <f t="shared" si="8"/>
        <v>0</v>
      </c>
      <c r="T171" s="35">
        <f>IF(S171&gt;("36:00"*1),S171-("36:00"*1),0)-T170</f>
        <v>0.20833333333333304</v>
      </c>
      <c r="U171" s="16" t="str">
        <f>IF(travail!S171&lt;=base!E$8,"","FAUX")</f>
        <v/>
      </c>
      <c r="V171" s="36">
        <f>IF(SUM(S171-base!E$8)&lt;0,0,SUM(S171-base!E$8))</f>
        <v>0</v>
      </c>
      <c r="W171" s="149"/>
      <c r="X171" s="37">
        <f>IF(SUM(MOD(K171-I171,1)-IF(K171&gt;I171,MAX(0,MIN(K171,base!E$14/24)-MAX(I171,7/24)),MAX(0,base!E$14/24-MAX(I171,7/24))+MAX(0,MIN(K171,base!E$14/24)-7/24)))&lt;0,0,SUM(MOD(K171-I171,1)-IF(K171&gt;I171,MAX(0,MIN(K171,base!E$14/24)-MAX(I171,7/24)),MAX(0,base!E$14/24-MAX(I171,7/24))+MAX(0,MIN(K171,base!E$14/24)-7/24))))</f>
        <v>0</v>
      </c>
      <c r="Y171" s="38">
        <f>M171</f>
        <v>0</v>
      </c>
      <c r="Z171" s="39"/>
    </row>
    <row r="172" spans="1:26">
      <c r="A172" s="3" t="s">
        <v>6</v>
      </c>
      <c r="B172" s="21">
        <v>41443</v>
      </c>
      <c r="C172" s="22"/>
      <c r="D172" s="23"/>
      <c r="E172" s="24"/>
      <c r="F172" s="25"/>
      <c r="G172" s="24"/>
      <c r="H172" s="25"/>
      <c r="I172" s="26"/>
      <c r="J172" s="27"/>
      <c r="K172" s="28"/>
      <c r="L172" s="29">
        <f t="shared" si="7"/>
        <v>0</v>
      </c>
      <c r="M172" s="30">
        <f>K172-I172+IF(I172&gt;K172,1)-J172+(E172*base!E$4)+(D172*base!E$4)+(C172*base!E$4)+(F172*base!E$4)</f>
        <v>0</v>
      </c>
      <c r="N172" s="31" t="str">
        <f>IF(M172&lt;=base!E$5,"","FAUX")</f>
        <v/>
      </c>
      <c r="O172" s="32">
        <f>IF(SUM(M172-base!E$5)&lt;0,0,SUM(M172-base!E$5))</f>
        <v>0</v>
      </c>
      <c r="P172" s="33">
        <f t="shared" si="6"/>
        <v>0</v>
      </c>
      <c r="Q172" s="14" t="str">
        <f>IF(P172&lt;=base!E$3,"","FAUX")</f>
        <v/>
      </c>
      <c r="R172" s="34">
        <f>IF(SUM(P172-base!E$3)&lt;0,0,SUM(P172-base!E$3))</f>
        <v>0</v>
      </c>
      <c r="S172" s="35">
        <f t="shared" si="8"/>
        <v>0</v>
      </c>
      <c r="T172" s="35">
        <f>IF(S172&gt;("36:00"*1),S172-("36:00"*1),0)-T171</f>
        <v>-0.20833333333333304</v>
      </c>
      <c r="U172" s="16" t="str">
        <f>IF(travail!S172&lt;=base!E$8,"","FAUX")</f>
        <v/>
      </c>
      <c r="V172" s="36">
        <f>IF(SUM(S172-base!E$8)&lt;0,0,SUM(S172-base!E$8))</f>
        <v>0</v>
      </c>
      <c r="W172" s="149"/>
      <c r="X172" s="37">
        <f>IF(SUM(MOD(K172-I172,1)-IF(K172&gt;I172,MAX(0,MIN(K172,base!E$14/24)-MAX(I172,7/24)),MAX(0,base!E$14/24-MAX(I172,7/24))+MAX(0,MIN(K172,base!E$14/24)-7/24)))&lt;0,0,SUM(MOD(K172-I172,1)-IF(K172&gt;I172,MAX(0,MIN(K172,base!E$14/24)-MAX(I172,7/24)),MAX(0,base!E$14/24-MAX(I172,7/24))+MAX(0,MIN(K172,base!E$14/24)-7/24))))</f>
        <v>0</v>
      </c>
      <c r="Y172" s="19"/>
      <c r="Z172" s="39">
        <f>M172*G172*1</f>
        <v>0</v>
      </c>
    </row>
    <row r="173" spans="1:26">
      <c r="A173" s="3" t="s">
        <v>7</v>
      </c>
      <c r="B173" s="21">
        <v>41444</v>
      </c>
      <c r="C173" s="22"/>
      <c r="D173" s="23"/>
      <c r="E173" s="24"/>
      <c r="F173" s="25"/>
      <c r="G173" s="24"/>
      <c r="H173" s="25"/>
      <c r="I173" s="26"/>
      <c r="J173" s="27"/>
      <c r="K173" s="28"/>
      <c r="L173" s="29">
        <f t="shared" si="7"/>
        <v>0</v>
      </c>
      <c r="M173" s="30">
        <f>K173-I173+IF(I173&gt;K173,1)-J173+(E173*base!E$4)+(D173*base!E$4)+(C173*base!E$4)+(F173*base!E$4)</f>
        <v>0</v>
      </c>
      <c r="N173" s="31" t="str">
        <f>IF(M173&lt;=base!E$5,"","FAUX")</f>
        <v/>
      </c>
      <c r="O173" s="32">
        <f>IF(SUM(M173-base!E$5)&lt;0,0,SUM(M173-base!E$5))</f>
        <v>0</v>
      </c>
      <c r="P173" s="33">
        <f t="shared" si="6"/>
        <v>0</v>
      </c>
      <c r="Q173" s="14" t="str">
        <f>IF(P173&lt;=base!E$3,"","FAUX")</f>
        <v/>
      </c>
      <c r="R173" s="34">
        <f>IF(SUM(P173-base!E$3)&lt;0,0,SUM(P173-base!E$3))</f>
        <v>0</v>
      </c>
      <c r="S173" s="35">
        <f t="shared" si="8"/>
        <v>0</v>
      </c>
      <c r="T173" s="35">
        <f>IF(S173&gt;("36:00"*1),S173-("36:00"*1),0)-T172</f>
        <v>0.20833333333333304</v>
      </c>
      <c r="U173" s="16" t="str">
        <f>IF(travail!S173&lt;=base!E$8,"","FAUX")</f>
        <v/>
      </c>
      <c r="V173" s="36">
        <f>IF(SUM(S173-base!E$8)&lt;0,0,SUM(S173-base!E$8))</f>
        <v>0</v>
      </c>
      <c r="W173" s="149"/>
      <c r="X173" s="37">
        <f>IF(SUM(MOD(K173-I173,1)-IF(K173&gt;I173,MAX(0,MIN(K173,base!E$14/24)-MAX(I173,7/24)),MAX(0,base!E$14/24-MAX(I173,7/24))+MAX(0,MIN(K173,base!E$14/24)-7/24)))&lt;0,0,SUM(MOD(K173-I173,1)-IF(K173&gt;I173,MAX(0,MIN(K173,base!E$14/24)-MAX(I173,7/24)),MAX(0,base!E$14/24-MAX(I173,7/24))+MAX(0,MIN(K173,base!E$14/24)-7/24))))</f>
        <v>0</v>
      </c>
      <c r="Y173" s="19"/>
      <c r="Z173" s="39">
        <f>M173*G173*1</f>
        <v>0</v>
      </c>
    </row>
    <row r="174" spans="1:26">
      <c r="A174" s="3" t="s">
        <v>8</v>
      </c>
      <c r="B174" s="21">
        <v>41445</v>
      </c>
      <c r="C174" s="22"/>
      <c r="D174" s="23"/>
      <c r="E174" s="24"/>
      <c r="F174" s="25"/>
      <c r="G174" s="24"/>
      <c r="H174" s="25"/>
      <c r="I174" s="26"/>
      <c r="J174" s="27"/>
      <c r="K174" s="28"/>
      <c r="L174" s="29">
        <f t="shared" si="7"/>
        <v>0</v>
      </c>
      <c r="M174" s="30">
        <f>K174-I174+IF(I174&gt;K174,1)-J174+(E174*base!E$4)+(D174*base!E$4)+(C174*base!E$4)+(F174*base!E$4)</f>
        <v>0</v>
      </c>
      <c r="N174" s="31" t="str">
        <f>IF(M174&lt;=base!E$5,"","FAUX")</f>
        <v/>
      </c>
      <c r="O174" s="32">
        <f>IF(SUM(M174-base!E$5)&lt;0,0,SUM(M174-base!E$5))</f>
        <v>0</v>
      </c>
      <c r="P174" s="33">
        <f t="shared" si="6"/>
        <v>0</v>
      </c>
      <c r="Q174" s="14" t="str">
        <f>IF(P174&lt;=base!E$3,"","FAUX")</f>
        <v/>
      </c>
      <c r="R174" s="34">
        <f>IF(SUM(P174-base!E$3)&lt;0,0,SUM(P174-base!E$3))</f>
        <v>0</v>
      </c>
      <c r="S174" s="35">
        <f t="shared" si="8"/>
        <v>0</v>
      </c>
      <c r="T174" s="35">
        <f>IF(S174&gt;("36:00"*1),S174-("36:00"*1),0)-T173</f>
        <v>-0.20833333333333304</v>
      </c>
      <c r="U174" s="16" t="str">
        <f>IF(travail!S174&lt;=base!E$8,"","FAUX")</f>
        <v/>
      </c>
      <c r="V174" s="36">
        <f>IF(SUM(S174-base!E$8)&lt;0,0,SUM(S174-base!E$8))</f>
        <v>0</v>
      </c>
      <c r="W174" s="149"/>
      <c r="X174" s="37">
        <f>IF(SUM(MOD(K174-I174,1)-IF(K174&gt;I174,MAX(0,MIN(K174,base!E$14/24)-MAX(I174,7/24)),MAX(0,base!E$14/24-MAX(I174,7/24))+MAX(0,MIN(K174,base!E$14/24)-7/24)))&lt;0,0,SUM(MOD(K174-I174,1)-IF(K174&gt;I174,MAX(0,MIN(K174,base!E$14/24)-MAX(I174,7/24)),MAX(0,base!E$14/24-MAX(I174,7/24))+MAX(0,MIN(K174,base!E$14/24)-7/24))))</f>
        <v>0</v>
      </c>
      <c r="Y174" s="19"/>
      <c r="Z174" s="39">
        <f>M174*G174*1</f>
        <v>0</v>
      </c>
    </row>
    <row r="175" spans="1:26">
      <c r="A175" s="3" t="s">
        <v>9</v>
      </c>
      <c r="B175" s="21">
        <v>41446</v>
      </c>
      <c r="C175" s="22"/>
      <c r="D175" s="23"/>
      <c r="E175" s="24"/>
      <c r="F175" s="25"/>
      <c r="G175" s="24"/>
      <c r="H175" s="25"/>
      <c r="I175" s="26"/>
      <c r="J175" s="27"/>
      <c r="K175" s="28"/>
      <c r="L175" s="29">
        <f t="shared" si="7"/>
        <v>0</v>
      </c>
      <c r="M175" s="30">
        <f>K175-I175+IF(I175&gt;K175,1)-J175+(E175*base!E$4)+(D175*base!E$4)+(C175*base!E$4)+(F175*base!E$4)</f>
        <v>0</v>
      </c>
      <c r="N175" s="31" t="str">
        <f>IF(M175&lt;=base!E$5,"","FAUX")</f>
        <v/>
      </c>
      <c r="O175" s="32">
        <f>IF(SUM(M175-base!E$5)&lt;0,0,SUM(M175-base!E$5))</f>
        <v>0</v>
      </c>
      <c r="P175" s="33">
        <f t="shared" si="6"/>
        <v>0</v>
      </c>
      <c r="Q175" s="14" t="str">
        <f>IF(P175&lt;=base!E$3,"","FAUX")</f>
        <v/>
      </c>
      <c r="R175" s="34">
        <f>IF(SUM(P175-base!E$3)&lt;0,0,SUM(P175-base!E$3))</f>
        <v>0</v>
      </c>
      <c r="S175" s="35">
        <f t="shared" si="8"/>
        <v>0</v>
      </c>
      <c r="T175" s="35">
        <f>IF(S175&gt;("36:00"*1),S175-("36:00"*1),0)-T174</f>
        <v>0.20833333333333304</v>
      </c>
      <c r="U175" s="16" t="str">
        <f>IF(travail!S175&lt;=base!E$8,"","FAUX")</f>
        <v/>
      </c>
      <c r="V175" s="36">
        <f>IF(SUM(S175-base!E$8)&lt;0,0,SUM(S175-base!E$8))</f>
        <v>0</v>
      </c>
      <c r="W175" s="149"/>
      <c r="X175" s="37">
        <f>IF(SUM(MOD(K175-I175,1)-IF(K175&gt;I175,MAX(0,MIN(K175,base!E$14/24)-MAX(I175,7/24)),MAX(0,base!E$14/24-MAX(I175,7/24))+MAX(0,MIN(K175,base!E$14/24)-7/24)))&lt;0,0,SUM(MOD(K175-I175,1)-IF(K175&gt;I175,MAX(0,MIN(K175,base!E$14/24)-MAX(I175,7/24)),MAX(0,base!E$14/24-MAX(I175,7/24))+MAX(0,MIN(K175,base!E$14/24)-7/24))))</f>
        <v>0</v>
      </c>
      <c r="Y175" s="19"/>
      <c r="Z175" s="39">
        <f>M175*G175*1</f>
        <v>0</v>
      </c>
    </row>
    <row r="176" spans="1:26">
      <c r="A176" s="3" t="s">
        <v>3</v>
      </c>
      <c r="B176" s="21">
        <v>41447</v>
      </c>
      <c r="C176" s="22"/>
      <c r="D176" s="23"/>
      <c r="E176" s="24"/>
      <c r="F176" s="25"/>
      <c r="G176" s="24"/>
      <c r="H176" s="25"/>
      <c r="I176" s="26"/>
      <c r="J176" s="27"/>
      <c r="K176" s="28"/>
      <c r="L176" s="29">
        <f t="shared" si="7"/>
        <v>0</v>
      </c>
      <c r="M176" s="30">
        <f>K176-I176+IF(I176&gt;K176,1)-J176+(E176*base!E$4)+(D176*base!E$4)+(C176*base!E$4)+(F176*base!E$4)</f>
        <v>0</v>
      </c>
      <c r="N176" s="31" t="str">
        <f>IF(M176&lt;=base!E$5,"","FAUX")</f>
        <v/>
      </c>
      <c r="O176" s="32">
        <f>IF(SUM(M176-base!E$5)&lt;0,0,SUM(M176-base!E$5))</f>
        <v>0</v>
      </c>
      <c r="P176" s="33">
        <f t="shared" si="6"/>
        <v>0</v>
      </c>
      <c r="Q176" s="14" t="str">
        <f>IF(P176&lt;=base!E$3,"","FAUX")</f>
        <v/>
      </c>
      <c r="R176" s="34">
        <f>IF(SUM(P176-base!E$3)&lt;0,0,SUM(P176-base!E$3))</f>
        <v>0</v>
      </c>
      <c r="S176" s="35">
        <f t="shared" si="8"/>
        <v>0</v>
      </c>
      <c r="T176" s="35">
        <f>IF(S176&gt;("36:00"*1),S176-("36:00"*1),0)-T175</f>
        <v>-0.20833333333333304</v>
      </c>
      <c r="U176" s="16" t="str">
        <f>IF(travail!S176&lt;=base!E$8,"","FAUX")</f>
        <v/>
      </c>
      <c r="V176" s="36">
        <f>IF(SUM(S176-base!E$8)&lt;0,0,SUM(S176-base!E$8))</f>
        <v>0</v>
      </c>
      <c r="W176" s="149"/>
      <c r="X176" s="37">
        <f>IF(SUM(MOD(K176-I176,1)-IF(K176&gt;I176,MAX(0,MIN(K176,base!E$14/24)-MAX(I176,7/24)),MAX(0,base!E$14/24-MAX(I176,7/24))+MAX(0,MIN(K176,base!E$14/24)-7/24)))&lt;0,0,SUM(MOD(K176-I176,1)-IF(K176&gt;I176,MAX(0,MIN(K176,base!E$14/24)-MAX(I176,7/24)),MAX(0,base!E$14/24-MAX(I176,7/24))+MAX(0,MIN(K176,base!E$14/24)-7/24))))</f>
        <v>0</v>
      </c>
      <c r="Y176" s="19"/>
      <c r="Z176" s="39">
        <f>M176*G176*1</f>
        <v>0</v>
      </c>
    </row>
    <row r="177" spans="1:26">
      <c r="A177" s="3" t="s">
        <v>4</v>
      </c>
      <c r="B177" s="21">
        <v>41448</v>
      </c>
      <c r="C177" s="22"/>
      <c r="D177" s="23"/>
      <c r="E177" s="24"/>
      <c r="F177" s="25"/>
      <c r="G177" s="24"/>
      <c r="H177" s="25"/>
      <c r="I177" s="26"/>
      <c r="J177" s="27"/>
      <c r="K177" s="28"/>
      <c r="L177" s="29">
        <f t="shared" si="7"/>
        <v>0</v>
      </c>
      <c r="M177" s="30">
        <f>K177-I177+IF(I177&gt;K177,1)-J177+(E177*base!E$4)+(D177*base!E$4)+(C177*base!E$4)+(F177*base!E$4)</f>
        <v>0</v>
      </c>
      <c r="N177" s="31" t="str">
        <f>IF(M177&lt;=base!E$5,"","FAUX")</f>
        <v/>
      </c>
      <c r="O177" s="32">
        <f>IF(SUM(M177-base!E$5)&lt;0,0,SUM(M177-base!E$5))</f>
        <v>0</v>
      </c>
      <c r="P177" s="33">
        <f t="shared" si="6"/>
        <v>0</v>
      </c>
      <c r="Q177" s="14" t="str">
        <f>IF(P177&lt;=base!E$3,"","FAUX")</f>
        <v/>
      </c>
      <c r="R177" s="34">
        <f>IF(SUM(P177-base!E$3)&lt;0,0,SUM(P177-base!E$3))</f>
        <v>0</v>
      </c>
      <c r="S177" s="35">
        <f t="shared" si="8"/>
        <v>0</v>
      </c>
      <c r="T177" s="35">
        <f>IF(S177&gt;("36:00"*1),S177-("36:00"*1),0)-T176</f>
        <v>0.20833333333333304</v>
      </c>
      <c r="U177" s="16" t="str">
        <f>IF(travail!S177&lt;=base!E$8,"","FAUX")</f>
        <v/>
      </c>
      <c r="V177" s="36">
        <f>IF(SUM(S177-base!E$8)&lt;0,0,SUM(S177-base!E$8))</f>
        <v>0</v>
      </c>
      <c r="W177" s="149"/>
      <c r="X177" s="37">
        <f>IF(SUM(MOD(K177-I177,1)-IF(K177&gt;I177,MAX(0,MIN(K177,base!E$14/24)-MAX(I177,7/24)),MAX(0,base!E$14/24-MAX(I177,7/24))+MAX(0,MIN(K177,base!E$14/24)-7/24)))&lt;0,0,SUM(MOD(K177-I177,1)-IF(K177&gt;I177,MAX(0,MIN(K177,base!E$14/24)-MAX(I177,7/24)),MAX(0,base!E$14/24-MAX(I177,7/24))+MAX(0,MIN(K177,base!E$14/24)-7/24))))</f>
        <v>0</v>
      </c>
      <c r="Y177" s="19"/>
      <c r="Z177" s="39"/>
    </row>
    <row r="178" spans="1:26">
      <c r="A178" s="3" t="s">
        <v>5</v>
      </c>
      <c r="B178" s="21">
        <v>41449</v>
      </c>
      <c r="C178" s="22"/>
      <c r="D178" s="23"/>
      <c r="E178" s="24"/>
      <c r="F178" s="25"/>
      <c r="G178" s="24"/>
      <c r="H178" s="25"/>
      <c r="I178" s="26"/>
      <c r="J178" s="27"/>
      <c r="K178" s="28"/>
      <c r="L178" s="29">
        <f t="shared" si="7"/>
        <v>0</v>
      </c>
      <c r="M178" s="30">
        <f>K178-I178+IF(I178&gt;K178,1)-J178+(E178*base!E$4)+(D178*base!E$4)+(C178*base!E$4)+(F178*base!E$4)</f>
        <v>0</v>
      </c>
      <c r="N178" s="31" t="str">
        <f>IF(M178&lt;=base!E$5,"","FAUX")</f>
        <v/>
      </c>
      <c r="O178" s="32">
        <f>IF(SUM(M178-base!E$5)&lt;0,0,SUM(M178-base!E$5))</f>
        <v>0</v>
      </c>
      <c r="P178" s="33">
        <f>K178-I178+IF(I178&gt;K178,1)</f>
        <v>0</v>
      </c>
      <c r="Q178" s="14" t="str">
        <f>IF(P178&lt;=base!E$3,"","FAUX")</f>
        <v/>
      </c>
      <c r="R178" s="34">
        <f>IF(SUM(P178-base!E$3)&lt;0,0,SUM(P178-base!E$3))</f>
        <v>0</v>
      </c>
      <c r="S178" s="35">
        <f t="shared" si="8"/>
        <v>0</v>
      </c>
      <c r="T178" s="35">
        <f>IF(S178&gt;("36:00"*1),S178-("36:00"*1),0)-T177</f>
        <v>-0.20833333333333304</v>
      </c>
      <c r="U178" s="16" t="str">
        <f>IF(travail!S178&lt;=base!E$8,"","FAUX")</f>
        <v/>
      </c>
      <c r="V178" s="36">
        <f>IF(SUM(S178-base!E$8)&lt;0,0,SUM(S178-base!E$8))</f>
        <v>0</v>
      </c>
      <c r="W178" s="149"/>
      <c r="X178" s="37">
        <f>IF(SUM(MOD(K178-I178,1)-IF(K178&gt;I178,MAX(0,MIN(K178,base!E$14/24)-MAX(I178,7/24)),MAX(0,base!E$14/24-MAX(I178,7/24))+MAX(0,MIN(K178,base!E$14/24)-7/24)))&lt;0,0,SUM(MOD(K178-I178,1)-IF(K178&gt;I178,MAX(0,MIN(K178,base!E$14/24)-MAX(I178,7/24)),MAX(0,base!E$14/24-MAX(I178,7/24))+MAX(0,MIN(K178,base!E$14/24)-7/24))))</f>
        <v>0</v>
      </c>
      <c r="Y178" s="38">
        <f>M178</f>
        <v>0</v>
      </c>
      <c r="Z178" s="39"/>
    </row>
    <row r="179" spans="1:26">
      <c r="A179" s="3" t="s">
        <v>6</v>
      </c>
      <c r="B179" s="21">
        <v>41450</v>
      </c>
      <c r="C179" s="22"/>
      <c r="D179" s="23"/>
      <c r="E179" s="24"/>
      <c r="F179" s="25"/>
      <c r="G179" s="24"/>
      <c r="H179" s="25"/>
      <c r="I179" s="26"/>
      <c r="J179" s="27"/>
      <c r="K179" s="28"/>
      <c r="L179" s="29">
        <f t="shared" si="7"/>
        <v>0</v>
      </c>
      <c r="M179" s="30">
        <f>K179-I179+IF(I179&gt;K179,1)-J179+(E179*base!E$4)+(D179*base!E$4)+(C179*base!E$4)+(F179*base!E$4)</f>
        <v>0</v>
      </c>
      <c r="N179" s="31" t="str">
        <f>IF(M179&lt;=base!E$5,"","FAUX")</f>
        <v/>
      </c>
      <c r="O179" s="32">
        <f>IF(SUM(M179-base!E$5)&lt;0,0,SUM(M179-base!E$5))</f>
        <v>0</v>
      </c>
      <c r="P179" s="33">
        <f>K179-I179+IF(I179&gt;K179,1)</f>
        <v>0</v>
      </c>
      <c r="Q179" s="14" t="str">
        <f>IF(P179&lt;=base!E$3,"","FAUX")</f>
        <v/>
      </c>
      <c r="R179" s="34">
        <f>IF(SUM(P179-base!E$3)&lt;0,0,SUM(P179-base!E$3))</f>
        <v>0</v>
      </c>
      <c r="S179" s="35">
        <f t="shared" si="8"/>
        <v>0</v>
      </c>
      <c r="T179" s="35">
        <f>IF(S179&gt;("36:00"*1),S179-("36:00"*1),0)-T178</f>
        <v>0.20833333333333304</v>
      </c>
      <c r="U179" s="16" t="str">
        <f>IF(travail!S179&lt;=base!E$8,"","FAUX")</f>
        <v/>
      </c>
      <c r="V179" s="36">
        <f>IF(SUM(S179-base!E$8)&lt;0,0,SUM(S179-base!E$8))</f>
        <v>0</v>
      </c>
      <c r="W179" s="149"/>
      <c r="X179" s="37">
        <f>IF(SUM(MOD(K179-I179,1)-IF(K179&gt;I179,MAX(0,MIN(K179,base!E$14/24)-MAX(I179,7/24)),MAX(0,base!E$14/24-MAX(I179,7/24))+MAX(0,MIN(K179,base!E$14/24)-7/24)))&lt;0,0,SUM(MOD(K179-I179,1)-IF(K179&gt;I179,MAX(0,MIN(K179,base!E$14/24)-MAX(I179,7/24)),MAX(0,base!E$14/24-MAX(I179,7/24))+MAX(0,MIN(K179,base!E$14/24)-7/24))))</f>
        <v>0</v>
      </c>
      <c r="Y179" s="19"/>
      <c r="Z179" s="39">
        <f>M179*G179*1</f>
        <v>0</v>
      </c>
    </row>
    <row r="180" spans="1:26">
      <c r="A180" s="3" t="s">
        <v>7</v>
      </c>
      <c r="B180" s="21">
        <v>41451</v>
      </c>
      <c r="C180" s="22"/>
      <c r="D180" s="23"/>
      <c r="E180" s="24"/>
      <c r="F180" s="25"/>
      <c r="G180" s="24"/>
      <c r="H180" s="25"/>
      <c r="I180" s="26"/>
      <c r="J180" s="27"/>
      <c r="K180" s="28"/>
      <c r="L180" s="29">
        <f t="shared" si="7"/>
        <v>0</v>
      </c>
      <c r="M180" s="30">
        <f>K180-I180+IF(I180&gt;K180,1)-J180+(E180*base!E$4)+(D180*base!E$4)+(C180*base!E$4)+(F180*base!E$4)</f>
        <v>0</v>
      </c>
      <c r="N180" s="31" t="str">
        <f>IF(M180&lt;=base!E$5,"","FAUX")</f>
        <v/>
      </c>
      <c r="O180" s="32">
        <f>IF(SUM(M180-base!E$5)&lt;0,0,SUM(M180-base!E$5))</f>
        <v>0</v>
      </c>
      <c r="P180" s="33">
        <f>K180-I180+IF(I180&gt;K180,1)</f>
        <v>0</v>
      </c>
      <c r="Q180" s="14" t="str">
        <f>IF(P180&lt;=base!E$3,"","FAUX")</f>
        <v/>
      </c>
      <c r="R180" s="34">
        <f>IF(SUM(P180-base!E$3)&lt;0,0,SUM(P180-base!E$3))</f>
        <v>0</v>
      </c>
      <c r="S180" s="35">
        <f t="shared" si="8"/>
        <v>0</v>
      </c>
      <c r="T180" s="35">
        <f>IF(S180&gt;("36:00"*1),S180-("36:00"*1),0)-T179</f>
        <v>-0.20833333333333304</v>
      </c>
      <c r="U180" s="16" t="str">
        <f>IF(travail!S180&lt;=base!E$8,"","FAUX")</f>
        <v/>
      </c>
      <c r="V180" s="36">
        <f>IF(SUM(S180-base!E$8)&lt;0,0,SUM(S180-base!E$8))</f>
        <v>0</v>
      </c>
      <c r="W180" s="149"/>
      <c r="X180" s="37">
        <f>IF(SUM(MOD(K180-I180,1)-IF(K180&gt;I180,MAX(0,MIN(K180,base!E$14/24)-MAX(I180,7/24)),MAX(0,base!E$14/24-MAX(I180,7/24))+MAX(0,MIN(K180,base!E$14/24)-7/24)))&lt;0,0,SUM(MOD(K180-I180,1)-IF(K180&gt;I180,MAX(0,MIN(K180,base!E$14/24)-MAX(I180,7/24)),MAX(0,base!E$14/24-MAX(I180,7/24))+MAX(0,MIN(K180,base!E$14/24)-7/24))))</f>
        <v>0</v>
      </c>
      <c r="Y180" s="19"/>
      <c r="Z180" s="39">
        <f>M180*G180*1</f>
        <v>0</v>
      </c>
    </row>
    <row r="181" spans="1:26">
      <c r="A181" s="3" t="s">
        <v>8</v>
      </c>
      <c r="B181" s="21">
        <v>41452</v>
      </c>
      <c r="C181" s="22"/>
      <c r="D181" s="23"/>
      <c r="E181" s="24"/>
      <c r="F181" s="25"/>
      <c r="G181" s="24"/>
      <c r="H181" s="25"/>
      <c r="I181" s="26"/>
      <c r="J181" s="27"/>
      <c r="K181" s="28"/>
      <c r="L181" s="29">
        <f t="shared" si="7"/>
        <v>0</v>
      </c>
      <c r="M181" s="30">
        <f>K181-I181+IF(I181&gt;K181,1)-J181+(E181*base!E$4)+(D181*base!E$4)+(C181*base!E$4)+(F181*base!E$4)</f>
        <v>0</v>
      </c>
      <c r="N181" s="31" t="str">
        <f>IF(M181&lt;=base!E$5,"","FAUX")</f>
        <v/>
      </c>
      <c r="O181" s="32">
        <f>IF(SUM(M181-base!E$5)&lt;0,0,SUM(M181-base!E$5))</f>
        <v>0</v>
      </c>
      <c r="P181" s="33">
        <f>K181-I181+IF(I181&gt;K181,1)</f>
        <v>0</v>
      </c>
      <c r="Q181" s="14" t="str">
        <f>IF(P181&lt;=base!E$3,"","FAUX")</f>
        <v/>
      </c>
      <c r="R181" s="34">
        <f>IF(SUM(P181-base!E$3)&lt;0,0,SUM(P181-base!E$3))</f>
        <v>0</v>
      </c>
      <c r="S181" s="35">
        <f t="shared" si="8"/>
        <v>0</v>
      </c>
      <c r="T181" s="35">
        <f>IF(S181&gt;("36:00"*1),S181-("36:00"*1),0)-T180</f>
        <v>0.20833333333333304</v>
      </c>
      <c r="U181" s="16" t="str">
        <f>IF(travail!S181&lt;=base!E$8,"","FAUX")</f>
        <v/>
      </c>
      <c r="V181" s="36">
        <f>IF(SUM(S181-base!E$8)&lt;0,0,SUM(S181-base!E$8))</f>
        <v>0</v>
      </c>
      <c r="W181" s="149"/>
      <c r="X181" s="37">
        <f>IF(SUM(MOD(K181-I181,1)-IF(K181&gt;I181,MAX(0,MIN(K181,base!E$14/24)-MAX(I181,7/24)),MAX(0,base!E$14/24-MAX(I181,7/24))+MAX(0,MIN(K181,base!E$14/24)-7/24)))&lt;0,0,SUM(MOD(K181-I181,1)-IF(K181&gt;I181,MAX(0,MIN(K181,base!E$14/24)-MAX(I181,7/24)),MAX(0,base!E$14/24-MAX(I181,7/24))+MAX(0,MIN(K181,base!E$14/24)-7/24))))</f>
        <v>0</v>
      </c>
      <c r="Y181" s="19"/>
      <c r="Z181" s="39">
        <f>M181*G181*1</f>
        <v>0</v>
      </c>
    </row>
    <row r="182" spans="1:26">
      <c r="A182" s="3" t="s">
        <v>9</v>
      </c>
      <c r="B182" s="21">
        <v>41453</v>
      </c>
      <c r="C182" s="22"/>
      <c r="D182" s="23"/>
      <c r="E182" s="24"/>
      <c r="F182" s="25"/>
      <c r="G182" s="24"/>
      <c r="H182" s="25"/>
      <c r="I182" s="26"/>
      <c r="J182" s="27"/>
      <c r="K182" s="28"/>
      <c r="L182" s="29">
        <f t="shared" si="7"/>
        <v>0</v>
      </c>
      <c r="M182" s="30">
        <f>K182-I182+IF(I182&gt;K182,1)-J182+(E182*base!E$4)+(D182*base!E$4)+(C182*base!E$4)+(F182*base!E$4)</f>
        <v>0</v>
      </c>
      <c r="N182" s="31" t="str">
        <f>IF(M182&lt;=base!E$5,"","FAUX")</f>
        <v/>
      </c>
      <c r="O182" s="32">
        <f>IF(SUM(M182-base!E$5)&lt;0,0,SUM(M182-base!E$5))</f>
        <v>0</v>
      </c>
      <c r="P182" s="33">
        <f t="shared" si="6"/>
        <v>0</v>
      </c>
      <c r="Q182" s="14" t="str">
        <f>IF(P182&lt;=base!E$3,"","FAUX")</f>
        <v/>
      </c>
      <c r="R182" s="34">
        <f>IF(SUM(P182-base!E$3)&lt;0,0,SUM(P182-base!E$3))</f>
        <v>0</v>
      </c>
      <c r="S182" s="35">
        <f t="shared" si="8"/>
        <v>0</v>
      </c>
      <c r="T182" s="35">
        <f>IF(S182&gt;("36:00"*1),S182-("36:00"*1),0)-T181</f>
        <v>-0.20833333333333304</v>
      </c>
      <c r="U182" s="16" t="str">
        <f>IF(travail!S182&lt;=base!E$8,"","FAUX")</f>
        <v/>
      </c>
      <c r="V182" s="36">
        <f>IF(SUM(S182-base!E$8)&lt;0,0,SUM(S182-base!E$8))</f>
        <v>0</v>
      </c>
      <c r="W182" s="149"/>
      <c r="X182" s="37">
        <f>IF(SUM(MOD(K182-I182,1)-IF(K182&gt;I182,MAX(0,MIN(K182,base!E$14/24)-MAX(I182,7/24)),MAX(0,base!E$14/24-MAX(I182,7/24))+MAX(0,MIN(K182,base!E$14/24)-7/24)))&lt;0,0,SUM(MOD(K182-I182,1)-IF(K182&gt;I182,MAX(0,MIN(K182,base!E$14/24)-MAX(I182,7/24)),MAX(0,base!E$14/24-MAX(I182,7/24))+MAX(0,MIN(K182,base!E$14/24)-7/24))))</f>
        <v>0</v>
      </c>
      <c r="Y182" s="19"/>
      <c r="Z182" s="39">
        <f>M182*G182*1</f>
        <v>0</v>
      </c>
    </row>
    <row r="183" spans="1:26">
      <c r="A183" s="3" t="s">
        <v>3</v>
      </c>
      <c r="B183" s="21">
        <v>41454</v>
      </c>
      <c r="C183" s="22"/>
      <c r="D183" s="23"/>
      <c r="E183" s="24"/>
      <c r="F183" s="25"/>
      <c r="G183" s="24"/>
      <c r="H183" s="25"/>
      <c r="I183" s="26"/>
      <c r="J183" s="27"/>
      <c r="K183" s="28"/>
      <c r="L183" s="29">
        <f t="shared" si="7"/>
        <v>0</v>
      </c>
      <c r="M183" s="30">
        <f>K183-I183+IF(I183&gt;K183,1)-J183+(E183*base!E$4)+(D183*base!E$4)+(C183*base!E$4)+(F183*base!E$4)</f>
        <v>0</v>
      </c>
      <c r="N183" s="31" t="str">
        <f>IF(M183&lt;=base!E$5,"","FAUX")</f>
        <v/>
      </c>
      <c r="O183" s="32">
        <f>IF(SUM(M183-base!E$5)&lt;0,0,SUM(M183-base!E$5))</f>
        <v>0</v>
      </c>
      <c r="P183" s="33">
        <f t="shared" si="6"/>
        <v>0</v>
      </c>
      <c r="Q183" s="14" t="str">
        <f>IF(P183&lt;=base!E$3,"","FAUX")</f>
        <v/>
      </c>
      <c r="R183" s="34">
        <f>IF(SUM(P183-base!E$3)&lt;0,0,SUM(P183-base!E$3))</f>
        <v>0</v>
      </c>
      <c r="S183" s="35">
        <f t="shared" si="8"/>
        <v>0</v>
      </c>
      <c r="T183" s="35">
        <f>IF(S183&gt;("36:00"*1),S183-("36:00"*1),0)-T182</f>
        <v>0.20833333333333304</v>
      </c>
      <c r="U183" s="16" t="str">
        <f>IF(travail!S183&lt;=base!E$8,"","FAUX")</f>
        <v/>
      </c>
      <c r="V183" s="36">
        <f>IF(SUM(S183-base!E$8)&lt;0,0,SUM(S183-base!E$8))</f>
        <v>0</v>
      </c>
      <c r="W183" s="149"/>
      <c r="X183" s="37">
        <f>IF(SUM(MOD(K183-I183,1)-IF(K183&gt;I183,MAX(0,MIN(K183,base!E$14/24)-MAX(I183,7/24)),MAX(0,base!E$14/24-MAX(I183,7/24))+MAX(0,MIN(K183,base!E$14/24)-7/24)))&lt;0,0,SUM(MOD(K183-I183,1)-IF(K183&gt;I183,MAX(0,MIN(K183,base!E$14/24)-MAX(I183,7/24)),MAX(0,base!E$14/24-MAX(I183,7/24))+MAX(0,MIN(K183,base!E$14/24)-7/24))))</f>
        <v>0</v>
      </c>
      <c r="Y183" s="19"/>
      <c r="Z183" s="39">
        <f>M183*G183*1</f>
        <v>0</v>
      </c>
    </row>
    <row r="184" spans="1:26">
      <c r="A184" s="3" t="s">
        <v>4</v>
      </c>
      <c r="B184" s="21">
        <v>41455</v>
      </c>
      <c r="C184" s="22"/>
      <c r="D184" s="23"/>
      <c r="E184" s="24"/>
      <c r="F184" s="25"/>
      <c r="G184" s="24"/>
      <c r="H184" s="25"/>
      <c r="I184" s="26"/>
      <c r="J184" s="27"/>
      <c r="K184" s="28"/>
      <c r="L184" s="29">
        <f t="shared" si="7"/>
        <v>0</v>
      </c>
      <c r="M184" s="30">
        <f>K184-I184+IF(I184&gt;K184,1)-J184+(E184*base!E$4)+(D184*base!E$4)+(C184*base!E$4)+(F184*base!E$4)</f>
        <v>0</v>
      </c>
      <c r="N184" s="31" t="str">
        <f>IF(M184&lt;=base!E$5,"","FAUX")</f>
        <v/>
      </c>
      <c r="O184" s="32">
        <f>IF(SUM(M184-base!E$5)&lt;0,0,SUM(M184-base!E$5))</f>
        <v>0</v>
      </c>
      <c r="P184" s="33">
        <f t="shared" si="6"/>
        <v>0</v>
      </c>
      <c r="Q184" s="14" t="str">
        <f>IF(P184&lt;=base!E$3,"","FAUX")</f>
        <v/>
      </c>
      <c r="R184" s="34">
        <f>IF(SUM(P184-base!E$3)&lt;0,0,SUM(P184-base!E$3))</f>
        <v>0</v>
      </c>
      <c r="S184" s="35">
        <f t="shared" si="8"/>
        <v>0</v>
      </c>
      <c r="T184" s="35">
        <f>IF(S184&gt;("36:00"*1),S184-("36:00"*1),0)-T183</f>
        <v>-0.20833333333333304</v>
      </c>
      <c r="U184" s="16" t="str">
        <f>IF(travail!S184&lt;=base!E$8,"","FAUX")</f>
        <v/>
      </c>
      <c r="V184" s="36">
        <f>IF(SUM(S184-base!E$8)&lt;0,0,SUM(S184-base!E$8))</f>
        <v>0</v>
      </c>
      <c r="W184" s="149"/>
      <c r="X184" s="37">
        <f>IF(SUM(MOD(K184-I184,1)-IF(K184&gt;I184,MAX(0,MIN(K184,base!E$14/24)-MAX(I184,7/24)),MAX(0,base!E$14/24-MAX(I184,7/24))+MAX(0,MIN(K184,base!E$14/24)-7/24)))&lt;0,0,SUM(MOD(K184-I184,1)-IF(K184&gt;I184,MAX(0,MIN(K184,base!E$14/24)-MAX(I184,7/24)),MAX(0,base!E$14/24-MAX(I184,7/24))+MAX(0,MIN(K184,base!E$14/24)-7/24))))</f>
        <v>0</v>
      </c>
      <c r="Y184" s="19"/>
      <c r="Z184" s="39"/>
    </row>
    <row r="185" spans="1:26">
      <c r="A185" s="3" t="s">
        <v>5</v>
      </c>
      <c r="B185" s="21">
        <v>41456</v>
      </c>
      <c r="C185" s="22"/>
      <c r="D185" s="23"/>
      <c r="E185" s="24"/>
      <c r="F185" s="25"/>
      <c r="G185" s="24"/>
      <c r="H185" s="25"/>
      <c r="I185" s="26"/>
      <c r="J185" s="27"/>
      <c r="K185" s="28"/>
      <c r="L185" s="29">
        <f t="shared" si="7"/>
        <v>0</v>
      </c>
      <c r="M185" s="30">
        <f>K185-I185+IF(I185&gt;K185,1)-J185+(E185*base!E$4)+(D185*base!E$4)+(C185*base!E$4)+(F185*base!E$4)</f>
        <v>0</v>
      </c>
      <c r="N185" s="31" t="str">
        <f>IF(M185&lt;=base!E$5,"","FAUX")</f>
        <v/>
      </c>
      <c r="O185" s="32">
        <f>IF(SUM(M185-base!E$5)&lt;0,0,SUM(M185-base!E$5))</f>
        <v>0</v>
      </c>
      <c r="P185" s="33">
        <f t="shared" si="6"/>
        <v>0</v>
      </c>
      <c r="Q185" s="14" t="str">
        <f>IF(P185&lt;=base!E$3,"","FAUX")</f>
        <v/>
      </c>
      <c r="R185" s="34">
        <f>IF(SUM(P185-base!E$3)&lt;0,0,SUM(P185-base!E$3))</f>
        <v>0</v>
      </c>
      <c r="S185" s="35">
        <f t="shared" si="8"/>
        <v>0</v>
      </c>
      <c r="T185" s="35">
        <f>IF(S185&gt;("36:00"*1),S185-("36:00"*1),0)-T184</f>
        <v>0.20833333333333304</v>
      </c>
      <c r="U185" s="16" t="str">
        <f>IF(travail!S185&lt;=base!E$8,"","FAUX")</f>
        <v/>
      </c>
      <c r="V185" s="36">
        <f>IF(SUM(S185-base!E$8)&lt;0,0,SUM(S185-base!E$8))</f>
        <v>0</v>
      </c>
      <c r="W185" s="149"/>
      <c r="X185" s="37">
        <f>IF(SUM(MOD(K185-I185,1)-IF(K185&gt;I185,MAX(0,MIN(K185,base!E$14/24)-MAX(I185,7/24)),MAX(0,base!E$14/24-MAX(I185,7/24))+MAX(0,MIN(K185,base!E$14/24)-7/24)))&lt;0,0,SUM(MOD(K185-I185,1)-IF(K185&gt;I185,MAX(0,MIN(K185,base!E$14/24)-MAX(I185,7/24)),MAX(0,base!E$14/24-MAX(I185,7/24))+MAX(0,MIN(K185,base!E$14/24)-7/24))))</f>
        <v>0</v>
      </c>
      <c r="Y185" s="38">
        <f>M185</f>
        <v>0</v>
      </c>
      <c r="Z185" s="39"/>
    </row>
    <row r="186" spans="1:26">
      <c r="A186" s="3" t="s">
        <v>6</v>
      </c>
      <c r="B186" s="21">
        <v>41457</v>
      </c>
      <c r="C186" s="22"/>
      <c r="D186" s="23"/>
      <c r="E186" s="24"/>
      <c r="F186" s="25"/>
      <c r="G186" s="24"/>
      <c r="H186" s="25"/>
      <c r="I186" s="26"/>
      <c r="J186" s="27"/>
      <c r="K186" s="28"/>
      <c r="L186" s="29">
        <f t="shared" si="7"/>
        <v>0</v>
      </c>
      <c r="M186" s="30">
        <f>K186-I186+IF(I186&gt;K186,1)-J186+(E186*base!E$4)+(D186*base!E$4)+(C186*base!E$4)+(F186*base!E$4)</f>
        <v>0</v>
      </c>
      <c r="N186" s="31" t="str">
        <f>IF(M186&lt;=base!E$5,"","FAUX")</f>
        <v/>
      </c>
      <c r="O186" s="32">
        <f>IF(SUM(M186-base!E$5)&lt;0,0,SUM(M186-base!E$5))</f>
        <v>0</v>
      </c>
      <c r="P186" s="33">
        <f t="shared" si="6"/>
        <v>0</v>
      </c>
      <c r="Q186" s="14" t="str">
        <f>IF(P186&lt;=base!E$3,"","FAUX")</f>
        <v/>
      </c>
      <c r="R186" s="34">
        <f>IF(SUM(P186-base!E$3)&lt;0,0,SUM(P186-base!E$3))</f>
        <v>0</v>
      </c>
      <c r="S186" s="35">
        <f t="shared" si="8"/>
        <v>0</v>
      </c>
      <c r="T186" s="35">
        <f>IF(S186&gt;("36:00"*1),S186-("36:00"*1),0)-T185</f>
        <v>-0.20833333333333304</v>
      </c>
      <c r="U186" s="16" t="str">
        <f>IF(travail!S186&lt;=base!E$8,"","FAUX")</f>
        <v/>
      </c>
      <c r="V186" s="36">
        <f>IF(SUM(S186-base!E$8)&lt;0,0,SUM(S186-base!E$8))</f>
        <v>0</v>
      </c>
      <c r="W186" s="149"/>
      <c r="X186" s="37">
        <f>IF(SUM(MOD(K186-I186,1)-IF(K186&gt;I186,MAX(0,MIN(K186,base!E$14/24)-MAX(I186,7/24)),MAX(0,base!E$14/24-MAX(I186,7/24))+MAX(0,MIN(K186,base!E$14/24)-7/24)))&lt;0,0,SUM(MOD(K186-I186,1)-IF(K186&gt;I186,MAX(0,MIN(K186,base!E$14/24)-MAX(I186,7/24)),MAX(0,base!E$14/24-MAX(I186,7/24))+MAX(0,MIN(K186,base!E$14/24)-7/24))))</f>
        <v>0</v>
      </c>
      <c r="Y186" s="19"/>
      <c r="Z186" s="39">
        <f>M186*G186*1</f>
        <v>0</v>
      </c>
    </row>
    <row r="187" spans="1:26">
      <c r="A187" s="3" t="s">
        <v>7</v>
      </c>
      <c r="B187" s="21">
        <v>41458</v>
      </c>
      <c r="C187" s="22"/>
      <c r="D187" s="23"/>
      <c r="E187" s="24"/>
      <c r="F187" s="25"/>
      <c r="G187" s="24"/>
      <c r="H187" s="25"/>
      <c r="I187" s="26"/>
      <c r="J187" s="27"/>
      <c r="K187" s="28"/>
      <c r="L187" s="29">
        <f t="shared" si="7"/>
        <v>0</v>
      </c>
      <c r="M187" s="30">
        <f>K187-I187+IF(I187&gt;K187,1)-J187+(E187*base!E$4)+(D187*base!E$4)+(C187*base!E$4)+(F187*base!E$4)</f>
        <v>0</v>
      </c>
      <c r="N187" s="31" t="str">
        <f>IF(M187&lt;=base!E$5,"","FAUX")</f>
        <v/>
      </c>
      <c r="O187" s="32">
        <f>IF(SUM(M187-base!E$5)&lt;0,0,SUM(M187-base!E$5))</f>
        <v>0</v>
      </c>
      <c r="P187" s="33">
        <f t="shared" si="6"/>
        <v>0</v>
      </c>
      <c r="Q187" s="14" t="str">
        <f>IF(P187&lt;=base!E$3,"","FAUX")</f>
        <v/>
      </c>
      <c r="R187" s="34">
        <f>IF(SUM(P187-base!E$3)&lt;0,0,SUM(P187-base!E$3))</f>
        <v>0</v>
      </c>
      <c r="S187" s="35">
        <f t="shared" si="8"/>
        <v>0</v>
      </c>
      <c r="T187" s="35">
        <f>IF(S187&gt;("36:00"*1),S187-("36:00"*1),0)-T186</f>
        <v>0.20833333333333304</v>
      </c>
      <c r="U187" s="16" t="str">
        <f>IF(travail!S187&lt;=base!E$8,"","FAUX")</f>
        <v/>
      </c>
      <c r="V187" s="36">
        <f>IF(SUM(S187-base!E$8)&lt;0,0,SUM(S187-base!E$8))</f>
        <v>0</v>
      </c>
      <c r="W187" s="149"/>
      <c r="X187" s="37">
        <f>IF(SUM(MOD(K187-I187,1)-IF(K187&gt;I187,MAX(0,MIN(K187,base!E$14/24)-MAX(I187,7/24)),MAX(0,base!E$14/24-MAX(I187,7/24))+MAX(0,MIN(K187,base!E$14/24)-7/24)))&lt;0,0,SUM(MOD(K187-I187,1)-IF(K187&gt;I187,MAX(0,MIN(K187,base!E$14/24)-MAX(I187,7/24)),MAX(0,base!E$14/24-MAX(I187,7/24))+MAX(0,MIN(K187,base!E$14/24)-7/24))))</f>
        <v>0</v>
      </c>
      <c r="Y187" s="19"/>
      <c r="Z187" s="39">
        <f>M187*G187*1</f>
        <v>0</v>
      </c>
    </row>
    <row r="188" spans="1:26">
      <c r="A188" s="3" t="s">
        <v>8</v>
      </c>
      <c r="B188" s="21">
        <v>41459</v>
      </c>
      <c r="C188" s="22"/>
      <c r="D188" s="23"/>
      <c r="E188" s="24"/>
      <c r="F188" s="25"/>
      <c r="G188" s="24"/>
      <c r="H188" s="25"/>
      <c r="I188" s="26"/>
      <c r="J188" s="27"/>
      <c r="K188" s="28"/>
      <c r="L188" s="29">
        <f t="shared" si="7"/>
        <v>0</v>
      </c>
      <c r="M188" s="30">
        <f>K188-I188+IF(I188&gt;K188,1)-J188+(E188*base!E$4)+(D188*base!E$4)+(C188*base!E$4)+(F188*base!E$4)</f>
        <v>0</v>
      </c>
      <c r="N188" s="31" t="str">
        <f>IF(M188&lt;=base!E$5,"","FAUX")</f>
        <v/>
      </c>
      <c r="O188" s="32">
        <f>IF(SUM(M188-base!E$5)&lt;0,0,SUM(M188-base!E$5))</f>
        <v>0</v>
      </c>
      <c r="P188" s="33">
        <f t="shared" si="6"/>
        <v>0</v>
      </c>
      <c r="Q188" s="14" t="str">
        <f>IF(P188&lt;=base!E$3,"","FAUX")</f>
        <v/>
      </c>
      <c r="R188" s="34">
        <f>IF(SUM(P188-base!E$3)&lt;0,0,SUM(P188-base!E$3))</f>
        <v>0</v>
      </c>
      <c r="S188" s="35">
        <f t="shared" si="8"/>
        <v>0</v>
      </c>
      <c r="T188" s="35">
        <f>IF(S188&gt;("36:00"*1),S188-("36:00"*1),0)-T187</f>
        <v>-0.20833333333333304</v>
      </c>
      <c r="U188" s="16" t="str">
        <f>IF(travail!S188&lt;=base!E$8,"","FAUX")</f>
        <v/>
      </c>
      <c r="V188" s="36">
        <f>IF(SUM(S188-base!E$8)&lt;0,0,SUM(S188-base!E$8))</f>
        <v>0</v>
      </c>
      <c r="W188" s="149"/>
      <c r="X188" s="37">
        <f>IF(SUM(MOD(K188-I188,1)-IF(K188&gt;I188,MAX(0,MIN(K188,base!E$14/24)-MAX(I188,7/24)),MAX(0,base!E$14/24-MAX(I188,7/24))+MAX(0,MIN(K188,base!E$14/24)-7/24)))&lt;0,0,SUM(MOD(K188-I188,1)-IF(K188&gt;I188,MAX(0,MIN(K188,base!E$14/24)-MAX(I188,7/24)),MAX(0,base!E$14/24-MAX(I188,7/24))+MAX(0,MIN(K188,base!E$14/24)-7/24))))</f>
        <v>0</v>
      </c>
      <c r="Y188" s="19"/>
      <c r="Z188" s="39">
        <f>M188*G188*1</f>
        <v>0</v>
      </c>
    </row>
    <row r="189" spans="1:26">
      <c r="A189" s="3" t="s">
        <v>9</v>
      </c>
      <c r="B189" s="21">
        <v>41460</v>
      </c>
      <c r="C189" s="22"/>
      <c r="D189" s="23"/>
      <c r="E189" s="24"/>
      <c r="F189" s="25"/>
      <c r="G189" s="24"/>
      <c r="H189" s="25"/>
      <c r="I189" s="26"/>
      <c r="J189" s="27"/>
      <c r="K189" s="28"/>
      <c r="L189" s="29">
        <f t="shared" si="7"/>
        <v>0</v>
      </c>
      <c r="M189" s="30">
        <f>K189-I189+IF(I189&gt;K189,1)-J189+(E189*base!E$4)+(D189*base!E$4)+(C189*base!E$4)+(F189*base!E$4)</f>
        <v>0</v>
      </c>
      <c r="N189" s="31" t="str">
        <f>IF(M189&lt;=base!E$5,"","FAUX")</f>
        <v/>
      </c>
      <c r="O189" s="32">
        <f>IF(SUM(M189-base!E$5)&lt;0,0,SUM(M189-base!E$5))</f>
        <v>0</v>
      </c>
      <c r="P189" s="33">
        <f t="shared" si="6"/>
        <v>0</v>
      </c>
      <c r="Q189" s="14" t="str">
        <f>IF(P189&lt;=base!E$3,"","FAUX")</f>
        <v/>
      </c>
      <c r="R189" s="34">
        <f>IF(SUM(P189-base!E$3)&lt;0,0,SUM(P189-base!E$3))</f>
        <v>0</v>
      </c>
      <c r="S189" s="35">
        <f t="shared" si="8"/>
        <v>0</v>
      </c>
      <c r="T189" s="35">
        <f>IF(S189&gt;("36:00"*1),S189-("36:00"*1),0)-T188</f>
        <v>0.20833333333333304</v>
      </c>
      <c r="U189" s="16" t="str">
        <f>IF(travail!S189&lt;=base!E$8,"","FAUX")</f>
        <v/>
      </c>
      <c r="V189" s="36">
        <f>IF(SUM(S189-base!E$8)&lt;0,0,SUM(S189-base!E$8))</f>
        <v>0</v>
      </c>
      <c r="W189" s="149"/>
      <c r="X189" s="37">
        <f>IF(SUM(MOD(K189-I189,1)-IF(K189&gt;I189,MAX(0,MIN(K189,base!E$14/24)-MAX(I189,7/24)),MAX(0,base!E$14/24-MAX(I189,7/24))+MAX(0,MIN(K189,base!E$14/24)-7/24)))&lt;0,0,SUM(MOD(K189-I189,1)-IF(K189&gt;I189,MAX(0,MIN(K189,base!E$14/24)-MAX(I189,7/24)),MAX(0,base!E$14/24-MAX(I189,7/24))+MAX(0,MIN(K189,base!E$14/24)-7/24))))</f>
        <v>0</v>
      </c>
      <c r="Y189" s="19"/>
      <c r="Z189" s="39">
        <f>M189*G189*1</f>
        <v>0</v>
      </c>
    </row>
    <row r="190" spans="1:26">
      <c r="A190" s="3" t="s">
        <v>3</v>
      </c>
      <c r="B190" s="21">
        <v>41461</v>
      </c>
      <c r="C190" s="22"/>
      <c r="D190" s="23"/>
      <c r="E190" s="24"/>
      <c r="F190" s="25"/>
      <c r="G190" s="24"/>
      <c r="H190" s="25"/>
      <c r="I190" s="26"/>
      <c r="J190" s="27"/>
      <c r="K190" s="28"/>
      <c r="L190" s="29">
        <f t="shared" si="7"/>
        <v>0</v>
      </c>
      <c r="M190" s="30">
        <f>K190-I190+IF(I190&gt;K190,1)-J190+(E190*base!E$4)+(D190*base!E$4)+(C190*base!E$4)+(F190*base!E$4)</f>
        <v>0</v>
      </c>
      <c r="N190" s="31" t="str">
        <f>IF(M190&lt;=base!E$5,"","FAUX")</f>
        <v/>
      </c>
      <c r="O190" s="32">
        <f>IF(SUM(M190-base!E$5)&lt;0,0,SUM(M190-base!E$5))</f>
        <v>0</v>
      </c>
      <c r="P190" s="33">
        <f t="shared" si="6"/>
        <v>0</v>
      </c>
      <c r="Q190" s="14" t="str">
        <f>IF(P190&lt;=base!E$3,"","FAUX")</f>
        <v/>
      </c>
      <c r="R190" s="34">
        <f>IF(SUM(P190-base!E$3)&lt;0,0,SUM(P190-base!E$3))</f>
        <v>0</v>
      </c>
      <c r="S190" s="35">
        <f t="shared" si="8"/>
        <v>0</v>
      </c>
      <c r="T190" s="35">
        <f>IF(S190&gt;("36:00"*1),S190-("36:00"*1),0)-T189</f>
        <v>-0.20833333333333304</v>
      </c>
      <c r="U190" s="16" t="str">
        <f>IF(travail!S190&lt;=base!E$8,"","FAUX")</f>
        <v/>
      </c>
      <c r="V190" s="36">
        <f>IF(SUM(S190-base!E$8)&lt;0,0,SUM(S190-base!E$8))</f>
        <v>0</v>
      </c>
      <c r="W190" s="149"/>
      <c r="X190" s="37">
        <f>IF(SUM(MOD(K190-I190,1)-IF(K190&gt;I190,MAX(0,MIN(K190,base!E$14/24)-MAX(I190,7/24)),MAX(0,base!E$14/24-MAX(I190,7/24))+MAX(0,MIN(K190,base!E$14/24)-7/24)))&lt;0,0,SUM(MOD(K190-I190,1)-IF(K190&gt;I190,MAX(0,MIN(K190,base!E$14/24)-MAX(I190,7/24)),MAX(0,base!E$14/24-MAX(I190,7/24))+MAX(0,MIN(K190,base!E$14/24)-7/24))))</f>
        <v>0</v>
      </c>
      <c r="Y190" s="19"/>
      <c r="Z190" s="39">
        <f>M190*G190*1</f>
        <v>0</v>
      </c>
    </row>
    <row r="191" spans="1:26">
      <c r="A191" s="3" t="s">
        <v>4</v>
      </c>
      <c r="B191" s="21">
        <v>41462</v>
      </c>
      <c r="C191" s="22"/>
      <c r="D191" s="23"/>
      <c r="E191" s="24"/>
      <c r="F191" s="25"/>
      <c r="G191" s="24"/>
      <c r="H191" s="25"/>
      <c r="I191" s="26"/>
      <c r="J191" s="27"/>
      <c r="K191" s="28"/>
      <c r="L191" s="29">
        <f t="shared" si="7"/>
        <v>0</v>
      </c>
      <c r="M191" s="30">
        <f>K191-I191+IF(I191&gt;K191,1)-J191+(E191*base!E$4)+(D191*base!E$4)+(C191*base!E$4)+(F191*base!E$4)</f>
        <v>0</v>
      </c>
      <c r="N191" s="31" t="str">
        <f>IF(M191&lt;=base!E$5,"","FAUX")</f>
        <v/>
      </c>
      <c r="O191" s="32">
        <f>IF(SUM(M191-base!E$5)&lt;0,0,SUM(M191-base!E$5))</f>
        <v>0</v>
      </c>
      <c r="P191" s="33">
        <f t="shared" si="6"/>
        <v>0</v>
      </c>
      <c r="Q191" s="14" t="str">
        <f>IF(P191&lt;=base!E$3,"","FAUX")</f>
        <v/>
      </c>
      <c r="R191" s="34">
        <f>IF(SUM(P191-base!E$3)&lt;0,0,SUM(P191-base!E$3))</f>
        <v>0</v>
      </c>
      <c r="S191" s="35">
        <f t="shared" si="8"/>
        <v>0</v>
      </c>
      <c r="T191" s="35">
        <f>IF(S191&gt;("36:00"*1),S191-("36:00"*1),0)-T190</f>
        <v>0.20833333333333304</v>
      </c>
      <c r="U191" s="16" t="str">
        <f>IF(travail!S191&lt;=base!E$8,"","FAUX")</f>
        <v/>
      </c>
      <c r="V191" s="36">
        <f>IF(SUM(S191-base!E$8)&lt;0,0,SUM(S191-base!E$8))</f>
        <v>0</v>
      </c>
      <c r="W191" s="149"/>
      <c r="X191" s="37">
        <f>IF(SUM(MOD(K191-I191,1)-IF(K191&gt;I191,MAX(0,MIN(K191,base!E$14/24)-MAX(I191,7/24)),MAX(0,base!E$14/24-MAX(I191,7/24))+MAX(0,MIN(K191,base!E$14/24)-7/24)))&lt;0,0,SUM(MOD(K191-I191,1)-IF(K191&gt;I191,MAX(0,MIN(K191,base!E$14/24)-MAX(I191,7/24)),MAX(0,base!E$14/24-MAX(I191,7/24))+MAX(0,MIN(K191,base!E$14/24)-7/24))))</f>
        <v>0</v>
      </c>
      <c r="Y191" s="19"/>
      <c r="Z191" s="39"/>
    </row>
    <row r="192" spans="1:26">
      <c r="A192" s="3" t="s">
        <v>5</v>
      </c>
      <c r="B192" s="21">
        <v>41463</v>
      </c>
      <c r="C192" s="22"/>
      <c r="D192" s="23"/>
      <c r="E192" s="24"/>
      <c r="F192" s="25"/>
      <c r="G192" s="24"/>
      <c r="H192" s="25"/>
      <c r="I192" s="26"/>
      <c r="J192" s="27"/>
      <c r="K192" s="28"/>
      <c r="L192" s="29">
        <f t="shared" si="7"/>
        <v>0</v>
      </c>
      <c r="M192" s="30">
        <f>K192-I192+IF(I192&gt;K192,1)-J192+(E192*base!E$4)+(D192*base!E$4)+(C192*base!E$4)+(F192*base!E$4)</f>
        <v>0</v>
      </c>
      <c r="N192" s="31" t="str">
        <f>IF(M192&lt;=base!E$5,"","FAUX")</f>
        <v/>
      </c>
      <c r="O192" s="32">
        <f>IF(SUM(M192-base!E$5)&lt;0,0,SUM(M192-base!E$5))</f>
        <v>0</v>
      </c>
      <c r="P192" s="33">
        <f t="shared" si="6"/>
        <v>0</v>
      </c>
      <c r="Q192" s="14" t="str">
        <f>IF(P192&lt;=base!E$3,"","FAUX")</f>
        <v/>
      </c>
      <c r="R192" s="34">
        <f>IF(SUM(P192-base!E$3)&lt;0,0,SUM(P192-base!E$3))</f>
        <v>0</v>
      </c>
      <c r="S192" s="35">
        <f t="shared" si="8"/>
        <v>0</v>
      </c>
      <c r="T192" s="35">
        <f>IF(S192&gt;("36:00"*1),S192-("36:00"*1),0)-T191</f>
        <v>-0.20833333333333304</v>
      </c>
      <c r="U192" s="16" t="str">
        <f>IF(travail!S192&lt;=base!E$8,"","FAUX")</f>
        <v/>
      </c>
      <c r="V192" s="36">
        <f>IF(SUM(S192-base!E$8)&lt;0,0,SUM(S192-base!E$8))</f>
        <v>0</v>
      </c>
      <c r="W192" s="149"/>
      <c r="X192" s="37">
        <f>IF(SUM(MOD(K192-I192,1)-IF(K192&gt;I192,MAX(0,MIN(K192,base!E$14/24)-MAX(I192,7/24)),MAX(0,base!E$14/24-MAX(I192,7/24))+MAX(0,MIN(K192,base!E$14/24)-7/24)))&lt;0,0,SUM(MOD(K192-I192,1)-IF(K192&gt;I192,MAX(0,MIN(K192,base!E$14/24)-MAX(I192,7/24)),MAX(0,base!E$14/24-MAX(I192,7/24))+MAX(0,MIN(K192,base!E$14/24)-7/24))))</f>
        <v>0</v>
      </c>
      <c r="Y192" s="38">
        <f>M192</f>
        <v>0</v>
      </c>
      <c r="Z192" s="39"/>
    </row>
    <row r="193" spans="1:26">
      <c r="A193" s="3" t="s">
        <v>6</v>
      </c>
      <c r="B193" s="21">
        <v>41464</v>
      </c>
      <c r="C193" s="22"/>
      <c r="D193" s="23"/>
      <c r="E193" s="24"/>
      <c r="F193" s="25"/>
      <c r="G193" s="24"/>
      <c r="H193" s="25"/>
      <c r="I193" s="26"/>
      <c r="J193" s="27"/>
      <c r="K193" s="28"/>
      <c r="L193" s="29">
        <f t="shared" si="7"/>
        <v>0</v>
      </c>
      <c r="M193" s="30">
        <f>K193-I193+IF(I193&gt;K193,1)-J193+(E193*base!E$4)+(D193*base!E$4)+(C193*base!E$4)+(F193*base!E$4)</f>
        <v>0</v>
      </c>
      <c r="N193" s="31" t="str">
        <f>IF(M193&lt;=base!E$5,"","FAUX")</f>
        <v/>
      </c>
      <c r="O193" s="32">
        <f>IF(SUM(M193-base!E$5)&lt;0,0,SUM(M193-base!E$5))</f>
        <v>0</v>
      </c>
      <c r="P193" s="33">
        <f t="shared" ref="P193:P256" si="9">K193-I193+IF(I193&gt;K193,1)</f>
        <v>0</v>
      </c>
      <c r="Q193" s="14" t="str">
        <f>IF(P193&lt;=base!E$3,"","FAUX")</f>
        <v/>
      </c>
      <c r="R193" s="34">
        <f>IF(SUM(P193-base!E$3)&lt;0,0,SUM(P193-base!E$3))</f>
        <v>0</v>
      </c>
      <c r="S193" s="35">
        <f t="shared" si="8"/>
        <v>0</v>
      </c>
      <c r="T193" s="35">
        <f>IF(S193&gt;("36:00"*1),S193-("36:00"*1),0)-T192</f>
        <v>0.20833333333333304</v>
      </c>
      <c r="U193" s="16" t="str">
        <f>IF(travail!S193&lt;=base!E$8,"","FAUX")</f>
        <v/>
      </c>
      <c r="V193" s="36">
        <f>IF(SUM(S193-base!E$8)&lt;0,0,SUM(S193-base!E$8))</f>
        <v>0</v>
      </c>
      <c r="W193" s="149"/>
      <c r="X193" s="37">
        <f>IF(SUM(MOD(K193-I193,1)-IF(K193&gt;I193,MAX(0,MIN(K193,base!E$14/24)-MAX(I193,7/24)),MAX(0,base!E$14/24-MAX(I193,7/24))+MAX(0,MIN(K193,base!E$14/24)-7/24)))&lt;0,0,SUM(MOD(K193-I193,1)-IF(K193&gt;I193,MAX(0,MIN(K193,base!E$14/24)-MAX(I193,7/24)),MAX(0,base!E$14/24-MAX(I193,7/24))+MAX(0,MIN(K193,base!E$14/24)-7/24))))</f>
        <v>0</v>
      </c>
      <c r="Y193" s="19"/>
      <c r="Z193" s="39">
        <f>M193*G193*1</f>
        <v>0</v>
      </c>
    </row>
    <row r="194" spans="1:26">
      <c r="A194" s="3" t="s">
        <v>7</v>
      </c>
      <c r="B194" s="21">
        <v>41465</v>
      </c>
      <c r="C194" s="22"/>
      <c r="D194" s="23"/>
      <c r="E194" s="24"/>
      <c r="F194" s="25"/>
      <c r="G194" s="24"/>
      <c r="H194" s="25"/>
      <c r="I194" s="26"/>
      <c r="J194" s="27"/>
      <c r="K194" s="28"/>
      <c r="L194" s="29">
        <f t="shared" si="7"/>
        <v>0</v>
      </c>
      <c r="M194" s="30">
        <f>K194-I194+IF(I194&gt;K194,1)-J194+(E194*base!E$4)+(D194*base!E$4)+(C194*base!E$4)+(F194*base!E$4)</f>
        <v>0</v>
      </c>
      <c r="N194" s="31" t="str">
        <f>IF(M194&lt;=base!E$5,"","FAUX")</f>
        <v/>
      </c>
      <c r="O194" s="32">
        <f>IF(SUM(M194-base!E$5)&lt;0,0,SUM(M194-base!E$5))</f>
        <v>0</v>
      </c>
      <c r="P194" s="33">
        <f t="shared" si="9"/>
        <v>0</v>
      </c>
      <c r="Q194" s="14" t="str">
        <f>IF(P194&lt;=base!E$3,"","FAUX")</f>
        <v/>
      </c>
      <c r="R194" s="34">
        <f>IF(SUM(P194-base!E$3)&lt;0,0,SUM(P194-base!E$3))</f>
        <v>0</v>
      </c>
      <c r="S194" s="35">
        <f t="shared" si="8"/>
        <v>0</v>
      </c>
      <c r="T194" s="35">
        <f>IF(S194&gt;("36:00"*1),S194-("36:00"*1),0)-T193</f>
        <v>-0.20833333333333304</v>
      </c>
      <c r="U194" s="16" t="str">
        <f>IF(travail!S194&lt;=base!E$8,"","FAUX")</f>
        <v/>
      </c>
      <c r="V194" s="36">
        <f>IF(SUM(S194-base!E$8)&lt;0,0,SUM(S194-base!E$8))</f>
        <v>0</v>
      </c>
      <c r="W194" s="149"/>
      <c r="X194" s="37">
        <f>IF(SUM(MOD(K194-I194,1)-IF(K194&gt;I194,MAX(0,MIN(K194,base!E$14/24)-MAX(I194,7/24)),MAX(0,base!E$14/24-MAX(I194,7/24))+MAX(0,MIN(K194,base!E$14/24)-7/24)))&lt;0,0,SUM(MOD(K194-I194,1)-IF(K194&gt;I194,MAX(0,MIN(K194,base!E$14/24)-MAX(I194,7/24)),MAX(0,base!E$14/24-MAX(I194,7/24))+MAX(0,MIN(K194,base!E$14/24)-7/24))))</f>
        <v>0</v>
      </c>
      <c r="Y194" s="19"/>
      <c r="Z194" s="39">
        <f>M194*G194*1</f>
        <v>0</v>
      </c>
    </row>
    <row r="195" spans="1:26">
      <c r="A195" s="3" t="s">
        <v>8</v>
      </c>
      <c r="B195" s="21">
        <v>41466</v>
      </c>
      <c r="C195" s="22"/>
      <c r="D195" s="23"/>
      <c r="E195" s="24"/>
      <c r="F195" s="25"/>
      <c r="G195" s="24"/>
      <c r="H195" s="25"/>
      <c r="I195" s="26"/>
      <c r="J195" s="27"/>
      <c r="K195" s="28"/>
      <c r="L195" s="29">
        <f t="shared" si="7"/>
        <v>0</v>
      </c>
      <c r="M195" s="30">
        <f>K195-I195+IF(I195&gt;K195,1)-J195+(E195*base!E$4)+(D195*base!E$4)+(C195*base!E$4)+(F195*base!E$4)</f>
        <v>0</v>
      </c>
      <c r="N195" s="31" t="str">
        <f>IF(M195&lt;=base!E$5,"","FAUX")</f>
        <v/>
      </c>
      <c r="O195" s="32">
        <f>IF(SUM(M195-base!E$5)&lt;0,0,SUM(M195-base!E$5))</f>
        <v>0</v>
      </c>
      <c r="P195" s="33">
        <f t="shared" si="9"/>
        <v>0</v>
      </c>
      <c r="Q195" s="14" t="str">
        <f>IF(P195&lt;=base!E$3,"","FAUX")</f>
        <v/>
      </c>
      <c r="R195" s="34">
        <f>IF(SUM(P195-base!E$3)&lt;0,0,SUM(P195-base!E$3))</f>
        <v>0</v>
      </c>
      <c r="S195" s="35">
        <f t="shared" si="8"/>
        <v>0</v>
      </c>
      <c r="T195" s="35">
        <f>IF(S195&gt;("36:00"*1),S195-("36:00"*1),0)-T194</f>
        <v>0.20833333333333304</v>
      </c>
      <c r="U195" s="16" t="str">
        <f>IF(travail!S195&lt;=base!E$8,"","FAUX")</f>
        <v/>
      </c>
      <c r="V195" s="36">
        <f>IF(SUM(S195-base!E$8)&lt;0,0,SUM(S195-base!E$8))</f>
        <v>0</v>
      </c>
      <c r="W195" s="149"/>
      <c r="X195" s="37">
        <f>IF(SUM(MOD(K195-I195,1)-IF(K195&gt;I195,MAX(0,MIN(K195,base!E$14/24)-MAX(I195,7/24)),MAX(0,base!E$14/24-MAX(I195,7/24))+MAX(0,MIN(K195,base!E$14/24)-7/24)))&lt;0,0,SUM(MOD(K195-I195,1)-IF(K195&gt;I195,MAX(0,MIN(K195,base!E$14/24)-MAX(I195,7/24)),MAX(0,base!E$14/24-MAX(I195,7/24))+MAX(0,MIN(K195,base!E$14/24)-7/24))))</f>
        <v>0</v>
      </c>
      <c r="Y195" s="19"/>
      <c r="Z195" s="39">
        <f>M195*G195*1</f>
        <v>0</v>
      </c>
    </row>
    <row r="196" spans="1:26">
      <c r="A196" s="3" t="s">
        <v>9</v>
      </c>
      <c r="B196" s="21">
        <v>41467</v>
      </c>
      <c r="C196" s="22"/>
      <c r="D196" s="23"/>
      <c r="E196" s="24"/>
      <c r="F196" s="25"/>
      <c r="G196" s="24"/>
      <c r="H196" s="25"/>
      <c r="I196" s="26"/>
      <c r="J196" s="27"/>
      <c r="K196" s="28"/>
      <c r="L196" s="29">
        <f t="shared" ref="L196:L259" si="10">C196+D196+E196+F196+G196+H196</f>
        <v>0</v>
      </c>
      <c r="M196" s="30">
        <f>K196-I196+IF(I196&gt;K196,1)-J196+(E196*base!E$4)+(D196*base!E$4)+(C196*base!E$4)+(F196*base!E$4)</f>
        <v>0</v>
      </c>
      <c r="N196" s="31" t="str">
        <f>IF(M196&lt;=base!E$5,"","FAUX")</f>
        <v/>
      </c>
      <c r="O196" s="32">
        <f>IF(SUM(M196-base!E$5)&lt;0,0,SUM(M196-base!E$5))</f>
        <v>0</v>
      </c>
      <c r="P196" s="33">
        <f t="shared" si="9"/>
        <v>0</v>
      </c>
      <c r="Q196" s="14" t="str">
        <f>IF(P196&lt;=base!E$3,"","FAUX")</f>
        <v/>
      </c>
      <c r="R196" s="34">
        <f>IF(SUM(P196-base!E$3)&lt;0,0,SUM(P196-base!E$3))</f>
        <v>0</v>
      </c>
      <c r="S196" s="35">
        <f t="shared" si="8"/>
        <v>0</v>
      </c>
      <c r="T196" s="35">
        <f>IF(S196&gt;("36:00"*1),S196-("36:00"*1),0)-T195</f>
        <v>-0.20833333333333304</v>
      </c>
      <c r="U196" s="16" t="str">
        <f>IF(travail!S196&lt;=base!E$8,"","FAUX")</f>
        <v/>
      </c>
      <c r="V196" s="36">
        <f>IF(SUM(S196-base!E$8)&lt;0,0,SUM(S196-base!E$8))</f>
        <v>0</v>
      </c>
      <c r="W196" s="149"/>
      <c r="X196" s="37">
        <f>IF(SUM(MOD(K196-I196,1)-IF(K196&gt;I196,MAX(0,MIN(K196,base!E$14/24)-MAX(I196,7/24)),MAX(0,base!E$14/24-MAX(I196,7/24))+MAX(0,MIN(K196,base!E$14/24)-7/24)))&lt;0,0,SUM(MOD(K196-I196,1)-IF(K196&gt;I196,MAX(0,MIN(K196,base!E$14/24)-MAX(I196,7/24)),MAX(0,base!E$14/24-MAX(I196,7/24))+MAX(0,MIN(K196,base!E$14/24)-7/24))))</f>
        <v>0</v>
      </c>
      <c r="Y196" s="19"/>
      <c r="Z196" s="39">
        <f>M196*G196*1</f>
        <v>0</v>
      </c>
    </row>
    <row r="197" spans="1:26">
      <c r="A197" s="3" t="s">
        <v>3</v>
      </c>
      <c r="B197" s="21">
        <v>41468</v>
      </c>
      <c r="C197" s="22"/>
      <c r="D197" s="23"/>
      <c r="E197" s="24"/>
      <c r="F197" s="25"/>
      <c r="G197" s="24"/>
      <c r="H197" s="25"/>
      <c r="I197" s="26"/>
      <c r="J197" s="27"/>
      <c r="K197" s="28"/>
      <c r="L197" s="29">
        <f t="shared" si="10"/>
        <v>0</v>
      </c>
      <c r="M197" s="30">
        <f>K197-I197+IF(I197&gt;K197,1)-J197+(E197*base!E$4)+(D197*base!E$4)+(C197*base!E$4)+(F197*base!E$4)</f>
        <v>0</v>
      </c>
      <c r="N197" s="31" t="str">
        <f>IF(M197&lt;=base!E$5,"","FAUX")</f>
        <v/>
      </c>
      <c r="O197" s="32">
        <f>IF(SUM(M197-base!E$5)&lt;0,0,SUM(M197-base!E$5))</f>
        <v>0</v>
      </c>
      <c r="P197" s="33">
        <f t="shared" si="9"/>
        <v>0</v>
      </c>
      <c r="Q197" s="14" t="str">
        <f>IF(P197&lt;=base!E$3,"","FAUX")</f>
        <v/>
      </c>
      <c r="R197" s="34">
        <f>IF(SUM(P197-base!E$3)&lt;0,0,SUM(P197-base!E$3))</f>
        <v>0</v>
      </c>
      <c r="S197" s="35">
        <f t="shared" ref="S197:S260" si="11">L197*SUM(S196+M197)</f>
        <v>0</v>
      </c>
      <c r="T197" s="35">
        <f>IF(S197&gt;("36:00"*1),S197-("36:00"*1),0)-T196</f>
        <v>0.20833333333333304</v>
      </c>
      <c r="U197" s="16" t="str">
        <f>IF(travail!S197&lt;=base!E$8,"","FAUX")</f>
        <v/>
      </c>
      <c r="V197" s="36">
        <f>IF(SUM(S197-base!E$8)&lt;0,0,SUM(S197-base!E$8))</f>
        <v>0</v>
      </c>
      <c r="W197" s="149"/>
      <c r="X197" s="37">
        <f>IF(SUM(MOD(K197-I197,1)-IF(K197&gt;I197,MAX(0,MIN(K197,base!E$14/24)-MAX(I197,7/24)),MAX(0,base!E$14/24-MAX(I197,7/24))+MAX(0,MIN(K197,base!E$14/24)-7/24)))&lt;0,0,SUM(MOD(K197-I197,1)-IF(K197&gt;I197,MAX(0,MIN(K197,base!E$14/24)-MAX(I197,7/24)),MAX(0,base!E$14/24-MAX(I197,7/24))+MAX(0,MIN(K197,base!E$14/24)-7/24))))</f>
        <v>0</v>
      </c>
      <c r="Y197" s="19"/>
      <c r="Z197" s="39">
        <f>M197*G197*1</f>
        <v>0</v>
      </c>
    </row>
    <row r="198" spans="1:26">
      <c r="A198" s="3" t="s">
        <v>4</v>
      </c>
      <c r="B198" s="21">
        <v>41469</v>
      </c>
      <c r="C198" s="22"/>
      <c r="D198" s="23"/>
      <c r="E198" s="24"/>
      <c r="F198" s="25"/>
      <c r="G198" s="24"/>
      <c r="H198" s="25"/>
      <c r="I198" s="26"/>
      <c r="J198" s="27"/>
      <c r="K198" s="28"/>
      <c r="L198" s="29">
        <f t="shared" si="10"/>
        <v>0</v>
      </c>
      <c r="M198" s="30">
        <f>K198-I198+IF(I198&gt;K198,1)-J198+(E198*base!E$4)+(D198*base!E$4)+(C198*base!E$4)+(F198*base!E$4)</f>
        <v>0</v>
      </c>
      <c r="N198" s="31" t="str">
        <f>IF(M198&lt;=base!E$5,"","FAUX")</f>
        <v/>
      </c>
      <c r="O198" s="32">
        <f>IF(SUM(M198-base!E$5)&lt;0,0,SUM(M198-base!E$5))</f>
        <v>0</v>
      </c>
      <c r="P198" s="33">
        <f t="shared" si="9"/>
        <v>0</v>
      </c>
      <c r="Q198" s="14" t="str">
        <f>IF(P198&lt;=base!E$3,"","FAUX")</f>
        <v/>
      </c>
      <c r="R198" s="34">
        <f>IF(SUM(P198-base!E$3)&lt;0,0,SUM(P198-base!E$3))</f>
        <v>0</v>
      </c>
      <c r="S198" s="35">
        <f t="shared" si="11"/>
        <v>0</v>
      </c>
      <c r="T198" s="35">
        <f>IF(S198&gt;("36:00"*1),S198-("36:00"*1),0)-T197</f>
        <v>-0.20833333333333304</v>
      </c>
      <c r="U198" s="16" t="str">
        <f>IF(travail!S198&lt;=base!E$8,"","FAUX")</f>
        <v/>
      </c>
      <c r="V198" s="36">
        <f>IF(SUM(S198-base!E$8)&lt;0,0,SUM(S198-base!E$8))</f>
        <v>0</v>
      </c>
      <c r="W198" s="149"/>
      <c r="X198" s="37">
        <f>IF(SUM(MOD(K198-I198,1)-IF(K198&gt;I198,MAX(0,MIN(K198,base!E$14/24)-MAX(I198,7/24)),MAX(0,base!E$14/24-MAX(I198,7/24))+MAX(0,MIN(K198,base!E$14/24)-7/24)))&lt;0,0,SUM(MOD(K198-I198,1)-IF(K198&gt;I198,MAX(0,MIN(K198,base!E$14/24)-MAX(I198,7/24)),MAX(0,base!E$14/24-MAX(I198,7/24))+MAX(0,MIN(K198,base!E$14/24)-7/24))))</f>
        <v>0</v>
      </c>
      <c r="Y198" s="19"/>
      <c r="Z198" s="39"/>
    </row>
    <row r="199" spans="1:26">
      <c r="A199" s="3" t="s">
        <v>5</v>
      </c>
      <c r="B199" s="21">
        <v>41470</v>
      </c>
      <c r="C199" s="22"/>
      <c r="D199" s="23"/>
      <c r="E199" s="24"/>
      <c r="F199" s="25"/>
      <c r="G199" s="24"/>
      <c r="H199" s="25"/>
      <c r="I199" s="26"/>
      <c r="J199" s="27"/>
      <c r="K199" s="28"/>
      <c r="L199" s="29">
        <f t="shared" si="10"/>
        <v>0</v>
      </c>
      <c r="M199" s="30">
        <f>K199-I199+IF(I199&gt;K199,1)-J199+(E199*base!E$4)+(D199*base!E$4)+(C199*base!E$4)+(F199*base!E$4)</f>
        <v>0</v>
      </c>
      <c r="N199" s="31" t="str">
        <f>IF(M199&lt;=base!E$5,"","FAUX")</f>
        <v/>
      </c>
      <c r="O199" s="32">
        <f>IF(SUM(M199-base!E$5)&lt;0,0,SUM(M199-base!E$5))</f>
        <v>0</v>
      </c>
      <c r="P199" s="33">
        <f t="shared" si="9"/>
        <v>0</v>
      </c>
      <c r="Q199" s="14" t="str">
        <f>IF(P199&lt;=base!E$3,"","FAUX")</f>
        <v/>
      </c>
      <c r="R199" s="34">
        <f>IF(SUM(P199-base!E$3)&lt;0,0,SUM(P199-base!E$3))</f>
        <v>0</v>
      </c>
      <c r="S199" s="35">
        <f t="shared" si="11"/>
        <v>0</v>
      </c>
      <c r="T199" s="35">
        <f>IF(S199&gt;("36:00"*1),S199-("36:00"*1),0)-T198</f>
        <v>0.20833333333333304</v>
      </c>
      <c r="U199" s="16" t="str">
        <f>IF(travail!S199&lt;=base!E$8,"","FAUX")</f>
        <v/>
      </c>
      <c r="V199" s="36">
        <f>IF(SUM(S199-base!E$8)&lt;0,0,SUM(S199-base!E$8))</f>
        <v>0</v>
      </c>
      <c r="W199" s="149"/>
      <c r="X199" s="37">
        <f>IF(SUM(MOD(K199-I199,1)-IF(K199&gt;I199,MAX(0,MIN(K199,base!E$14/24)-MAX(I199,7/24)),MAX(0,base!E$14/24-MAX(I199,7/24))+MAX(0,MIN(K199,base!E$14/24)-7/24)))&lt;0,0,SUM(MOD(K199-I199,1)-IF(K199&gt;I199,MAX(0,MIN(K199,base!E$14/24)-MAX(I199,7/24)),MAX(0,base!E$14/24-MAX(I199,7/24))+MAX(0,MIN(K199,base!E$14/24)-7/24))))</f>
        <v>0</v>
      </c>
      <c r="Y199" s="38">
        <f>M199</f>
        <v>0</v>
      </c>
      <c r="Z199" s="39"/>
    </row>
    <row r="200" spans="1:26">
      <c r="A200" s="3" t="s">
        <v>6</v>
      </c>
      <c r="B200" s="21">
        <v>41471</v>
      </c>
      <c r="C200" s="22"/>
      <c r="D200" s="23"/>
      <c r="E200" s="24"/>
      <c r="F200" s="25"/>
      <c r="G200" s="24"/>
      <c r="H200" s="25"/>
      <c r="I200" s="26"/>
      <c r="J200" s="27"/>
      <c r="K200" s="28"/>
      <c r="L200" s="29">
        <f t="shared" si="10"/>
        <v>0</v>
      </c>
      <c r="M200" s="30">
        <f>K200-I200+IF(I200&gt;K200,1)-J200+(E200*base!E$4)+(D200*base!E$4)+(C200*base!E$4)+(F200*base!E$4)</f>
        <v>0</v>
      </c>
      <c r="N200" s="31" t="str">
        <f>IF(M200&lt;=base!E$5,"","FAUX")</f>
        <v/>
      </c>
      <c r="O200" s="32">
        <f>IF(SUM(M200-base!E$5)&lt;0,0,SUM(M200-base!E$5))</f>
        <v>0</v>
      </c>
      <c r="P200" s="33">
        <f t="shared" si="9"/>
        <v>0</v>
      </c>
      <c r="Q200" s="14" t="str">
        <f>IF(P200&lt;=base!E$3,"","FAUX")</f>
        <v/>
      </c>
      <c r="R200" s="34">
        <f>IF(SUM(P200-base!E$3)&lt;0,0,SUM(P200-base!E$3))</f>
        <v>0</v>
      </c>
      <c r="S200" s="35">
        <f t="shared" si="11"/>
        <v>0</v>
      </c>
      <c r="T200" s="35">
        <f>IF(S200&gt;("36:00"*1),S200-("36:00"*1),0)-T199</f>
        <v>-0.20833333333333304</v>
      </c>
      <c r="U200" s="16" t="str">
        <f>IF(travail!S200&lt;=base!E$8,"","FAUX")</f>
        <v/>
      </c>
      <c r="V200" s="36">
        <f>IF(SUM(S200-base!E$8)&lt;0,0,SUM(S200-base!E$8))</f>
        <v>0</v>
      </c>
      <c r="W200" s="149"/>
      <c r="X200" s="37">
        <f>IF(SUM(MOD(K200-I200,1)-IF(K200&gt;I200,MAX(0,MIN(K200,base!E$14/24)-MAX(I200,7/24)),MAX(0,base!E$14/24-MAX(I200,7/24))+MAX(0,MIN(K200,base!E$14/24)-7/24)))&lt;0,0,SUM(MOD(K200-I200,1)-IF(K200&gt;I200,MAX(0,MIN(K200,base!E$14/24)-MAX(I200,7/24)),MAX(0,base!E$14/24-MAX(I200,7/24))+MAX(0,MIN(K200,base!E$14/24)-7/24))))</f>
        <v>0</v>
      </c>
      <c r="Y200" s="19"/>
      <c r="Z200" s="39">
        <f>M200*G200*1</f>
        <v>0</v>
      </c>
    </row>
    <row r="201" spans="1:26">
      <c r="A201" s="3" t="s">
        <v>7</v>
      </c>
      <c r="B201" s="21">
        <v>41472</v>
      </c>
      <c r="C201" s="22"/>
      <c r="D201" s="23"/>
      <c r="E201" s="24"/>
      <c r="F201" s="25"/>
      <c r="G201" s="24"/>
      <c r="H201" s="25"/>
      <c r="I201" s="26"/>
      <c r="J201" s="27"/>
      <c r="K201" s="28"/>
      <c r="L201" s="29">
        <f t="shared" si="10"/>
        <v>0</v>
      </c>
      <c r="M201" s="30">
        <f>K201-I201+IF(I201&gt;K201,1)-J201+(E201*base!E$4)+(D201*base!E$4)+(C201*base!E$4)+(F201*base!E$4)</f>
        <v>0</v>
      </c>
      <c r="N201" s="31" t="str">
        <f>IF(M201&lt;=base!E$5,"","FAUX")</f>
        <v/>
      </c>
      <c r="O201" s="32">
        <f>IF(SUM(M201-base!E$5)&lt;0,0,SUM(M201-base!E$5))</f>
        <v>0</v>
      </c>
      <c r="P201" s="33">
        <f t="shared" si="9"/>
        <v>0</v>
      </c>
      <c r="Q201" s="14" t="str">
        <f>IF(P201&lt;=base!E$3,"","FAUX")</f>
        <v/>
      </c>
      <c r="R201" s="34">
        <f>IF(SUM(P201-base!E$3)&lt;0,0,SUM(P201-base!E$3))</f>
        <v>0</v>
      </c>
      <c r="S201" s="35">
        <f t="shared" si="11"/>
        <v>0</v>
      </c>
      <c r="T201" s="35">
        <f>IF(S201&gt;("36:00"*1),S201-("36:00"*1),0)-T200</f>
        <v>0.20833333333333304</v>
      </c>
      <c r="U201" s="16" t="str">
        <f>IF(travail!S201&lt;=base!E$8,"","FAUX")</f>
        <v/>
      </c>
      <c r="V201" s="36">
        <f>IF(SUM(S201-base!E$8)&lt;0,0,SUM(S201-base!E$8))</f>
        <v>0</v>
      </c>
      <c r="W201" s="149"/>
      <c r="X201" s="37">
        <f>IF(SUM(MOD(K201-I201,1)-IF(K201&gt;I201,MAX(0,MIN(K201,base!E$14/24)-MAX(I201,7/24)),MAX(0,base!E$14/24-MAX(I201,7/24))+MAX(0,MIN(K201,base!E$14/24)-7/24)))&lt;0,0,SUM(MOD(K201-I201,1)-IF(K201&gt;I201,MAX(0,MIN(K201,base!E$14/24)-MAX(I201,7/24)),MAX(0,base!E$14/24-MAX(I201,7/24))+MAX(0,MIN(K201,base!E$14/24)-7/24))))</f>
        <v>0</v>
      </c>
      <c r="Y201" s="19"/>
      <c r="Z201" s="39">
        <f>M201*G201*1</f>
        <v>0</v>
      </c>
    </row>
    <row r="202" spans="1:26">
      <c r="A202" s="3" t="s">
        <v>8</v>
      </c>
      <c r="B202" s="21">
        <v>41473</v>
      </c>
      <c r="C202" s="22"/>
      <c r="D202" s="23"/>
      <c r="E202" s="24"/>
      <c r="F202" s="25"/>
      <c r="G202" s="24"/>
      <c r="H202" s="25"/>
      <c r="I202" s="26"/>
      <c r="J202" s="27"/>
      <c r="K202" s="28"/>
      <c r="L202" s="29">
        <f t="shared" si="10"/>
        <v>0</v>
      </c>
      <c r="M202" s="30">
        <f>K202-I202+IF(I202&gt;K202,1)-J202+(E202*base!E$4)+(D202*base!E$4)+(C202*base!E$4)+(F202*base!E$4)</f>
        <v>0</v>
      </c>
      <c r="N202" s="31" t="str">
        <f>IF(M202&lt;=base!E$5,"","FAUX")</f>
        <v/>
      </c>
      <c r="O202" s="32">
        <f>IF(SUM(M202-base!E$5)&lt;0,0,SUM(M202-base!E$5))</f>
        <v>0</v>
      </c>
      <c r="P202" s="33">
        <f t="shared" si="9"/>
        <v>0</v>
      </c>
      <c r="Q202" s="14" t="str">
        <f>IF(P202&lt;=base!E$3,"","FAUX")</f>
        <v/>
      </c>
      <c r="R202" s="34">
        <f>IF(SUM(P202-base!E$3)&lt;0,0,SUM(P202-base!E$3))</f>
        <v>0</v>
      </c>
      <c r="S202" s="35">
        <f t="shared" si="11"/>
        <v>0</v>
      </c>
      <c r="T202" s="35">
        <f>IF(S202&gt;("36:00"*1),S202-("36:00"*1),0)-T201</f>
        <v>-0.20833333333333304</v>
      </c>
      <c r="U202" s="16" t="str">
        <f>IF(travail!S202&lt;=base!E$8,"","FAUX")</f>
        <v/>
      </c>
      <c r="V202" s="36">
        <f>IF(SUM(S202-base!E$8)&lt;0,0,SUM(S202-base!E$8))</f>
        <v>0</v>
      </c>
      <c r="W202" s="149"/>
      <c r="X202" s="37">
        <f>IF(SUM(MOD(K202-I202,1)-IF(K202&gt;I202,MAX(0,MIN(K202,base!E$14/24)-MAX(I202,7/24)),MAX(0,base!E$14/24-MAX(I202,7/24))+MAX(0,MIN(K202,base!E$14/24)-7/24)))&lt;0,0,SUM(MOD(K202-I202,1)-IF(K202&gt;I202,MAX(0,MIN(K202,base!E$14/24)-MAX(I202,7/24)),MAX(0,base!E$14/24-MAX(I202,7/24))+MAX(0,MIN(K202,base!E$14/24)-7/24))))</f>
        <v>0</v>
      </c>
      <c r="Y202" s="19"/>
      <c r="Z202" s="39">
        <f>M202*G202*1</f>
        <v>0</v>
      </c>
    </row>
    <row r="203" spans="1:26">
      <c r="A203" s="3" t="s">
        <v>9</v>
      </c>
      <c r="B203" s="21">
        <v>41474</v>
      </c>
      <c r="C203" s="22"/>
      <c r="D203" s="23"/>
      <c r="E203" s="24"/>
      <c r="F203" s="25"/>
      <c r="G203" s="24"/>
      <c r="H203" s="25"/>
      <c r="I203" s="26"/>
      <c r="J203" s="27"/>
      <c r="K203" s="28"/>
      <c r="L203" s="29">
        <f t="shared" si="10"/>
        <v>0</v>
      </c>
      <c r="M203" s="30">
        <f>K203-I203+IF(I203&gt;K203,1)-J203+(E203*base!E$4)+(D203*base!E$4)+(C203*base!E$4)+(F203*base!E$4)</f>
        <v>0</v>
      </c>
      <c r="N203" s="31" t="str">
        <f>IF(M203&lt;=base!E$5,"","FAUX")</f>
        <v/>
      </c>
      <c r="O203" s="32">
        <f>IF(SUM(M203-base!E$5)&lt;0,0,SUM(M203-base!E$5))</f>
        <v>0</v>
      </c>
      <c r="P203" s="33">
        <f t="shared" si="9"/>
        <v>0</v>
      </c>
      <c r="Q203" s="14" t="str">
        <f>IF(P203&lt;=base!E$3,"","FAUX")</f>
        <v/>
      </c>
      <c r="R203" s="34">
        <f>IF(SUM(P203-base!E$3)&lt;0,0,SUM(P203-base!E$3))</f>
        <v>0</v>
      </c>
      <c r="S203" s="35">
        <f t="shared" si="11"/>
        <v>0</v>
      </c>
      <c r="T203" s="35">
        <f>IF(S203&gt;("36:00"*1),S203-("36:00"*1),0)-T202</f>
        <v>0.20833333333333304</v>
      </c>
      <c r="U203" s="16" t="str">
        <f>IF(travail!S203&lt;=base!E$8,"","FAUX")</f>
        <v/>
      </c>
      <c r="V203" s="36">
        <f>IF(SUM(S203-base!E$8)&lt;0,0,SUM(S203-base!E$8))</f>
        <v>0</v>
      </c>
      <c r="W203" s="149"/>
      <c r="X203" s="37">
        <f>IF(SUM(MOD(K203-I203,1)-IF(K203&gt;I203,MAX(0,MIN(K203,base!E$14/24)-MAX(I203,7/24)),MAX(0,base!E$14/24-MAX(I203,7/24))+MAX(0,MIN(K203,base!E$14/24)-7/24)))&lt;0,0,SUM(MOD(K203-I203,1)-IF(K203&gt;I203,MAX(0,MIN(K203,base!E$14/24)-MAX(I203,7/24)),MAX(0,base!E$14/24-MAX(I203,7/24))+MAX(0,MIN(K203,base!E$14/24)-7/24))))</f>
        <v>0</v>
      </c>
      <c r="Y203" s="19"/>
      <c r="Z203" s="39">
        <f>M203*G203*1</f>
        <v>0</v>
      </c>
    </row>
    <row r="204" spans="1:26">
      <c r="A204" s="3" t="s">
        <v>3</v>
      </c>
      <c r="B204" s="21">
        <v>41475</v>
      </c>
      <c r="C204" s="22"/>
      <c r="D204" s="23"/>
      <c r="E204" s="24"/>
      <c r="F204" s="25"/>
      <c r="G204" s="24"/>
      <c r="H204" s="25"/>
      <c r="I204" s="26"/>
      <c r="J204" s="27"/>
      <c r="K204" s="28"/>
      <c r="L204" s="29">
        <f t="shared" si="10"/>
        <v>0</v>
      </c>
      <c r="M204" s="30">
        <f>K204-I204+IF(I204&gt;K204,1)-J204+(E204*base!E$4)+(D204*base!E$4)+(C204*base!E$4)+(F204*base!E$4)</f>
        <v>0</v>
      </c>
      <c r="N204" s="31" t="str">
        <f>IF(M204&lt;=base!E$5,"","FAUX")</f>
        <v/>
      </c>
      <c r="O204" s="32">
        <f>IF(SUM(M204-base!E$5)&lt;0,0,SUM(M204-base!E$5))</f>
        <v>0</v>
      </c>
      <c r="P204" s="33">
        <f t="shared" si="9"/>
        <v>0</v>
      </c>
      <c r="Q204" s="14" t="str">
        <f>IF(P204&lt;=base!E$3,"","FAUX")</f>
        <v/>
      </c>
      <c r="R204" s="34">
        <f>IF(SUM(P204-base!E$3)&lt;0,0,SUM(P204-base!E$3))</f>
        <v>0</v>
      </c>
      <c r="S204" s="35">
        <f t="shared" si="11"/>
        <v>0</v>
      </c>
      <c r="T204" s="35">
        <f>IF(S204&gt;("36:00"*1),S204-("36:00"*1),0)-T203</f>
        <v>-0.20833333333333304</v>
      </c>
      <c r="U204" s="16" t="str">
        <f>IF(travail!S204&lt;=base!E$8,"","FAUX")</f>
        <v/>
      </c>
      <c r="V204" s="36">
        <f>IF(SUM(S204-base!E$8)&lt;0,0,SUM(S204-base!E$8))</f>
        <v>0</v>
      </c>
      <c r="W204" s="149"/>
      <c r="X204" s="37">
        <f>IF(SUM(MOD(K204-I204,1)-IF(K204&gt;I204,MAX(0,MIN(K204,base!E$14/24)-MAX(I204,7/24)),MAX(0,base!E$14/24-MAX(I204,7/24))+MAX(0,MIN(K204,base!E$14/24)-7/24)))&lt;0,0,SUM(MOD(K204-I204,1)-IF(K204&gt;I204,MAX(0,MIN(K204,base!E$14/24)-MAX(I204,7/24)),MAX(0,base!E$14/24-MAX(I204,7/24))+MAX(0,MIN(K204,base!E$14/24)-7/24))))</f>
        <v>0</v>
      </c>
      <c r="Y204" s="19"/>
      <c r="Z204" s="39">
        <f>M204*G204*1</f>
        <v>0</v>
      </c>
    </row>
    <row r="205" spans="1:26">
      <c r="A205" s="3" t="s">
        <v>4</v>
      </c>
      <c r="B205" s="21">
        <v>41476</v>
      </c>
      <c r="C205" s="22"/>
      <c r="D205" s="23"/>
      <c r="E205" s="24"/>
      <c r="F205" s="25"/>
      <c r="G205" s="24"/>
      <c r="H205" s="25"/>
      <c r="I205" s="26"/>
      <c r="J205" s="27"/>
      <c r="K205" s="28"/>
      <c r="L205" s="29">
        <f t="shared" si="10"/>
        <v>0</v>
      </c>
      <c r="M205" s="30">
        <f>K205-I205+IF(I205&gt;K205,1)-J205+(E205*base!E$4)+(D205*base!E$4)+(C205*base!E$4)+(F205*base!E$4)</f>
        <v>0</v>
      </c>
      <c r="N205" s="31" t="str">
        <f>IF(M205&lt;=base!E$5,"","FAUX")</f>
        <v/>
      </c>
      <c r="O205" s="32">
        <f>IF(SUM(M205-base!E$5)&lt;0,0,SUM(M205-base!E$5))</f>
        <v>0</v>
      </c>
      <c r="P205" s="33">
        <f t="shared" si="9"/>
        <v>0</v>
      </c>
      <c r="Q205" s="14" t="str">
        <f>IF(P205&lt;=base!E$3,"","FAUX")</f>
        <v/>
      </c>
      <c r="R205" s="34">
        <f>IF(SUM(P205-base!E$3)&lt;0,0,SUM(P205-base!E$3))</f>
        <v>0</v>
      </c>
      <c r="S205" s="35">
        <f t="shared" si="11"/>
        <v>0</v>
      </c>
      <c r="T205" s="35">
        <f>IF(S205&gt;("36:00"*1),S205-("36:00"*1),0)-T204</f>
        <v>0.20833333333333304</v>
      </c>
      <c r="U205" s="16" t="str">
        <f>IF(travail!S205&lt;=base!E$8,"","FAUX")</f>
        <v/>
      </c>
      <c r="V205" s="36">
        <f>IF(SUM(S205-base!E$8)&lt;0,0,SUM(S205-base!E$8))</f>
        <v>0</v>
      </c>
      <c r="W205" s="149"/>
      <c r="X205" s="37">
        <f>IF(SUM(MOD(K205-I205,1)-IF(K205&gt;I205,MAX(0,MIN(K205,base!E$14/24)-MAX(I205,7/24)),MAX(0,base!E$14/24-MAX(I205,7/24))+MAX(0,MIN(K205,base!E$14/24)-7/24)))&lt;0,0,SUM(MOD(K205-I205,1)-IF(K205&gt;I205,MAX(0,MIN(K205,base!E$14/24)-MAX(I205,7/24)),MAX(0,base!E$14/24-MAX(I205,7/24))+MAX(0,MIN(K205,base!E$14/24)-7/24))))</f>
        <v>0</v>
      </c>
      <c r="Y205" s="19"/>
      <c r="Z205" s="39"/>
    </row>
    <row r="206" spans="1:26">
      <c r="A206" s="3" t="s">
        <v>5</v>
      </c>
      <c r="B206" s="21">
        <v>41477</v>
      </c>
      <c r="C206" s="22"/>
      <c r="D206" s="23"/>
      <c r="E206" s="24"/>
      <c r="F206" s="25"/>
      <c r="G206" s="24"/>
      <c r="H206" s="25"/>
      <c r="I206" s="26"/>
      <c r="J206" s="27"/>
      <c r="K206" s="28"/>
      <c r="L206" s="29">
        <f t="shared" si="10"/>
        <v>0</v>
      </c>
      <c r="M206" s="30">
        <f>K206-I206+IF(I206&gt;K206,1)-J206+(E206*base!E$4)+(D206*base!E$4)+(C206*base!E$4)+(F206*base!E$4)</f>
        <v>0</v>
      </c>
      <c r="N206" s="31" t="str">
        <f>IF(M206&lt;=base!E$5,"","FAUX")</f>
        <v/>
      </c>
      <c r="O206" s="32">
        <f>IF(SUM(M206-base!E$5)&lt;0,0,SUM(M206-base!E$5))</f>
        <v>0</v>
      </c>
      <c r="P206" s="33">
        <f t="shared" si="9"/>
        <v>0</v>
      </c>
      <c r="Q206" s="14" t="str">
        <f>IF(P206&lt;=base!E$3,"","FAUX")</f>
        <v/>
      </c>
      <c r="R206" s="34">
        <f>IF(SUM(P206-base!E$3)&lt;0,0,SUM(P206-base!E$3))</f>
        <v>0</v>
      </c>
      <c r="S206" s="35">
        <f t="shared" si="11"/>
        <v>0</v>
      </c>
      <c r="T206" s="35">
        <f>IF(S206&gt;("36:00"*1),S206-("36:00"*1),0)-T205</f>
        <v>-0.20833333333333304</v>
      </c>
      <c r="U206" s="16" t="str">
        <f>IF(travail!S206&lt;=base!E$8,"","FAUX")</f>
        <v/>
      </c>
      <c r="V206" s="36">
        <f>IF(SUM(S206-base!E$8)&lt;0,0,SUM(S206-base!E$8))</f>
        <v>0</v>
      </c>
      <c r="W206" s="149"/>
      <c r="X206" s="37">
        <f>IF(SUM(MOD(K206-I206,1)-IF(K206&gt;I206,MAX(0,MIN(K206,base!E$14/24)-MAX(I206,7/24)),MAX(0,base!E$14/24-MAX(I206,7/24))+MAX(0,MIN(K206,base!E$14/24)-7/24)))&lt;0,0,SUM(MOD(K206-I206,1)-IF(K206&gt;I206,MAX(0,MIN(K206,base!E$14/24)-MAX(I206,7/24)),MAX(0,base!E$14/24-MAX(I206,7/24))+MAX(0,MIN(K206,base!E$14/24)-7/24))))</f>
        <v>0</v>
      </c>
      <c r="Y206" s="38">
        <f>M206</f>
        <v>0</v>
      </c>
      <c r="Z206" s="39"/>
    </row>
    <row r="207" spans="1:26">
      <c r="A207" s="3" t="s">
        <v>6</v>
      </c>
      <c r="B207" s="21">
        <v>41478</v>
      </c>
      <c r="C207" s="22"/>
      <c r="D207" s="23"/>
      <c r="E207" s="24"/>
      <c r="F207" s="25"/>
      <c r="G207" s="24"/>
      <c r="H207" s="25"/>
      <c r="I207" s="26"/>
      <c r="J207" s="27"/>
      <c r="K207" s="28"/>
      <c r="L207" s="29">
        <f t="shared" si="10"/>
        <v>0</v>
      </c>
      <c r="M207" s="30">
        <f>K207-I207+IF(I207&gt;K207,1)-J207+(E207*base!E$4)+(D207*base!E$4)+(C207*base!E$4)+(F207*base!E$4)</f>
        <v>0</v>
      </c>
      <c r="N207" s="31" t="str">
        <f>IF(M207&lt;=base!E$5,"","FAUX")</f>
        <v/>
      </c>
      <c r="O207" s="32">
        <f>IF(SUM(M207-base!E$5)&lt;0,0,SUM(M207-base!E$5))</f>
        <v>0</v>
      </c>
      <c r="P207" s="33">
        <f t="shared" si="9"/>
        <v>0</v>
      </c>
      <c r="Q207" s="14" t="str">
        <f>IF(P207&lt;=base!E$3,"","FAUX")</f>
        <v/>
      </c>
      <c r="R207" s="34">
        <f>IF(SUM(P207-base!E$3)&lt;0,0,SUM(P207-base!E$3))</f>
        <v>0</v>
      </c>
      <c r="S207" s="35">
        <f t="shared" si="11"/>
        <v>0</v>
      </c>
      <c r="T207" s="35">
        <f>IF(S207&gt;("36:00"*1),S207-("36:00"*1),0)-T206</f>
        <v>0.20833333333333304</v>
      </c>
      <c r="U207" s="16" t="str">
        <f>IF(travail!S207&lt;=base!E$8,"","FAUX")</f>
        <v/>
      </c>
      <c r="V207" s="36">
        <f>IF(SUM(S207-base!E$8)&lt;0,0,SUM(S207-base!E$8))</f>
        <v>0</v>
      </c>
      <c r="W207" s="149"/>
      <c r="X207" s="37">
        <f>IF(SUM(MOD(K207-I207,1)-IF(K207&gt;I207,MAX(0,MIN(K207,base!E$14/24)-MAX(I207,7/24)),MAX(0,base!E$14/24-MAX(I207,7/24))+MAX(0,MIN(K207,base!E$14/24)-7/24)))&lt;0,0,SUM(MOD(K207-I207,1)-IF(K207&gt;I207,MAX(0,MIN(K207,base!E$14/24)-MAX(I207,7/24)),MAX(0,base!E$14/24-MAX(I207,7/24))+MAX(0,MIN(K207,base!E$14/24)-7/24))))</f>
        <v>0</v>
      </c>
      <c r="Y207" s="19"/>
      <c r="Z207" s="39">
        <f>M207*G207*1</f>
        <v>0</v>
      </c>
    </row>
    <row r="208" spans="1:26">
      <c r="A208" s="3" t="s">
        <v>7</v>
      </c>
      <c r="B208" s="21">
        <v>41479</v>
      </c>
      <c r="C208" s="22"/>
      <c r="D208" s="23"/>
      <c r="E208" s="24"/>
      <c r="F208" s="25"/>
      <c r="G208" s="24"/>
      <c r="H208" s="25"/>
      <c r="I208" s="26"/>
      <c r="J208" s="27"/>
      <c r="K208" s="28"/>
      <c r="L208" s="29">
        <f t="shared" si="10"/>
        <v>0</v>
      </c>
      <c r="M208" s="30">
        <f>K208-I208+IF(I208&gt;K208,1)-J208+(E208*base!E$4)+(D208*base!E$4)+(C208*base!E$4)+(F208*base!E$4)</f>
        <v>0</v>
      </c>
      <c r="N208" s="31" t="str">
        <f>IF(M208&lt;=base!E$5,"","FAUX")</f>
        <v/>
      </c>
      <c r="O208" s="32">
        <f>IF(SUM(M208-base!E$5)&lt;0,0,SUM(M208-base!E$5))</f>
        <v>0</v>
      </c>
      <c r="P208" s="33">
        <f t="shared" si="9"/>
        <v>0</v>
      </c>
      <c r="Q208" s="14" t="str">
        <f>IF(P208&lt;=base!E$3,"","FAUX")</f>
        <v/>
      </c>
      <c r="R208" s="34">
        <f>IF(SUM(P208-base!E$3)&lt;0,0,SUM(P208-base!E$3))</f>
        <v>0</v>
      </c>
      <c r="S208" s="35">
        <f t="shared" si="11"/>
        <v>0</v>
      </c>
      <c r="T208" s="35">
        <f>IF(S208&gt;("36:00"*1),S208-("36:00"*1),0)-T207</f>
        <v>-0.20833333333333304</v>
      </c>
      <c r="U208" s="16" t="str">
        <f>IF(travail!S208&lt;=base!E$8,"","FAUX")</f>
        <v/>
      </c>
      <c r="V208" s="36">
        <f>IF(SUM(S208-base!E$8)&lt;0,0,SUM(S208-base!E$8))</f>
        <v>0</v>
      </c>
      <c r="W208" s="149"/>
      <c r="X208" s="37">
        <f>IF(SUM(MOD(K208-I208,1)-IF(K208&gt;I208,MAX(0,MIN(K208,base!E$14/24)-MAX(I208,7/24)),MAX(0,base!E$14/24-MAX(I208,7/24))+MAX(0,MIN(K208,base!E$14/24)-7/24)))&lt;0,0,SUM(MOD(K208-I208,1)-IF(K208&gt;I208,MAX(0,MIN(K208,base!E$14/24)-MAX(I208,7/24)),MAX(0,base!E$14/24-MAX(I208,7/24))+MAX(0,MIN(K208,base!E$14/24)-7/24))))</f>
        <v>0</v>
      </c>
      <c r="Y208" s="19"/>
      <c r="Z208" s="39">
        <f>M208*G208*1</f>
        <v>0</v>
      </c>
    </row>
    <row r="209" spans="1:26">
      <c r="A209" s="3" t="s">
        <v>8</v>
      </c>
      <c r="B209" s="21">
        <v>41480</v>
      </c>
      <c r="C209" s="22"/>
      <c r="D209" s="23"/>
      <c r="E209" s="24"/>
      <c r="F209" s="25"/>
      <c r="G209" s="24"/>
      <c r="H209" s="25"/>
      <c r="I209" s="26"/>
      <c r="J209" s="27"/>
      <c r="K209" s="28"/>
      <c r="L209" s="29">
        <f t="shared" si="10"/>
        <v>0</v>
      </c>
      <c r="M209" s="30">
        <f>K209-I209+IF(I209&gt;K209,1)-J209+(E209*base!E$4)+(D209*base!E$4)+(C209*base!E$4)+(F209*base!E$4)</f>
        <v>0</v>
      </c>
      <c r="N209" s="31" t="str">
        <f>IF(M209&lt;=base!E$5,"","FAUX")</f>
        <v/>
      </c>
      <c r="O209" s="32">
        <f>IF(SUM(M209-base!E$5)&lt;0,0,SUM(M209-base!E$5))</f>
        <v>0</v>
      </c>
      <c r="P209" s="33">
        <f t="shared" si="9"/>
        <v>0</v>
      </c>
      <c r="Q209" s="14" t="str">
        <f>IF(P209&lt;=base!E$3,"","FAUX")</f>
        <v/>
      </c>
      <c r="R209" s="34">
        <f>IF(SUM(P209-base!E$3)&lt;0,0,SUM(P209-base!E$3))</f>
        <v>0</v>
      </c>
      <c r="S209" s="35">
        <f t="shared" si="11"/>
        <v>0</v>
      </c>
      <c r="T209" s="35">
        <f>IF(S209&gt;("36:00"*1),S209-("36:00"*1),0)-T208</f>
        <v>0.20833333333333304</v>
      </c>
      <c r="U209" s="16" t="str">
        <f>IF(travail!S209&lt;=base!E$8,"","FAUX")</f>
        <v/>
      </c>
      <c r="V209" s="36">
        <f>IF(SUM(S209-base!E$8)&lt;0,0,SUM(S209-base!E$8))</f>
        <v>0</v>
      </c>
      <c r="W209" s="149"/>
      <c r="X209" s="37">
        <f>IF(SUM(MOD(K209-I209,1)-IF(K209&gt;I209,MAX(0,MIN(K209,base!E$14/24)-MAX(I209,7/24)),MAX(0,base!E$14/24-MAX(I209,7/24))+MAX(0,MIN(K209,base!E$14/24)-7/24)))&lt;0,0,SUM(MOD(K209-I209,1)-IF(K209&gt;I209,MAX(0,MIN(K209,base!E$14/24)-MAX(I209,7/24)),MAX(0,base!E$14/24-MAX(I209,7/24))+MAX(0,MIN(K209,base!E$14/24)-7/24))))</f>
        <v>0</v>
      </c>
      <c r="Y209" s="19"/>
      <c r="Z209" s="39">
        <f>M209*G209*1</f>
        <v>0</v>
      </c>
    </row>
    <row r="210" spans="1:26">
      <c r="A210" s="3" t="s">
        <v>9</v>
      </c>
      <c r="B210" s="21">
        <v>41481</v>
      </c>
      <c r="C210" s="22"/>
      <c r="D210" s="23"/>
      <c r="E210" s="24"/>
      <c r="F210" s="25"/>
      <c r="G210" s="24"/>
      <c r="H210" s="25"/>
      <c r="I210" s="26"/>
      <c r="J210" s="27"/>
      <c r="K210" s="28"/>
      <c r="L210" s="29">
        <f t="shared" si="10"/>
        <v>0</v>
      </c>
      <c r="M210" s="30">
        <f>K210-I210+IF(I210&gt;K210,1)-J210+(E210*base!E$4)+(D210*base!E$4)+(C210*base!E$4)+(F210*base!E$4)</f>
        <v>0</v>
      </c>
      <c r="N210" s="31" t="str">
        <f>IF(M210&lt;=base!E$5,"","FAUX")</f>
        <v/>
      </c>
      <c r="O210" s="32">
        <f>IF(SUM(M210-base!E$5)&lt;0,0,SUM(M210-base!E$5))</f>
        <v>0</v>
      </c>
      <c r="P210" s="33">
        <f t="shared" si="9"/>
        <v>0</v>
      </c>
      <c r="Q210" s="14" t="str">
        <f>IF(P210&lt;=base!E$3,"","FAUX")</f>
        <v/>
      </c>
      <c r="R210" s="34">
        <f>IF(SUM(P210-base!E$3)&lt;0,0,SUM(P210-base!E$3))</f>
        <v>0</v>
      </c>
      <c r="S210" s="35">
        <f t="shared" si="11"/>
        <v>0</v>
      </c>
      <c r="T210" s="35">
        <f>IF(S210&gt;("36:00"*1),S210-("36:00"*1),0)-T209</f>
        <v>-0.20833333333333304</v>
      </c>
      <c r="U210" s="16" t="str">
        <f>IF(travail!S210&lt;=base!E$8,"","FAUX")</f>
        <v/>
      </c>
      <c r="V210" s="36">
        <f>IF(SUM(S210-base!E$8)&lt;0,0,SUM(S210-base!E$8))</f>
        <v>0</v>
      </c>
      <c r="W210" s="149"/>
      <c r="X210" s="37">
        <f>IF(SUM(MOD(K210-I210,1)-IF(K210&gt;I210,MAX(0,MIN(K210,base!E$14/24)-MAX(I210,7/24)),MAX(0,base!E$14/24-MAX(I210,7/24))+MAX(0,MIN(K210,base!E$14/24)-7/24)))&lt;0,0,SUM(MOD(K210-I210,1)-IF(K210&gt;I210,MAX(0,MIN(K210,base!E$14/24)-MAX(I210,7/24)),MAX(0,base!E$14/24-MAX(I210,7/24))+MAX(0,MIN(K210,base!E$14/24)-7/24))))</f>
        <v>0</v>
      </c>
      <c r="Y210" s="19"/>
      <c r="Z210" s="39">
        <f>M210*G210*1</f>
        <v>0</v>
      </c>
    </row>
    <row r="211" spans="1:26">
      <c r="A211" s="3" t="s">
        <v>3</v>
      </c>
      <c r="B211" s="21">
        <v>41482</v>
      </c>
      <c r="C211" s="22"/>
      <c r="D211" s="23"/>
      <c r="E211" s="24"/>
      <c r="F211" s="25"/>
      <c r="G211" s="24"/>
      <c r="H211" s="25"/>
      <c r="I211" s="26"/>
      <c r="J211" s="27"/>
      <c r="K211" s="28"/>
      <c r="L211" s="29">
        <f t="shared" si="10"/>
        <v>0</v>
      </c>
      <c r="M211" s="30">
        <f>K211-I211+IF(I211&gt;K211,1)-J211+(E211*base!E$4)+(D211*base!E$4)+(C211*base!E$4)+(F211*base!E$4)</f>
        <v>0</v>
      </c>
      <c r="N211" s="31" t="str">
        <f>IF(M211&lt;=base!E$5,"","FAUX")</f>
        <v/>
      </c>
      <c r="O211" s="32">
        <f>IF(SUM(M211-base!E$5)&lt;0,0,SUM(M211-base!E$5))</f>
        <v>0</v>
      </c>
      <c r="P211" s="33">
        <f t="shared" si="9"/>
        <v>0</v>
      </c>
      <c r="Q211" s="14" t="str">
        <f>IF(P211&lt;=base!E$3,"","FAUX")</f>
        <v/>
      </c>
      <c r="R211" s="34">
        <f>IF(SUM(P211-base!E$3)&lt;0,0,SUM(P211-base!E$3))</f>
        <v>0</v>
      </c>
      <c r="S211" s="35">
        <f t="shared" si="11"/>
        <v>0</v>
      </c>
      <c r="T211" s="35">
        <f>IF(S211&gt;("36:00"*1),S211-("36:00"*1),0)-T210</f>
        <v>0.20833333333333304</v>
      </c>
      <c r="U211" s="16" t="str">
        <f>IF(travail!S211&lt;=base!E$8,"","FAUX")</f>
        <v/>
      </c>
      <c r="V211" s="36">
        <f>IF(SUM(S211-base!E$8)&lt;0,0,SUM(S211-base!E$8))</f>
        <v>0</v>
      </c>
      <c r="W211" s="149"/>
      <c r="X211" s="37">
        <f>IF(SUM(MOD(K211-I211,1)-IF(K211&gt;I211,MAX(0,MIN(K211,base!E$14/24)-MAX(I211,7/24)),MAX(0,base!E$14/24-MAX(I211,7/24))+MAX(0,MIN(K211,base!E$14/24)-7/24)))&lt;0,0,SUM(MOD(K211-I211,1)-IF(K211&gt;I211,MAX(0,MIN(K211,base!E$14/24)-MAX(I211,7/24)),MAX(0,base!E$14/24-MAX(I211,7/24))+MAX(0,MIN(K211,base!E$14/24)-7/24))))</f>
        <v>0</v>
      </c>
      <c r="Y211" s="19"/>
      <c r="Z211" s="39">
        <f>M211*G211*1</f>
        <v>0</v>
      </c>
    </row>
    <row r="212" spans="1:26">
      <c r="A212" s="3" t="s">
        <v>4</v>
      </c>
      <c r="B212" s="21">
        <v>41483</v>
      </c>
      <c r="C212" s="22"/>
      <c r="D212" s="23"/>
      <c r="E212" s="24"/>
      <c r="F212" s="25"/>
      <c r="G212" s="24"/>
      <c r="H212" s="25"/>
      <c r="I212" s="26"/>
      <c r="J212" s="27"/>
      <c r="K212" s="28"/>
      <c r="L212" s="29">
        <f t="shared" si="10"/>
        <v>0</v>
      </c>
      <c r="M212" s="30">
        <f>K212-I212+IF(I212&gt;K212,1)-J212+(E212*base!E$4)+(D212*base!E$4)+(C212*base!E$4)+(F212*base!E$4)</f>
        <v>0</v>
      </c>
      <c r="N212" s="31" t="str">
        <f>IF(M212&lt;=base!E$5,"","FAUX")</f>
        <v/>
      </c>
      <c r="O212" s="32">
        <f>IF(SUM(M212-base!E$5)&lt;0,0,SUM(M212-base!E$5))</f>
        <v>0</v>
      </c>
      <c r="P212" s="33">
        <f t="shared" si="9"/>
        <v>0</v>
      </c>
      <c r="Q212" s="14" t="str">
        <f>IF(P212&lt;=base!E$3,"","FAUX")</f>
        <v/>
      </c>
      <c r="R212" s="34">
        <f>IF(SUM(P212-base!E$3)&lt;0,0,SUM(P212-base!E$3))</f>
        <v>0</v>
      </c>
      <c r="S212" s="35">
        <f t="shared" si="11"/>
        <v>0</v>
      </c>
      <c r="T212" s="35">
        <f>IF(S212&gt;("36:00"*1),S212-("36:00"*1),0)-T211</f>
        <v>-0.20833333333333304</v>
      </c>
      <c r="U212" s="16" t="str">
        <f>IF(travail!S212&lt;=base!E$8,"","FAUX")</f>
        <v/>
      </c>
      <c r="V212" s="36">
        <f>IF(SUM(S212-base!E$8)&lt;0,0,SUM(S212-base!E$8))</f>
        <v>0</v>
      </c>
      <c r="W212" s="149"/>
      <c r="X212" s="37">
        <f>IF(SUM(MOD(K212-I212,1)-IF(K212&gt;I212,MAX(0,MIN(K212,base!E$14/24)-MAX(I212,7/24)),MAX(0,base!E$14/24-MAX(I212,7/24))+MAX(0,MIN(K212,base!E$14/24)-7/24)))&lt;0,0,SUM(MOD(K212-I212,1)-IF(K212&gt;I212,MAX(0,MIN(K212,base!E$14/24)-MAX(I212,7/24)),MAX(0,base!E$14/24-MAX(I212,7/24))+MAX(0,MIN(K212,base!E$14/24)-7/24))))</f>
        <v>0</v>
      </c>
      <c r="Y212" s="19"/>
      <c r="Z212" s="39"/>
    </row>
    <row r="213" spans="1:26">
      <c r="A213" s="3" t="s">
        <v>5</v>
      </c>
      <c r="B213" s="21">
        <v>41484</v>
      </c>
      <c r="C213" s="22"/>
      <c r="D213" s="23"/>
      <c r="E213" s="24"/>
      <c r="F213" s="25"/>
      <c r="G213" s="24"/>
      <c r="H213" s="25"/>
      <c r="I213" s="26"/>
      <c r="J213" s="27"/>
      <c r="K213" s="28"/>
      <c r="L213" s="29">
        <f t="shared" si="10"/>
        <v>0</v>
      </c>
      <c r="M213" s="30">
        <f>K213-I213+IF(I213&gt;K213,1)-J213+(E213*base!E$4)+(D213*base!E$4)+(C213*base!E$4)+(F213*base!E$4)</f>
        <v>0</v>
      </c>
      <c r="N213" s="31" t="str">
        <f>IF(M213&lt;=base!E$5,"","FAUX")</f>
        <v/>
      </c>
      <c r="O213" s="32">
        <f>IF(SUM(M213-base!E$5)&lt;0,0,SUM(M213-base!E$5))</f>
        <v>0</v>
      </c>
      <c r="P213" s="33">
        <f t="shared" si="9"/>
        <v>0</v>
      </c>
      <c r="Q213" s="14" t="str">
        <f>IF(P213&lt;=base!E$3,"","FAUX")</f>
        <v/>
      </c>
      <c r="R213" s="34">
        <f>IF(SUM(P213-base!E$3)&lt;0,0,SUM(P213-base!E$3))</f>
        <v>0</v>
      </c>
      <c r="S213" s="35">
        <f t="shared" si="11"/>
        <v>0</v>
      </c>
      <c r="T213" s="35">
        <f>IF(S213&gt;("36:00"*1),S213-("36:00"*1),0)-T212</f>
        <v>0.20833333333333304</v>
      </c>
      <c r="U213" s="16" t="str">
        <f>IF(travail!S213&lt;=base!E$8,"","FAUX")</f>
        <v/>
      </c>
      <c r="V213" s="36">
        <f>IF(SUM(S213-base!E$8)&lt;0,0,SUM(S213-base!E$8))</f>
        <v>0</v>
      </c>
      <c r="W213" s="149"/>
      <c r="X213" s="37">
        <f>IF(SUM(MOD(K213-I213,1)-IF(K213&gt;I213,MAX(0,MIN(K213,base!E$14/24)-MAX(I213,7/24)),MAX(0,base!E$14/24-MAX(I213,7/24))+MAX(0,MIN(K213,base!E$14/24)-7/24)))&lt;0,0,SUM(MOD(K213-I213,1)-IF(K213&gt;I213,MAX(0,MIN(K213,base!E$14/24)-MAX(I213,7/24)),MAX(0,base!E$14/24-MAX(I213,7/24))+MAX(0,MIN(K213,base!E$14/24)-7/24))))</f>
        <v>0</v>
      </c>
      <c r="Y213" s="38">
        <f>M213</f>
        <v>0</v>
      </c>
      <c r="Z213" s="39"/>
    </row>
    <row r="214" spans="1:26">
      <c r="A214" s="3" t="s">
        <v>6</v>
      </c>
      <c r="B214" s="21">
        <v>41485</v>
      </c>
      <c r="C214" s="22"/>
      <c r="D214" s="23"/>
      <c r="E214" s="24"/>
      <c r="F214" s="25"/>
      <c r="G214" s="24"/>
      <c r="H214" s="25"/>
      <c r="I214" s="26"/>
      <c r="J214" s="27"/>
      <c r="K214" s="28"/>
      <c r="L214" s="29">
        <f t="shared" si="10"/>
        <v>0</v>
      </c>
      <c r="M214" s="30">
        <f>K214-I214+IF(I214&gt;K214,1)-J214+(E214*base!E$4)+(D214*base!E$4)+(C214*base!E$4)+(F214*base!E$4)</f>
        <v>0</v>
      </c>
      <c r="N214" s="31" t="str">
        <f>IF(M214&lt;=base!E$5,"","FAUX")</f>
        <v/>
      </c>
      <c r="O214" s="32">
        <f>IF(SUM(M214-base!E$5)&lt;0,0,SUM(M214-base!E$5))</f>
        <v>0</v>
      </c>
      <c r="P214" s="33">
        <f t="shared" si="9"/>
        <v>0</v>
      </c>
      <c r="Q214" s="14" t="str">
        <f>IF(P214&lt;=base!E$3,"","FAUX")</f>
        <v/>
      </c>
      <c r="R214" s="34">
        <f>IF(SUM(P214-base!E$3)&lt;0,0,SUM(P214-base!E$3))</f>
        <v>0</v>
      </c>
      <c r="S214" s="35">
        <f t="shared" si="11"/>
        <v>0</v>
      </c>
      <c r="T214" s="35">
        <f>IF(S214&gt;("36:00"*1),S214-("36:00"*1),0)-T213</f>
        <v>-0.20833333333333304</v>
      </c>
      <c r="U214" s="16" t="str">
        <f>IF(travail!S214&lt;=base!E$8,"","FAUX")</f>
        <v/>
      </c>
      <c r="V214" s="36">
        <f>IF(SUM(S214-base!E$8)&lt;0,0,SUM(S214-base!E$8))</f>
        <v>0</v>
      </c>
      <c r="W214" s="149"/>
      <c r="X214" s="37">
        <f>IF(SUM(MOD(K214-I214,1)-IF(K214&gt;I214,MAX(0,MIN(K214,base!E$14/24)-MAX(I214,7/24)),MAX(0,base!E$14/24-MAX(I214,7/24))+MAX(0,MIN(K214,base!E$14/24)-7/24)))&lt;0,0,SUM(MOD(K214-I214,1)-IF(K214&gt;I214,MAX(0,MIN(K214,base!E$14/24)-MAX(I214,7/24)),MAX(0,base!E$14/24-MAX(I214,7/24))+MAX(0,MIN(K214,base!E$14/24)-7/24))))</f>
        <v>0</v>
      </c>
      <c r="Y214" s="19"/>
      <c r="Z214" s="39">
        <f>M214*G214*1</f>
        <v>0</v>
      </c>
    </row>
    <row r="215" spans="1:26">
      <c r="A215" s="3" t="s">
        <v>7</v>
      </c>
      <c r="B215" s="21">
        <v>41486</v>
      </c>
      <c r="C215" s="22"/>
      <c r="D215" s="23"/>
      <c r="E215" s="24"/>
      <c r="F215" s="25"/>
      <c r="G215" s="24"/>
      <c r="H215" s="25"/>
      <c r="I215" s="26"/>
      <c r="J215" s="27"/>
      <c r="K215" s="28"/>
      <c r="L215" s="29">
        <f t="shared" si="10"/>
        <v>0</v>
      </c>
      <c r="M215" s="30">
        <f>K215-I215+IF(I215&gt;K215,1)-J215+(E215*base!E$4)+(D215*base!E$4)+(C215*base!E$4)+(F215*base!E$4)</f>
        <v>0</v>
      </c>
      <c r="N215" s="31" t="str">
        <f>IF(M215&lt;=base!E$5,"","FAUX")</f>
        <v/>
      </c>
      <c r="O215" s="32">
        <f>IF(SUM(M215-base!E$5)&lt;0,0,SUM(M215-base!E$5))</f>
        <v>0</v>
      </c>
      <c r="P215" s="33">
        <f t="shared" si="9"/>
        <v>0</v>
      </c>
      <c r="Q215" s="14" t="str">
        <f>IF(P215&lt;=base!E$3,"","FAUX")</f>
        <v/>
      </c>
      <c r="R215" s="34">
        <f>IF(SUM(P215-base!E$3)&lt;0,0,SUM(P215-base!E$3))</f>
        <v>0</v>
      </c>
      <c r="S215" s="35">
        <f t="shared" si="11"/>
        <v>0</v>
      </c>
      <c r="T215" s="35">
        <f>IF(S215&gt;("36:00"*1),S215-("36:00"*1),0)-T214</f>
        <v>0.20833333333333304</v>
      </c>
      <c r="U215" s="16" t="str">
        <f>IF(travail!S215&lt;=base!E$8,"","FAUX")</f>
        <v/>
      </c>
      <c r="V215" s="36">
        <f>IF(SUM(S215-base!E$8)&lt;0,0,SUM(S215-base!E$8))</f>
        <v>0</v>
      </c>
      <c r="W215" s="149"/>
      <c r="X215" s="37">
        <f>IF(SUM(MOD(K215-I215,1)-IF(K215&gt;I215,MAX(0,MIN(K215,base!E$14/24)-MAX(I215,7/24)),MAX(0,base!E$14/24-MAX(I215,7/24))+MAX(0,MIN(K215,base!E$14/24)-7/24)))&lt;0,0,SUM(MOD(K215-I215,1)-IF(K215&gt;I215,MAX(0,MIN(K215,base!E$14/24)-MAX(I215,7/24)),MAX(0,base!E$14/24-MAX(I215,7/24))+MAX(0,MIN(K215,base!E$14/24)-7/24))))</f>
        <v>0</v>
      </c>
      <c r="Y215" s="19"/>
      <c r="Z215" s="39">
        <f>M215*G215*1</f>
        <v>0</v>
      </c>
    </row>
    <row r="216" spans="1:26">
      <c r="A216" s="3" t="s">
        <v>8</v>
      </c>
      <c r="B216" s="21">
        <v>41487</v>
      </c>
      <c r="C216" s="22"/>
      <c r="D216" s="23"/>
      <c r="E216" s="24"/>
      <c r="F216" s="25"/>
      <c r="G216" s="24"/>
      <c r="H216" s="25"/>
      <c r="I216" s="26"/>
      <c r="J216" s="27"/>
      <c r="K216" s="28"/>
      <c r="L216" s="29">
        <f t="shared" si="10"/>
        <v>0</v>
      </c>
      <c r="M216" s="30">
        <f>K216-I216+IF(I216&gt;K216,1)-J216+(E216*base!E$4)+(D216*base!E$4)+(C216*base!E$4)+(F216*base!E$4)</f>
        <v>0</v>
      </c>
      <c r="N216" s="31" t="str">
        <f>IF(M216&lt;=base!E$5,"","FAUX")</f>
        <v/>
      </c>
      <c r="O216" s="32">
        <f>IF(SUM(M216-base!E$5)&lt;0,0,SUM(M216-base!E$5))</f>
        <v>0</v>
      </c>
      <c r="P216" s="33">
        <f t="shared" si="9"/>
        <v>0</v>
      </c>
      <c r="Q216" s="14" t="str">
        <f>IF(P216&lt;=base!E$3,"","FAUX")</f>
        <v/>
      </c>
      <c r="R216" s="34">
        <f>IF(SUM(P216-base!E$3)&lt;0,0,SUM(P216-base!E$3))</f>
        <v>0</v>
      </c>
      <c r="S216" s="35">
        <f t="shared" si="11"/>
        <v>0</v>
      </c>
      <c r="T216" s="35">
        <f>IF(S216&gt;("36:00"*1),S216-("36:00"*1),0)-T215</f>
        <v>-0.20833333333333304</v>
      </c>
      <c r="U216" s="16" t="str">
        <f>IF(travail!S216&lt;=base!E$8,"","FAUX")</f>
        <v/>
      </c>
      <c r="V216" s="36">
        <f>IF(SUM(S216-base!E$8)&lt;0,0,SUM(S216-base!E$8))</f>
        <v>0</v>
      </c>
      <c r="W216" s="149"/>
      <c r="X216" s="37">
        <f>IF(SUM(MOD(K216-I216,1)-IF(K216&gt;I216,MAX(0,MIN(K216,base!E$14/24)-MAX(I216,7/24)),MAX(0,base!E$14/24-MAX(I216,7/24))+MAX(0,MIN(K216,base!E$14/24)-7/24)))&lt;0,0,SUM(MOD(K216-I216,1)-IF(K216&gt;I216,MAX(0,MIN(K216,base!E$14/24)-MAX(I216,7/24)),MAX(0,base!E$14/24-MAX(I216,7/24))+MAX(0,MIN(K216,base!E$14/24)-7/24))))</f>
        <v>0</v>
      </c>
      <c r="Y216" s="19"/>
      <c r="Z216" s="39">
        <f>M216*G216*1</f>
        <v>0</v>
      </c>
    </row>
    <row r="217" spans="1:26">
      <c r="A217" s="3" t="s">
        <v>9</v>
      </c>
      <c r="B217" s="21">
        <v>41488</v>
      </c>
      <c r="C217" s="22"/>
      <c r="D217" s="23"/>
      <c r="E217" s="24"/>
      <c r="F217" s="25"/>
      <c r="G217" s="24"/>
      <c r="H217" s="25"/>
      <c r="I217" s="26"/>
      <c r="J217" s="27"/>
      <c r="K217" s="28"/>
      <c r="L217" s="29">
        <f t="shared" si="10"/>
        <v>0</v>
      </c>
      <c r="M217" s="30">
        <f>K217-I217+IF(I217&gt;K217,1)-J217+(E217*base!E$4)+(D217*base!E$4)+(C217*base!E$4)+(F217*base!E$4)</f>
        <v>0</v>
      </c>
      <c r="N217" s="31" t="str">
        <f>IF(M217&lt;=base!E$5,"","FAUX")</f>
        <v/>
      </c>
      <c r="O217" s="32">
        <f>IF(SUM(M217-base!E$5)&lt;0,0,SUM(M217-base!E$5))</f>
        <v>0</v>
      </c>
      <c r="P217" s="33">
        <f t="shared" si="9"/>
        <v>0</v>
      </c>
      <c r="Q217" s="14" t="str">
        <f>IF(P217&lt;=base!E$3,"","FAUX")</f>
        <v/>
      </c>
      <c r="R217" s="34">
        <f>IF(SUM(P217-base!E$3)&lt;0,0,SUM(P217-base!E$3))</f>
        <v>0</v>
      </c>
      <c r="S217" s="35">
        <f t="shared" si="11"/>
        <v>0</v>
      </c>
      <c r="T217" s="35">
        <f>IF(S217&gt;("36:00"*1),S217-("36:00"*1),0)-T216</f>
        <v>0.20833333333333304</v>
      </c>
      <c r="U217" s="16" t="str">
        <f>IF(travail!S217&lt;=base!E$8,"","FAUX")</f>
        <v/>
      </c>
      <c r="V217" s="36">
        <f>IF(SUM(S217-base!E$8)&lt;0,0,SUM(S217-base!E$8))</f>
        <v>0</v>
      </c>
      <c r="W217" s="149"/>
      <c r="X217" s="37">
        <f>IF(SUM(MOD(K217-I217,1)-IF(K217&gt;I217,MAX(0,MIN(K217,base!E$14/24)-MAX(I217,7/24)),MAX(0,base!E$14/24-MAX(I217,7/24))+MAX(0,MIN(K217,base!E$14/24)-7/24)))&lt;0,0,SUM(MOD(K217-I217,1)-IF(K217&gt;I217,MAX(0,MIN(K217,base!E$14/24)-MAX(I217,7/24)),MAX(0,base!E$14/24-MAX(I217,7/24))+MAX(0,MIN(K217,base!E$14/24)-7/24))))</f>
        <v>0</v>
      </c>
      <c r="Y217" s="19"/>
      <c r="Z217" s="39">
        <f>M217*G217*1</f>
        <v>0</v>
      </c>
    </row>
    <row r="218" spans="1:26">
      <c r="A218" s="3" t="s">
        <v>3</v>
      </c>
      <c r="B218" s="21">
        <v>41489</v>
      </c>
      <c r="C218" s="22"/>
      <c r="D218" s="23"/>
      <c r="E218" s="24"/>
      <c r="F218" s="25"/>
      <c r="G218" s="24"/>
      <c r="H218" s="25"/>
      <c r="I218" s="26"/>
      <c r="J218" s="27"/>
      <c r="K218" s="28"/>
      <c r="L218" s="29">
        <f t="shared" si="10"/>
        <v>0</v>
      </c>
      <c r="M218" s="30">
        <f>K218-I218+IF(I218&gt;K218,1)-J218+(E218*base!E$4)+(D218*base!E$4)+(C218*base!E$4)+(F218*base!E$4)</f>
        <v>0</v>
      </c>
      <c r="N218" s="31" t="str">
        <f>IF(M218&lt;=base!E$5,"","FAUX")</f>
        <v/>
      </c>
      <c r="O218" s="32">
        <f>IF(SUM(M218-base!E$5)&lt;0,0,SUM(M218-base!E$5))</f>
        <v>0</v>
      </c>
      <c r="P218" s="33">
        <f t="shared" si="9"/>
        <v>0</v>
      </c>
      <c r="Q218" s="14" t="str">
        <f>IF(P218&lt;=base!E$3,"","FAUX")</f>
        <v/>
      </c>
      <c r="R218" s="34">
        <f>IF(SUM(P218-base!E$3)&lt;0,0,SUM(P218-base!E$3))</f>
        <v>0</v>
      </c>
      <c r="S218" s="35">
        <f t="shared" si="11"/>
        <v>0</v>
      </c>
      <c r="T218" s="35">
        <f>IF(S218&gt;("36:00"*1),S218-("36:00"*1),0)-T217</f>
        <v>-0.20833333333333304</v>
      </c>
      <c r="U218" s="16" t="str">
        <f>IF(travail!S218&lt;=base!E$8,"","FAUX")</f>
        <v/>
      </c>
      <c r="V218" s="36">
        <f>IF(SUM(S218-base!E$8)&lt;0,0,SUM(S218-base!E$8))</f>
        <v>0</v>
      </c>
      <c r="W218" s="149"/>
      <c r="X218" s="37">
        <f>IF(SUM(MOD(K218-I218,1)-IF(K218&gt;I218,MAX(0,MIN(K218,base!E$14/24)-MAX(I218,7/24)),MAX(0,base!E$14/24-MAX(I218,7/24))+MAX(0,MIN(K218,base!E$14/24)-7/24)))&lt;0,0,SUM(MOD(K218-I218,1)-IF(K218&gt;I218,MAX(0,MIN(K218,base!E$14/24)-MAX(I218,7/24)),MAX(0,base!E$14/24-MAX(I218,7/24))+MAX(0,MIN(K218,base!E$14/24)-7/24))))</f>
        <v>0</v>
      </c>
      <c r="Y218" s="19"/>
      <c r="Z218" s="39">
        <f>M218*G218*1</f>
        <v>0</v>
      </c>
    </row>
    <row r="219" spans="1:26">
      <c r="A219" s="3" t="s">
        <v>4</v>
      </c>
      <c r="B219" s="21">
        <v>41490</v>
      </c>
      <c r="C219" s="22"/>
      <c r="D219" s="23"/>
      <c r="E219" s="24"/>
      <c r="F219" s="25"/>
      <c r="G219" s="24"/>
      <c r="H219" s="25"/>
      <c r="I219" s="26"/>
      <c r="J219" s="27"/>
      <c r="K219" s="28"/>
      <c r="L219" s="29">
        <f t="shared" si="10"/>
        <v>0</v>
      </c>
      <c r="M219" s="30">
        <f>K219-I219+IF(I219&gt;K219,1)-J219+(E219*base!E$4)+(D219*base!E$4)+(C219*base!E$4)+(F219*base!E$4)</f>
        <v>0</v>
      </c>
      <c r="N219" s="31" t="str">
        <f>IF(M219&lt;=base!E$5,"","FAUX")</f>
        <v/>
      </c>
      <c r="O219" s="32">
        <f>IF(SUM(M219-base!E$5)&lt;0,0,SUM(M219-base!E$5))</f>
        <v>0</v>
      </c>
      <c r="P219" s="33">
        <f t="shared" si="9"/>
        <v>0</v>
      </c>
      <c r="Q219" s="14" t="str">
        <f>IF(P219&lt;=base!E$3,"","FAUX")</f>
        <v/>
      </c>
      <c r="R219" s="34">
        <f>IF(SUM(P219-base!E$3)&lt;0,0,SUM(P219-base!E$3))</f>
        <v>0</v>
      </c>
      <c r="S219" s="35">
        <f t="shared" si="11"/>
        <v>0</v>
      </c>
      <c r="T219" s="35">
        <f>IF(S219&gt;("36:00"*1),S219-("36:00"*1),0)-T218</f>
        <v>0.20833333333333304</v>
      </c>
      <c r="U219" s="16" t="str">
        <f>IF(travail!S219&lt;=base!E$8,"","FAUX")</f>
        <v/>
      </c>
      <c r="V219" s="36">
        <f>IF(SUM(S219-base!E$8)&lt;0,0,SUM(S219-base!E$8))</f>
        <v>0</v>
      </c>
      <c r="W219" s="149"/>
      <c r="X219" s="37">
        <f>IF(SUM(MOD(K219-I219,1)-IF(K219&gt;I219,MAX(0,MIN(K219,base!E$14/24)-MAX(I219,7/24)),MAX(0,base!E$14/24-MAX(I219,7/24))+MAX(0,MIN(K219,base!E$14/24)-7/24)))&lt;0,0,SUM(MOD(K219-I219,1)-IF(K219&gt;I219,MAX(0,MIN(K219,base!E$14/24)-MAX(I219,7/24)),MAX(0,base!E$14/24-MAX(I219,7/24))+MAX(0,MIN(K219,base!E$14/24)-7/24))))</f>
        <v>0</v>
      </c>
      <c r="Y219" s="19"/>
      <c r="Z219" s="39"/>
    </row>
    <row r="220" spans="1:26">
      <c r="A220" s="3" t="s">
        <v>5</v>
      </c>
      <c r="B220" s="21">
        <v>41491</v>
      </c>
      <c r="C220" s="22"/>
      <c r="D220" s="23"/>
      <c r="E220" s="24"/>
      <c r="F220" s="25"/>
      <c r="G220" s="24"/>
      <c r="H220" s="25"/>
      <c r="I220" s="26"/>
      <c r="J220" s="27"/>
      <c r="K220" s="28"/>
      <c r="L220" s="29">
        <f t="shared" si="10"/>
        <v>0</v>
      </c>
      <c r="M220" s="30">
        <f>K220-I220+IF(I220&gt;K220,1)-J220+(E220*base!E$4)+(D220*base!E$4)+(C220*base!E$4)+(F220*base!E$4)</f>
        <v>0</v>
      </c>
      <c r="N220" s="31" t="str">
        <f>IF(M220&lt;=base!E$5,"","FAUX")</f>
        <v/>
      </c>
      <c r="O220" s="32">
        <f>IF(SUM(M220-base!E$5)&lt;0,0,SUM(M220-base!E$5))</f>
        <v>0</v>
      </c>
      <c r="P220" s="33">
        <f t="shared" si="9"/>
        <v>0</v>
      </c>
      <c r="Q220" s="14" t="str">
        <f>IF(P220&lt;=base!E$3,"","FAUX")</f>
        <v/>
      </c>
      <c r="R220" s="34">
        <f>IF(SUM(P220-base!E$3)&lt;0,0,SUM(P220-base!E$3))</f>
        <v>0</v>
      </c>
      <c r="S220" s="35">
        <f t="shared" si="11"/>
        <v>0</v>
      </c>
      <c r="T220" s="35">
        <f>IF(S220&gt;("36:00"*1),S220-("36:00"*1),0)-T219</f>
        <v>-0.20833333333333304</v>
      </c>
      <c r="U220" s="16" t="str">
        <f>IF(travail!S220&lt;=base!E$8,"","FAUX")</f>
        <v/>
      </c>
      <c r="V220" s="36">
        <f>IF(SUM(S220-base!E$8)&lt;0,0,SUM(S220-base!E$8))</f>
        <v>0</v>
      </c>
      <c r="W220" s="149"/>
      <c r="X220" s="37">
        <f>IF(SUM(MOD(K220-I220,1)-IF(K220&gt;I220,MAX(0,MIN(K220,base!E$14/24)-MAX(I220,7/24)),MAX(0,base!E$14/24-MAX(I220,7/24))+MAX(0,MIN(K220,base!E$14/24)-7/24)))&lt;0,0,SUM(MOD(K220-I220,1)-IF(K220&gt;I220,MAX(0,MIN(K220,base!E$14/24)-MAX(I220,7/24)),MAX(0,base!E$14/24-MAX(I220,7/24))+MAX(0,MIN(K220,base!E$14/24)-7/24))))</f>
        <v>0</v>
      </c>
      <c r="Y220" s="38">
        <f>M220</f>
        <v>0</v>
      </c>
      <c r="Z220" s="39"/>
    </row>
    <row r="221" spans="1:26">
      <c r="A221" s="3" t="s">
        <v>6</v>
      </c>
      <c r="B221" s="21">
        <v>41492</v>
      </c>
      <c r="C221" s="22"/>
      <c r="D221" s="23"/>
      <c r="E221" s="24"/>
      <c r="F221" s="25"/>
      <c r="G221" s="24"/>
      <c r="H221" s="25"/>
      <c r="I221" s="26"/>
      <c r="J221" s="27"/>
      <c r="K221" s="28"/>
      <c r="L221" s="29">
        <f t="shared" si="10"/>
        <v>0</v>
      </c>
      <c r="M221" s="30">
        <f>K221-I221+IF(I221&gt;K221,1)-J221+(E221*base!E$4)+(D221*base!E$4)+(C221*base!E$4)+(F221*base!E$4)</f>
        <v>0</v>
      </c>
      <c r="N221" s="31" t="str">
        <f>IF(M221&lt;=base!E$5,"","FAUX")</f>
        <v/>
      </c>
      <c r="O221" s="32">
        <f>IF(SUM(M221-base!E$5)&lt;0,0,SUM(M221-base!E$5))</f>
        <v>0</v>
      </c>
      <c r="P221" s="33">
        <f t="shared" si="9"/>
        <v>0</v>
      </c>
      <c r="Q221" s="14" t="str">
        <f>IF(P221&lt;=base!E$3,"","FAUX")</f>
        <v/>
      </c>
      <c r="R221" s="34">
        <f>IF(SUM(P221-base!E$3)&lt;0,0,SUM(P221-base!E$3))</f>
        <v>0</v>
      </c>
      <c r="S221" s="35">
        <f t="shared" si="11"/>
        <v>0</v>
      </c>
      <c r="T221" s="35">
        <f>IF(S221&gt;("36:00"*1),S221-("36:00"*1),0)-T220</f>
        <v>0.20833333333333304</v>
      </c>
      <c r="U221" s="16" t="str">
        <f>IF(travail!S221&lt;=base!E$8,"","FAUX")</f>
        <v/>
      </c>
      <c r="V221" s="36">
        <f>IF(SUM(S221-base!E$8)&lt;0,0,SUM(S221-base!E$8))</f>
        <v>0</v>
      </c>
      <c r="W221" s="149"/>
      <c r="X221" s="37">
        <f>IF(SUM(MOD(K221-I221,1)-IF(K221&gt;I221,MAX(0,MIN(K221,base!E$14/24)-MAX(I221,7/24)),MAX(0,base!E$14/24-MAX(I221,7/24))+MAX(0,MIN(K221,base!E$14/24)-7/24)))&lt;0,0,SUM(MOD(K221-I221,1)-IF(K221&gt;I221,MAX(0,MIN(K221,base!E$14/24)-MAX(I221,7/24)),MAX(0,base!E$14/24-MAX(I221,7/24))+MAX(0,MIN(K221,base!E$14/24)-7/24))))</f>
        <v>0</v>
      </c>
      <c r="Y221" s="19"/>
      <c r="Z221" s="39">
        <f>M221*G221*1</f>
        <v>0</v>
      </c>
    </row>
    <row r="222" spans="1:26">
      <c r="A222" s="3" t="s">
        <v>7</v>
      </c>
      <c r="B222" s="21">
        <v>41493</v>
      </c>
      <c r="C222" s="22"/>
      <c r="D222" s="23"/>
      <c r="E222" s="24"/>
      <c r="F222" s="25"/>
      <c r="G222" s="24"/>
      <c r="H222" s="25"/>
      <c r="I222" s="26"/>
      <c r="J222" s="27"/>
      <c r="K222" s="28"/>
      <c r="L222" s="29">
        <f t="shared" si="10"/>
        <v>0</v>
      </c>
      <c r="M222" s="30">
        <f>K222-I222+IF(I222&gt;K222,1)-J222+(E222*base!E$4)+(D222*base!E$4)+(C222*base!E$4)+(F222*base!E$4)</f>
        <v>0</v>
      </c>
      <c r="N222" s="31" t="str">
        <f>IF(M222&lt;=base!E$5,"","FAUX")</f>
        <v/>
      </c>
      <c r="O222" s="32">
        <f>IF(SUM(M222-base!E$5)&lt;0,0,SUM(M222-base!E$5))</f>
        <v>0</v>
      </c>
      <c r="P222" s="33">
        <f t="shared" si="9"/>
        <v>0</v>
      </c>
      <c r="Q222" s="14" t="str">
        <f>IF(P222&lt;=base!E$3,"","FAUX")</f>
        <v/>
      </c>
      <c r="R222" s="34">
        <f>IF(SUM(P222-base!E$3)&lt;0,0,SUM(P222-base!E$3))</f>
        <v>0</v>
      </c>
      <c r="S222" s="35">
        <f t="shared" si="11"/>
        <v>0</v>
      </c>
      <c r="T222" s="35">
        <f>IF(S222&gt;("36:00"*1),S222-("36:00"*1),0)-T221</f>
        <v>-0.20833333333333304</v>
      </c>
      <c r="U222" s="16" t="str">
        <f>IF(travail!S222&lt;=base!E$8,"","FAUX")</f>
        <v/>
      </c>
      <c r="V222" s="36">
        <f>IF(SUM(S222-base!E$8)&lt;0,0,SUM(S222-base!E$8))</f>
        <v>0</v>
      </c>
      <c r="W222" s="149"/>
      <c r="X222" s="37">
        <f>IF(SUM(MOD(K222-I222,1)-IF(K222&gt;I222,MAX(0,MIN(K222,base!E$14/24)-MAX(I222,7/24)),MAX(0,base!E$14/24-MAX(I222,7/24))+MAX(0,MIN(K222,base!E$14/24)-7/24)))&lt;0,0,SUM(MOD(K222-I222,1)-IF(K222&gt;I222,MAX(0,MIN(K222,base!E$14/24)-MAX(I222,7/24)),MAX(0,base!E$14/24-MAX(I222,7/24))+MAX(0,MIN(K222,base!E$14/24)-7/24))))</f>
        <v>0</v>
      </c>
      <c r="Y222" s="19"/>
      <c r="Z222" s="39">
        <f>M222*G222*1</f>
        <v>0</v>
      </c>
    </row>
    <row r="223" spans="1:26">
      <c r="A223" s="3" t="s">
        <v>8</v>
      </c>
      <c r="B223" s="21">
        <v>41494</v>
      </c>
      <c r="C223" s="22"/>
      <c r="D223" s="23"/>
      <c r="E223" s="24"/>
      <c r="F223" s="25"/>
      <c r="G223" s="24"/>
      <c r="H223" s="25"/>
      <c r="I223" s="26"/>
      <c r="J223" s="27"/>
      <c r="K223" s="28"/>
      <c r="L223" s="29">
        <f t="shared" si="10"/>
        <v>0</v>
      </c>
      <c r="M223" s="30">
        <f>K223-I223+IF(I223&gt;K223,1)-J223+(E223*base!E$4)+(D223*base!E$4)+(C223*base!E$4)+(F223*base!E$4)</f>
        <v>0</v>
      </c>
      <c r="N223" s="31" t="str">
        <f>IF(M223&lt;=base!E$5,"","FAUX")</f>
        <v/>
      </c>
      <c r="O223" s="32">
        <f>IF(SUM(M223-base!E$5)&lt;0,0,SUM(M223-base!E$5))</f>
        <v>0</v>
      </c>
      <c r="P223" s="33">
        <f t="shared" si="9"/>
        <v>0</v>
      </c>
      <c r="Q223" s="14" t="str">
        <f>IF(P223&lt;=base!E$3,"","FAUX")</f>
        <v/>
      </c>
      <c r="R223" s="34">
        <f>IF(SUM(P223-base!E$3)&lt;0,0,SUM(P223-base!E$3))</f>
        <v>0</v>
      </c>
      <c r="S223" s="35">
        <f t="shared" si="11"/>
        <v>0</v>
      </c>
      <c r="T223" s="35">
        <f>IF(S223&gt;("36:00"*1),S223-("36:00"*1),0)-T222</f>
        <v>0.20833333333333304</v>
      </c>
      <c r="U223" s="16" t="str">
        <f>IF(travail!S223&lt;=base!E$8,"","FAUX")</f>
        <v/>
      </c>
      <c r="V223" s="36">
        <f>IF(SUM(S223-base!E$8)&lt;0,0,SUM(S223-base!E$8))</f>
        <v>0</v>
      </c>
      <c r="W223" s="149"/>
      <c r="X223" s="37">
        <f>IF(SUM(MOD(K223-I223,1)-IF(K223&gt;I223,MAX(0,MIN(K223,base!E$14/24)-MAX(I223,7/24)),MAX(0,base!E$14/24-MAX(I223,7/24))+MAX(0,MIN(K223,base!E$14/24)-7/24)))&lt;0,0,SUM(MOD(K223-I223,1)-IF(K223&gt;I223,MAX(0,MIN(K223,base!E$14/24)-MAX(I223,7/24)),MAX(0,base!E$14/24-MAX(I223,7/24))+MAX(0,MIN(K223,base!E$14/24)-7/24))))</f>
        <v>0</v>
      </c>
      <c r="Y223" s="19"/>
      <c r="Z223" s="39">
        <f>M223*G223*1</f>
        <v>0</v>
      </c>
    </row>
    <row r="224" spans="1:26">
      <c r="A224" s="3" t="s">
        <v>9</v>
      </c>
      <c r="B224" s="21">
        <v>41495</v>
      </c>
      <c r="C224" s="22"/>
      <c r="D224" s="23"/>
      <c r="E224" s="24"/>
      <c r="F224" s="25"/>
      <c r="G224" s="24"/>
      <c r="H224" s="25"/>
      <c r="I224" s="26"/>
      <c r="J224" s="27"/>
      <c r="K224" s="28"/>
      <c r="L224" s="29">
        <f t="shared" si="10"/>
        <v>0</v>
      </c>
      <c r="M224" s="30">
        <f>K224-I224+IF(I224&gt;K224,1)-J224+(E224*base!E$4)+(D224*base!E$4)+(C224*base!E$4)+(F224*base!E$4)</f>
        <v>0</v>
      </c>
      <c r="N224" s="31" t="str">
        <f>IF(M224&lt;=base!E$5,"","FAUX")</f>
        <v/>
      </c>
      <c r="O224" s="32">
        <f>IF(SUM(M224-base!E$5)&lt;0,0,SUM(M224-base!E$5))</f>
        <v>0</v>
      </c>
      <c r="P224" s="33">
        <f t="shared" si="9"/>
        <v>0</v>
      </c>
      <c r="Q224" s="14" t="str">
        <f>IF(P224&lt;=base!E$3,"","FAUX")</f>
        <v/>
      </c>
      <c r="R224" s="34">
        <f>IF(SUM(P224-base!E$3)&lt;0,0,SUM(P224-base!E$3))</f>
        <v>0</v>
      </c>
      <c r="S224" s="35">
        <f t="shared" si="11"/>
        <v>0</v>
      </c>
      <c r="T224" s="35">
        <f>IF(S224&gt;("36:00"*1),S224-("36:00"*1),0)-T223</f>
        <v>-0.20833333333333304</v>
      </c>
      <c r="U224" s="16" t="str">
        <f>IF(travail!S224&lt;=base!E$8,"","FAUX")</f>
        <v/>
      </c>
      <c r="V224" s="36">
        <f>IF(SUM(S224-base!E$8)&lt;0,0,SUM(S224-base!E$8))</f>
        <v>0</v>
      </c>
      <c r="W224" s="149"/>
      <c r="X224" s="37">
        <f>IF(SUM(MOD(K224-I224,1)-IF(K224&gt;I224,MAX(0,MIN(K224,base!E$14/24)-MAX(I224,7/24)),MAX(0,base!E$14/24-MAX(I224,7/24))+MAX(0,MIN(K224,base!E$14/24)-7/24)))&lt;0,0,SUM(MOD(K224-I224,1)-IF(K224&gt;I224,MAX(0,MIN(K224,base!E$14/24)-MAX(I224,7/24)),MAX(0,base!E$14/24-MAX(I224,7/24))+MAX(0,MIN(K224,base!E$14/24)-7/24))))</f>
        <v>0</v>
      </c>
      <c r="Y224" s="19"/>
      <c r="Z224" s="39">
        <f>M224*G224*1</f>
        <v>0</v>
      </c>
    </row>
    <row r="225" spans="1:26">
      <c r="A225" s="3" t="s">
        <v>3</v>
      </c>
      <c r="B225" s="21">
        <v>41496</v>
      </c>
      <c r="C225" s="22"/>
      <c r="D225" s="23"/>
      <c r="E225" s="24"/>
      <c r="F225" s="25"/>
      <c r="G225" s="24"/>
      <c r="H225" s="25"/>
      <c r="I225" s="26"/>
      <c r="J225" s="27"/>
      <c r="K225" s="28"/>
      <c r="L225" s="29">
        <f t="shared" si="10"/>
        <v>0</v>
      </c>
      <c r="M225" s="30">
        <f>K225-I225+IF(I225&gt;K225,1)-J225+(E225*base!E$4)+(D225*base!E$4)+(C225*base!E$4)+(F225*base!E$4)</f>
        <v>0</v>
      </c>
      <c r="N225" s="31" t="str">
        <f>IF(M225&lt;=base!E$5,"","FAUX")</f>
        <v/>
      </c>
      <c r="O225" s="32">
        <f>IF(SUM(M225-base!E$5)&lt;0,0,SUM(M225-base!E$5))</f>
        <v>0</v>
      </c>
      <c r="P225" s="33">
        <f t="shared" si="9"/>
        <v>0</v>
      </c>
      <c r="Q225" s="14" t="str">
        <f>IF(P225&lt;=base!E$3,"","FAUX")</f>
        <v/>
      </c>
      <c r="R225" s="34">
        <f>IF(SUM(P225-base!E$3)&lt;0,0,SUM(P225-base!E$3))</f>
        <v>0</v>
      </c>
      <c r="S225" s="35">
        <f t="shared" si="11"/>
        <v>0</v>
      </c>
      <c r="T225" s="35">
        <f>IF(S225&gt;("36:00"*1),S225-("36:00"*1),0)-T224</f>
        <v>0.20833333333333304</v>
      </c>
      <c r="U225" s="16" t="str">
        <f>IF(travail!S225&lt;=base!E$8,"","FAUX")</f>
        <v/>
      </c>
      <c r="V225" s="36">
        <f>IF(SUM(S225-base!E$8)&lt;0,0,SUM(S225-base!E$8))</f>
        <v>0</v>
      </c>
      <c r="W225" s="149"/>
      <c r="X225" s="37">
        <f>IF(SUM(MOD(K225-I225,1)-IF(K225&gt;I225,MAX(0,MIN(K225,base!E$14/24)-MAX(I225,7/24)),MAX(0,base!E$14/24-MAX(I225,7/24))+MAX(0,MIN(K225,base!E$14/24)-7/24)))&lt;0,0,SUM(MOD(K225-I225,1)-IF(K225&gt;I225,MAX(0,MIN(K225,base!E$14/24)-MAX(I225,7/24)),MAX(0,base!E$14/24-MAX(I225,7/24))+MAX(0,MIN(K225,base!E$14/24)-7/24))))</f>
        <v>0</v>
      </c>
      <c r="Y225" s="19"/>
      <c r="Z225" s="39">
        <f>M225*G225*1</f>
        <v>0</v>
      </c>
    </row>
    <row r="226" spans="1:26">
      <c r="A226" s="3" t="s">
        <v>4</v>
      </c>
      <c r="B226" s="21">
        <v>41497</v>
      </c>
      <c r="C226" s="22"/>
      <c r="D226" s="23"/>
      <c r="E226" s="24"/>
      <c r="F226" s="25"/>
      <c r="G226" s="24"/>
      <c r="H226" s="25"/>
      <c r="I226" s="26"/>
      <c r="J226" s="27"/>
      <c r="K226" s="28"/>
      <c r="L226" s="29">
        <f t="shared" si="10"/>
        <v>0</v>
      </c>
      <c r="M226" s="30">
        <f>K226-I226+IF(I226&gt;K226,1)-J226+(E226*base!E$4)+(D226*base!E$4)+(C226*base!E$4)+(F226*base!E$4)</f>
        <v>0</v>
      </c>
      <c r="N226" s="31" t="str">
        <f>IF(M226&lt;=base!E$5,"","FAUX")</f>
        <v/>
      </c>
      <c r="O226" s="32">
        <f>IF(SUM(M226-base!E$5)&lt;0,0,SUM(M226-base!E$5))</f>
        <v>0</v>
      </c>
      <c r="P226" s="33">
        <f t="shared" si="9"/>
        <v>0</v>
      </c>
      <c r="Q226" s="14" t="str">
        <f>IF(P226&lt;=base!E$3,"","FAUX")</f>
        <v/>
      </c>
      <c r="R226" s="34">
        <f>IF(SUM(P226-base!E$3)&lt;0,0,SUM(P226-base!E$3))</f>
        <v>0</v>
      </c>
      <c r="S226" s="35">
        <f t="shared" si="11"/>
        <v>0</v>
      </c>
      <c r="T226" s="35">
        <f>IF(S226&gt;("36:00"*1),S226-("36:00"*1),0)-T225</f>
        <v>-0.20833333333333304</v>
      </c>
      <c r="U226" s="16" t="str">
        <f>IF(travail!S226&lt;=base!E$8,"","FAUX")</f>
        <v/>
      </c>
      <c r="V226" s="36">
        <f>IF(SUM(S226-base!E$8)&lt;0,0,SUM(S226-base!E$8))</f>
        <v>0</v>
      </c>
      <c r="W226" s="149"/>
      <c r="X226" s="37">
        <f>IF(SUM(MOD(K226-I226,1)-IF(K226&gt;I226,MAX(0,MIN(K226,base!E$14/24)-MAX(I226,7/24)),MAX(0,base!E$14/24-MAX(I226,7/24))+MAX(0,MIN(K226,base!E$14/24)-7/24)))&lt;0,0,SUM(MOD(K226-I226,1)-IF(K226&gt;I226,MAX(0,MIN(K226,base!E$14/24)-MAX(I226,7/24)),MAX(0,base!E$14/24-MAX(I226,7/24))+MAX(0,MIN(K226,base!E$14/24)-7/24))))</f>
        <v>0</v>
      </c>
      <c r="Y226" s="19"/>
      <c r="Z226" s="39"/>
    </row>
    <row r="227" spans="1:26">
      <c r="A227" s="3" t="s">
        <v>5</v>
      </c>
      <c r="B227" s="21">
        <v>41498</v>
      </c>
      <c r="C227" s="22"/>
      <c r="D227" s="23"/>
      <c r="E227" s="24"/>
      <c r="F227" s="25"/>
      <c r="G227" s="24"/>
      <c r="H227" s="25"/>
      <c r="I227" s="26"/>
      <c r="J227" s="27"/>
      <c r="K227" s="28"/>
      <c r="L227" s="29">
        <f t="shared" si="10"/>
        <v>0</v>
      </c>
      <c r="M227" s="30">
        <f>K227-I227+IF(I227&gt;K227,1)-J227+(E227*base!E$4)+(D227*base!E$4)+(C227*base!E$4)+(F227*base!E$4)</f>
        <v>0</v>
      </c>
      <c r="N227" s="31" t="str">
        <f>IF(M227&lt;=base!E$5,"","FAUX")</f>
        <v/>
      </c>
      <c r="O227" s="32">
        <f>IF(SUM(M227-base!E$5)&lt;0,0,SUM(M227-base!E$5))</f>
        <v>0</v>
      </c>
      <c r="P227" s="33">
        <f t="shared" si="9"/>
        <v>0</v>
      </c>
      <c r="Q227" s="14" t="str">
        <f>IF(P227&lt;=base!E$3,"","FAUX")</f>
        <v/>
      </c>
      <c r="R227" s="34">
        <f>IF(SUM(P227-base!E$3)&lt;0,0,SUM(P227-base!E$3))</f>
        <v>0</v>
      </c>
      <c r="S227" s="35">
        <f t="shared" si="11"/>
        <v>0</v>
      </c>
      <c r="T227" s="35">
        <f>IF(S227&gt;("36:00"*1),S227-("36:00"*1),0)-T226</f>
        <v>0.20833333333333304</v>
      </c>
      <c r="U227" s="16" t="str">
        <f>IF(travail!S227&lt;=base!E$8,"","FAUX")</f>
        <v/>
      </c>
      <c r="V227" s="36">
        <f>IF(SUM(S227-base!E$8)&lt;0,0,SUM(S227-base!E$8))</f>
        <v>0</v>
      </c>
      <c r="W227" s="149"/>
      <c r="X227" s="37">
        <f>IF(SUM(MOD(K227-I227,1)-IF(K227&gt;I227,MAX(0,MIN(K227,base!E$14/24)-MAX(I227,7/24)),MAX(0,base!E$14/24-MAX(I227,7/24))+MAX(0,MIN(K227,base!E$14/24)-7/24)))&lt;0,0,SUM(MOD(K227-I227,1)-IF(K227&gt;I227,MAX(0,MIN(K227,base!E$14/24)-MAX(I227,7/24)),MAX(0,base!E$14/24-MAX(I227,7/24))+MAX(0,MIN(K227,base!E$14/24)-7/24))))</f>
        <v>0</v>
      </c>
      <c r="Y227" s="38">
        <f>M227</f>
        <v>0</v>
      </c>
      <c r="Z227" s="39"/>
    </row>
    <row r="228" spans="1:26">
      <c r="A228" s="3" t="s">
        <v>6</v>
      </c>
      <c r="B228" s="21">
        <v>41499</v>
      </c>
      <c r="C228" s="22"/>
      <c r="D228" s="23"/>
      <c r="E228" s="24"/>
      <c r="F228" s="25"/>
      <c r="G228" s="24"/>
      <c r="H228" s="25"/>
      <c r="I228" s="26"/>
      <c r="J228" s="27"/>
      <c r="K228" s="28"/>
      <c r="L228" s="29">
        <f t="shared" si="10"/>
        <v>0</v>
      </c>
      <c r="M228" s="30">
        <f>K228-I228+IF(I228&gt;K228,1)-J228+(E228*base!E$4)+(D228*base!E$4)+(C228*base!E$4)+(F228*base!E$4)</f>
        <v>0</v>
      </c>
      <c r="N228" s="31" t="str">
        <f>IF(M228&lt;=base!E$5,"","FAUX")</f>
        <v/>
      </c>
      <c r="O228" s="32">
        <f>IF(SUM(M228-base!E$5)&lt;0,0,SUM(M228-base!E$5))</f>
        <v>0</v>
      </c>
      <c r="P228" s="33">
        <f t="shared" si="9"/>
        <v>0</v>
      </c>
      <c r="Q228" s="14" t="str">
        <f>IF(P228&lt;=base!E$3,"","FAUX")</f>
        <v/>
      </c>
      <c r="R228" s="34">
        <f>IF(SUM(P228-base!E$3)&lt;0,0,SUM(P228-base!E$3))</f>
        <v>0</v>
      </c>
      <c r="S228" s="35">
        <f t="shared" si="11"/>
        <v>0</v>
      </c>
      <c r="T228" s="35">
        <f>IF(S228&gt;("36:00"*1),S228-("36:00"*1),0)-T227</f>
        <v>-0.20833333333333304</v>
      </c>
      <c r="U228" s="16" t="str">
        <f>IF(travail!S228&lt;=base!E$8,"","FAUX")</f>
        <v/>
      </c>
      <c r="V228" s="36">
        <f>IF(SUM(S228-base!E$8)&lt;0,0,SUM(S228-base!E$8))</f>
        <v>0</v>
      </c>
      <c r="W228" s="149"/>
      <c r="X228" s="37">
        <f>IF(SUM(MOD(K228-I228,1)-IF(K228&gt;I228,MAX(0,MIN(K228,base!E$14/24)-MAX(I228,7/24)),MAX(0,base!E$14/24-MAX(I228,7/24))+MAX(0,MIN(K228,base!E$14/24)-7/24)))&lt;0,0,SUM(MOD(K228-I228,1)-IF(K228&gt;I228,MAX(0,MIN(K228,base!E$14/24)-MAX(I228,7/24)),MAX(0,base!E$14/24-MAX(I228,7/24))+MAX(0,MIN(K228,base!E$14/24)-7/24))))</f>
        <v>0</v>
      </c>
      <c r="Y228" s="19"/>
      <c r="Z228" s="39">
        <f>M228*G228*1</f>
        <v>0</v>
      </c>
    </row>
    <row r="229" spans="1:26">
      <c r="A229" s="3" t="s">
        <v>7</v>
      </c>
      <c r="B229" s="21">
        <v>41500</v>
      </c>
      <c r="C229" s="22"/>
      <c r="D229" s="23"/>
      <c r="E229" s="24"/>
      <c r="F229" s="25"/>
      <c r="G229" s="24"/>
      <c r="H229" s="25"/>
      <c r="I229" s="26"/>
      <c r="J229" s="27"/>
      <c r="K229" s="28"/>
      <c r="L229" s="29">
        <f t="shared" si="10"/>
        <v>0</v>
      </c>
      <c r="M229" s="30">
        <f>K229-I229+IF(I229&gt;K229,1)-J229+(E229*base!E$4)+(D229*base!E$4)+(C229*base!E$4)+(F229*base!E$4)</f>
        <v>0</v>
      </c>
      <c r="N229" s="31" t="str">
        <f>IF(M229&lt;=base!E$5,"","FAUX")</f>
        <v/>
      </c>
      <c r="O229" s="32">
        <f>IF(SUM(M229-base!E$5)&lt;0,0,SUM(M229-base!E$5))</f>
        <v>0</v>
      </c>
      <c r="P229" s="33">
        <f t="shared" si="9"/>
        <v>0</v>
      </c>
      <c r="Q229" s="14" t="str">
        <f>IF(P229&lt;=base!E$3,"","FAUX")</f>
        <v/>
      </c>
      <c r="R229" s="34">
        <f>IF(SUM(P229-base!E$3)&lt;0,0,SUM(P229-base!E$3))</f>
        <v>0</v>
      </c>
      <c r="S229" s="35">
        <f t="shared" si="11"/>
        <v>0</v>
      </c>
      <c r="T229" s="35">
        <f>IF(S229&gt;("36:00"*1),S229-("36:00"*1),0)-T228</f>
        <v>0.20833333333333304</v>
      </c>
      <c r="U229" s="16" t="str">
        <f>IF(travail!S229&lt;=base!E$8,"","FAUX")</f>
        <v/>
      </c>
      <c r="V229" s="36">
        <f>IF(SUM(S229-base!E$8)&lt;0,0,SUM(S229-base!E$8))</f>
        <v>0</v>
      </c>
      <c r="W229" s="149"/>
      <c r="X229" s="37">
        <f>IF(SUM(MOD(K229-I229,1)-IF(K229&gt;I229,MAX(0,MIN(K229,base!E$14/24)-MAX(I229,7/24)),MAX(0,base!E$14/24-MAX(I229,7/24))+MAX(0,MIN(K229,base!E$14/24)-7/24)))&lt;0,0,SUM(MOD(K229-I229,1)-IF(K229&gt;I229,MAX(0,MIN(K229,base!E$14/24)-MAX(I229,7/24)),MAX(0,base!E$14/24-MAX(I229,7/24))+MAX(0,MIN(K229,base!E$14/24)-7/24))))</f>
        <v>0</v>
      </c>
      <c r="Y229" s="19"/>
      <c r="Z229" s="39">
        <f>M229*G229*1</f>
        <v>0</v>
      </c>
    </row>
    <row r="230" spans="1:26">
      <c r="A230" s="3" t="s">
        <v>8</v>
      </c>
      <c r="B230" s="21">
        <v>41501</v>
      </c>
      <c r="C230" s="22"/>
      <c r="D230" s="23"/>
      <c r="E230" s="24"/>
      <c r="F230" s="25"/>
      <c r="G230" s="24"/>
      <c r="H230" s="25"/>
      <c r="I230" s="26"/>
      <c r="J230" s="27"/>
      <c r="K230" s="28"/>
      <c r="L230" s="29">
        <f t="shared" si="10"/>
        <v>0</v>
      </c>
      <c r="M230" s="30">
        <f>K230-I230+IF(I230&gt;K230,1)-J230+(E230*base!E$4)+(D230*base!E$4)+(C230*base!E$4)+(F230*base!E$4)</f>
        <v>0</v>
      </c>
      <c r="N230" s="31" t="str">
        <f>IF(M230&lt;=base!E$5,"","FAUX")</f>
        <v/>
      </c>
      <c r="O230" s="32">
        <f>IF(SUM(M230-base!E$5)&lt;0,0,SUM(M230-base!E$5))</f>
        <v>0</v>
      </c>
      <c r="P230" s="33">
        <f t="shared" si="9"/>
        <v>0</v>
      </c>
      <c r="Q230" s="14" t="str">
        <f>IF(P230&lt;=base!E$3,"","FAUX")</f>
        <v/>
      </c>
      <c r="R230" s="34">
        <f>IF(SUM(P230-base!E$3)&lt;0,0,SUM(P230-base!E$3))</f>
        <v>0</v>
      </c>
      <c r="S230" s="35">
        <f t="shared" si="11"/>
        <v>0</v>
      </c>
      <c r="T230" s="35">
        <f>IF(S230&gt;("36:00"*1),S230-("36:00"*1),0)-T229</f>
        <v>-0.20833333333333304</v>
      </c>
      <c r="U230" s="16" t="str">
        <f>IF(travail!S230&lt;=base!E$8,"","FAUX")</f>
        <v/>
      </c>
      <c r="V230" s="36">
        <f>IF(SUM(S230-base!E$8)&lt;0,0,SUM(S230-base!E$8))</f>
        <v>0</v>
      </c>
      <c r="W230" s="149"/>
      <c r="X230" s="37">
        <f>IF(SUM(MOD(K230-I230,1)-IF(K230&gt;I230,MAX(0,MIN(K230,base!E$14/24)-MAX(I230,7/24)),MAX(0,base!E$14/24-MAX(I230,7/24))+MAX(0,MIN(K230,base!E$14/24)-7/24)))&lt;0,0,SUM(MOD(K230-I230,1)-IF(K230&gt;I230,MAX(0,MIN(K230,base!E$14/24)-MAX(I230,7/24)),MAX(0,base!E$14/24-MAX(I230,7/24))+MAX(0,MIN(K230,base!E$14/24)-7/24))))</f>
        <v>0</v>
      </c>
      <c r="Y230" s="19"/>
      <c r="Z230" s="39">
        <f>M230*G230*1</f>
        <v>0</v>
      </c>
    </row>
    <row r="231" spans="1:26">
      <c r="A231" s="3" t="s">
        <v>9</v>
      </c>
      <c r="B231" s="21">
        <v>41502</v>
      </c>
      <c r="C231" s="22"/>
      <c r="D231" s="23"/>
      <c r="E231" s="24"/>
      <c r="F231" s="25"/>
      <c r="G231" s="24"/>
      <c r="H231" s="25"/>
      <c r="I231" s="26"/>
      <c r="J231" s="27"/>
      <c r="K231" s="28"/>
      <c r="L231" s="29">
        <f t="shared" si="10"/>
        <v>0</v>
      </c>
      <c r="M231" s="30">
        <f>K231-I231+IF(I231&gt;K231,1)-J231+(E231*base!E$4)+(D231*base!E$4)+(C231*base!E$4)+(F231*base!E$4)</f>
        <v>0</v>
      </c>
      <c r="N231" s="31" t="str">
        <f>IF(M231&lt;=base!E$5,"","FAUX")</f>
        <v/>
      </c>
      <c r="O231" s="32">
        <f>IF(SUM(M231-base!E$5)&lt;0,0,SUM(M231-base!E$5))</f>
        <v>0</v>
      </c>
      <c r="P231" s="33">
        <f t="shared" si="9"/>
        <v>0</v>
      </c>
      <c r="Q231" s="14" t="str">
        <f>IF(P231&lt;=base!E$3,"","FAUX")</f>
        <v/>
      </c>
      <c r="R231" s="34">
        <f>IF(SUM(P231-base!E$3)&lt;0,0,SUM(P231-base!E$3))</f>
        <v>0</v>
      </c>
      <c r="S231" s="35">
        <f t="shared" si="11"/>
        <v>0</v>
      </c>
      <c r="T231" s="35">
        <f>IF(S231&gt;("36:00"*1),S231-("36:00"*1),0)-T230</f>
        <v>0.20833333333333304</v>
      </c>
      <c r="U231" s="16" t="str">
        <f>IF(travail!S231&lt;=base!E$8,"","FAUX")</f>
        <v/>
      </c>
      <c r="V231" s="36">
        <f>IF(SUM(S231-base!E$8)&lt;0,0,SUM(S231-base!E$8))</f>
        <v>0</v>
      </c>
      <c r="W231" s="149"/>
      <c r="X231" s="37">
        <f>IF(SUM(MOD(K231-I231,1)-IF(K231&gt;I231,MAX(0,MIN(K231,base!E$14/24)-MAX(I231,7/24)),MAX(0,base!E$14/24-MAX(I231,7/24))+MAX(0,MIN(K231,base!E$14/24)-7/24)))&lt;0,0,SUM(MOD(K231-I231,1)-IF(K231&gt;I231,MAX(0,MIN(K231,base!E$14/24)-MAX(I231,7/24)),MAX(0,base!E$14/24-MAX(I231,7/24))+MAX(0,MIN(K231,base!E$14/24)-7/24))))</f>
        <v>0</v>
      </c>
      <c r="Y231" s="19"/>
      <c r="Z231" s="39">
        <f>M231*G231*1</f>
        <v>0</v>
      </c>
    </row>
    <row r="232" spans="1:26">
      <c r="A232" s="3" t="s">
        <v>3</v>
      </c>
      <c r="B232" s="21">
        <v>41503</v>
      </c>
      <c r="C232" s="22"/>
      <c r="D232" s="23"/>
      <c r="E232" s="24"/>
      <c r="F232" s="25"/>
      <c r="G232" s="24"/>
      <c r="H232" s="25"/>
      <c r="I232" s="26"/>
      <c r="J232" s="27"/>
      <c r="K232" s="28"/>
      <c r="L232" s="29">
        <f t="shared" si="10"/>
        <v>0</v>
      </c>
      <c r="M232" s="30">
        <f>K232-I232+IF(I232&gt;K232,1)-J232+(E232*base!E$4)+(D232*base!E$4)+(C232*base!E$4)+(F232*base!E$4)</f>
        <v>0</v>
      </c>
      <c r="N232" s="31" t="str">
        <f>IF(M232&lt;=base!E$5,"","FAUX")</f>
        <v/>
      </c>
      <c r="O232" s="32">
        <f>IF(SUM(M232-base!E$5)&lt;0,0,SUM(M232-base!E$5))</f>
        <v>0</v>
      </c>
      <c r="P232" s="33">
        <f t="shared" si="9"/>
        <v>0</v>
      </c>
      <c r="Q232" s="14" t="str">
        <f>IF(P232&lt;=base!E$3,"","FAUX")</f>
        <v/>
      </c>
      <c r="R232" s="34">
        <f>IF(SUM(P232-base!E$3)&lt;0,0,SUM(P232-base!E$3))</f>
        <v>0</v>
      </c>
      <c r="S232" s="35">
        <f t="shared" si="11"/>
        <v>0</v>
      </c>
      <c r="T232" s="35">
        <f>IF(S232&gt;("36:00"*1),S232-("36:00"*1),0)-T231</f>
        <v>-0.20833333333333304</v>
      </c>
      <c r="U232" s="16" t="str">
        <f>IF(travail!S232&lt;=base!E$8,"","FAUX")</f>
        <v/>
      </c>
      <c r="V232" s="36">
        <f>IF(SUM(S232-base!E$8)&lt;0,0,SUM(S232-base!E$8))</f>
        <v>0</v>
      </c>
      <c r="W232" s="149"/>
      <c r="X232" s="37">
        <f>IF(SUM(MOD(K232-I232,1)-IF(K232&gt;I232,MAX(0,MIN(K232,base!E$14/24)-MAX(I232,7/24)),MAX(0,base!E$14/24-MAX(I232,7/24))+MAX(0,MIN(K232,base!E$14/24)-7/24)))&lt;0,0,SUM(MOD(K232-I232,1)-IF(K232&gt;I232,MAX(0,MIN(K232,base!E$14/24)-MAX(I232,7/24)),MAX(0,base!E$14/24-MAX(I232,7/24))+MAX(0,MIN(K232,base!E$14/24)-7/24))))</f>
        <v>0</v>
      </c>
      <c r="Y232" s="19"/>
      <c r="Z232" s="39">
        <f>M232*G232*1</f>
        <v>0</v>
      </c>
    </row>
    <row r="233" spans="1:26">
      <c r="A233" s="3" t="s">
        <v>4</v>
      </c>
      <c r="B233" s="21">
        <v>41504</v>
      </c>
      <c r="C233" s="22"/>
      <c r="D233" s="23"/>
      <c r="E233" s="24"/>
      <c r="F233" s="25"/>
      <c r="G233" s="24"/>
      <c r="H233" s="25"/>
      <c r="I233" s="26"/>
      <c r="J233" s="27"/>
      <c r="K233" s="28"/>
      <c r="L233" s="29">
        <f t="shared" si="10"/>
        <v>0</v>
      </c>
      <c r="M233" s="30">
        <f>K233-I233+IF(I233&gt;K233,1)-J233+(E233*base!E$4)+(D233*base!E$4)+(C233*base!E$4)+(F233*base!E$4)</f>
        <v>0</v>
      </c>
      <c r="N233" s="31" t="str">
        <f>IF(M233&lt;=base!E$5,"","FAUX")</f>
        <v/>
      </c>
      <c r="O233" s="32">
        <f>IF(SUM(M233-base!E$5)&lt;0,0,SUM(M233-base!E$5))</f>
        <v>0</v>
      </c>
      <c r="P233" s="33">
        <f t="shared" si="9"/>
        <v>0</v>
      </c>
      <c r="Q233" s="14" t="str">
        <f>IF(P233&lt;=base!E$3,"","FAUX")</f>
        <v/>
      </c>
      <c r="R233" s="34">
        <f>IF(SUM(P233-base!E$3)&lt;0,0,SUM(P233-base!E$3))</f>
        <v>0</v>
      </c>
      <c r="S233" s="35">
        <f t="shared" si="11"/>
        <v>0</v>
      </c>
      <c r="T233" s="35">
        <f>IF(S233&gt;("36:00"*1),S233-("36:00"*1),0)-T232</f>
        <v>0.20833333333333304</v>
      </c>
      <c r="U233" s="16" t="str">
        <f>IF(travail!S233&lt;=base!E$8,"","FAUX")</f>
        <v/>
      </c>
      <c r="V233" s="36">
        <f>IF(SUM(S233-base!E$8)&lt;0,0,SUM(S233-base!E$8))</f>
        <v>0</v>
      </c>
      <c r="W233" s="149"/>
      <c r="X233" s="37">
        <f>IF(SUM(MOD(K233-I233,1)-IF(K233&gt;I233,MAX(0,MIN(K233,base!E$14/24)-MAX(I233,7/24)),MAX(0,base!E$14/24-MAX(I233,7/24))+MAX(0,MIN(K233,base!E$14/24)-7/24)))&lt;0,0,SUM(MOD(K233-I233,1)-IF(K233&gt;I233,MAX(0,MIN(K233,base!E$14/24)-MAX(I233,7/24)),MAX(0,base!E$14/24-MAX(I233,7/24))+MAX(0,MIN(K233,base!E$14/24)-7/24))))</f>
        <v>0</v>
      </c>
      <c r="Y233" s="19"/>
      <c r="Z233" s="39"/>
    </row>
    <row r="234" spans="1:26">
      <c r="A234" s="3" t="s">
        <v>5</v>
      </c>
      <c r="B234" s="21">
        <v>41505</v>
      </c>
      <c r="C234" s="22"/>
      <c r="D234" s="23"/>
      <c r="E234" s="24"/>
      <c r="F234" s="25"/>
      <c r="G234" s="24"/>
      <c r="H234" s="25"/>
      <c r="I234" s="26"/>
      <c r="J234" s="27"/>
      <c r="K234" s="28"/>
      <c r="L234" s="29">
        <f t="shared" si="10"/>
        <v>0</v>
      </c>
      <c r="M234" s="30">
        <f>K234-I234+IF(I234&gt;K234,1)-J234+(E234*base!E$4)+(D234*base!E$4)+(C234*base!E$4)+(F234*base!E$4)</f>
        <v>0</v>
      </c>
      <c r="N234" s="31" t="str">
        <f>IF(M234&lt;=base!E$5,"","FAUX")</f>
        <v/>
      </c>
      <c r="O234" s="32">
        <f>IF(SUM(M234-base!E$5)&lt;0,0,SUM(M234-base!E$5))</f>
        <v>0</v>
      </c>
      <c r="P234" s="33">
        <f t="shared" si="9"/>
        <v>0</v>
      </c>
      <c r="Q234" s="14" t="str">
        <f>IF(P234&lt;=base!E$3,"","FAUX")</f>
        <v/>
      </c>
      <c r="R234" s="34">
        <f>IF(SUM(P234-base!E$3)&lt;0,0,SUM(P234-base!E$3))</f>
        <v>0</v>
      </c>
      <c r="S234" s="35">
        <f t="shared" si="11"/>
        <v>0</v>
      </c>
      <c r="T234" s="35">
        <f>IF(S234&gt;("36:00"*1),S234-("36:00"*1),0)-T233</f>
        <v>-0.20833333333333304</v>
      </c>
      <c r="U234" s="16" t="str">
        <f>IF(travail!S234&lt;=base!E$8,"","FAUX")</f>
        <v/>
      </c>
      <c r="V234" s="36">
        <f>IF(SUM(S234-base!E$8)&lt;0,0,SUM(S234-base!E$8))</f>
        <v>0</v>
      </c>
      <c r="W234" s="149"/>
      <c r="X234" s="37">
        <f>IF(SUM(MOD(K234-I234,1)-IF(K234&gt;I234,MAX(0,MIN(K234,base!E$14/24)-MAX(I234,7/24)),MAX(0,base!E$14/24-MAX(I234,7/24))+MAX(0,MIN(K234,base!E$14/24)-7/24)))&lt;0,0,SUM(MOD(K234-I234,1)-IF(K234&gt;I234,MAX(0,MIN(K234,base!E$14/24)-MAX(I234,7/24)),MAX(0,base!E$14/24-MAX(I234,7/24))+MAX(0,MIN(K234,base!E$14/24)-7/24))))</f>
        <v>0</v>
      </c>
      <c r="Y234" s="38">
        <f>M234</f>
        <v>0</v>
      </c>
      <c r="Z234" s="39"/>
    </row>
    <row r="235" spans="1:26">
      <c r="A235" s="3" t="s">
        <v>6</v>
      </c>
      <c r="B235" s="21">
        <v>41506</v>
      </c>
      <c r="C235" s="22"/>
      <c r="D235" s="23"/>
      <c r="E235" s="24"/>
      <c r="F235" s="25"/>
      <c r="G235" s="24"/>
      <c r="H235" s="25"/>
      <c r="I235" s="26"/>
      <c r="J235" s="27"/>
      <c r="K235" s="28"/>
      <c r="L235" s="29">
        <f t="shared" si="10"/>
        <v>0</v>
      </c>
      <c r="M235" s="30">
        <f>K235-I235+IF(I235&gt;K235,1)-J235+(E235*base!E$4)+(D235*base!E$4)+(C235*base!E$4)+(F235*base!E$4)</f>
        <v>0</v>
      </c>
      <c r="N235" s="31" t="str">
        <f>IF(M235&lt;=base!E$5,"","FAUX")</f>
        <v/>
      </c>
      <c r="O235" s="32">
        <f>IF(SUM(M235-base!E$5)&lt;0,0,SUM(M235-base!E$5))</f>
        <v>0</v>
      </c>
      <c r="P235" s="33">
        <f t="shared" si="9"/>
        <v>0</v>
      </c>
      <c r="Q235" s="14" t="str">
        <f>IF(P235&lt;=base!E$3,"","FAUX")</f>
        <v/>
      </c>
      <c r="R235" s="34">
        <f>IF(SUM(P235-base!E$3)&lt;0,0,SUM(P235-base!E$3))</f>
        <v>0</v>
      </c>
      <c r="S235" s="35">
        <f t="shared" si="11"/>
        <v>0</v>
      </c>
      <c r="T235" s="35">
        <f>IF(S235&gt;("36:00"*1),S235-("36:00"*1),0)-T234</f>
        <v>0.20833333333333304</v>
      </c>
      <c r="U235" s="16" t="str">
        <f>IF(travail!S235&lt;=base!E$8,"","FAUX")</f>
        <v/>
      </c>
      <c r="V235" s="36">
        <f>IF(SUM(S235-base!E$8)&lt;0,0,SUM(S235-base!E$8))</f>
        <v>0</v>
      </c>
      <c r="W235" s="149"/>
      <c r="X235" s="37">
        <f>IF(SUM(MOD(K235-I235,1)-IF(K235&gt;I235,MAX(0,MIN(K235,base!E$14/24)-MAX(I235,7/24)),MAX(0,base!E$14/24-MAX(I235,7/24))+MAX(0,MIN(K235,base!E$14/24)-7/24)))&lt;0,0,SUM(MOD(K235-I235,1)-IF(K235&gt;I235,MAX(0,MIN(K235,base!E$14/24)-MAX(I235,7/24)),MAX(0,base!E$14/24-MAX(I235,7/24))+MAX(0,MIN(K235,base!E$14/24)-7/24))))</f>
        <v>0</v>
      </c>
      <c r="Y235" s="19"/>
      <c r="Z235" s="39">
        <f>M235*G235*1</f>
        <v>0</v>
      </c>
    </row>
    <row r="236" spans="1:26">
      <c r="A236" s="3" t="s">
        <v>7</v>
      </c>
      <c r="B236" s="21">
        <v>41507</v>
      </c>
      <c r="C236" s="22"/>
      <c r="D236" s="23"/>
      <c r="E236" s="24"/>
      <c r="F236" s="25"/>
      <c r="G236" s="24"/>
      <c r="H236" s="25"/>
      <c r="I236" s="26"/>
      <c r="J236" s="27"/>
      <c r="K236" s="28"/>
      <c r="L236" s="29">
        <f t="shared" si="10"/>
        <v>0</v>
      </c>
      <c r="M236" s="30">
        <f>K236-I236+IF(I236&gt;K236,1)-J236+(E236*base!E$4)+(D236*base!E$4)+(C236*base!E$4)+(F236*base!E$4)</f>
        <v>0</v>
      </c>
      <c r="N236" s="31" t="str">
        <f>IF(M236&lt;=base!E$5,"","FAUX")</f>
        <v/>
      </c>
      <c r="O236" s="32">
        <f>IF(SUM(M236-base!E$5)&lt;0,0,SUM(M236-base!E$5))</f>
        <v>0</v>
      </c>
      <c r="P236" s="33">
        <f t="shared" si="9"/>
        <v>0</v>
      </c>
      <c r="Q236" s="14" t="str">
        <f>IF(P236&lt;=base!E$3,"","FAUX")</f>
        <v/>
      </c>
      <c r="R236" s="34">
        <f>IF(SUM(P236-base!E$3)&lt;0,0,SUM(P236-base!E$3))</f>
        <v>0</v>
      </c>
      <c r="S236" s="35">
        <f t="shared" si="11"/>
        <v>0</v>
      </c>
      <c r="T236" s="35">
        <f>IF(S236&gt;("36:00"*1),S236-("36:00"*1),0)-T235</f>
        <v>-0.20833333333333304</v>
      </c>
      <c r="U236" s="16" t="str">
        <f>IF(travail!S236&lt;=base!E$8,"","FAUX")</f>
        <v/>
      </c>
      <c r="V236" s="36">
        <f>IF(SUM(S236-base!E$8)&lt;0,0,SUM(S236-base!E$8))</f>
        <v>0</v>
      </c>
      <c r="W236" s="149"/>
      <c r="X236" s="37">
        <f>IF(SUM(MOD(K236-I236,1)-IF(K236&gt;I236,MAX(0,MIN(K236,base!E$14/24)-MAX(I236,7/24)),MAX(0,base!E$14/24-MAX(I236,7/24))+MAX(0,MIN(K236,base!E$14/24)-7/24)))&lt;0,0,SUM(MOD(K236-I236,1)-IF(K236&gt;I236,MAX(0,MIN(K236,base!E$14/24)-MAX(I236,7/24)),MAX(0,base!E$14/24-MAX(I236,7/24))+MAX(0,MIN(K236,base!E$14/24)-7/24))))</f>
        <v>0</v>
      </c>
      <c r="Y236" s="19"/>
      <c r="Z236" s="39">
        <f>M236*G236*1</f>
        <v>0</v>
      </c>
    </row>
    <row r="237" spans="1:26">
      <c r="A237" s="3" t="s">
        <v>8</v>
      </c>
      <c r="B237" s="21">
        <v>41508</v>
      </c>
      <c r="C237" s="22"/>
      <c r="D237" s="23"/>
      <c r="E237" s="24"/>
      <c r="F237" s="25"/>
      <c r="G237" s="24"/>
      <c r="H237" s="25"/>
      <c r="I237" s="26"/>
      <c r="J237" s="27"/>
      <c r="K237" s="28"/>
      <c r="L237" s="29">
        <f t="shared" si="10"/>
        <v>0</v>
      </c>
      <c r="M237" s="30">
        <f>K237-I237+IF(I237&gt;K237,1)-J237+(E237*base!E$4)+(D237*base!E$4)+(C237*base!E$4)+(F237*base!E$4)</f>
        <v>0</v>
      </c>
      <c r="N237" s="31" t="str">
        <f>IF(M237&lt;=base!E$5,"","FAUX")</f>
        <v/>
      </c>
      <c r="O237" s="32">
        <f>IF(SUM(M237-base!E$5)&lt;0,0,SUM(M237-base!E$5))</f>
        <v>0</v>
      </c>
      <c r="P237" s="33">
        <f t="shared" si="9"/>
        <v>0</v>
      </c>
      <c r="Q237" s="14" t="str">
        <f>IF(P237&lt;=base!E$3,"","FAUX")</f>
        <v/>
      </c>
      <c r="R237" s="34">
        <f>IF(SUM(P237-base!E$3)&lt;0,0,SUM(P237-base!E$3))</f>
        <v>0</v>
      </c>
      <c r="S237" s="35">
        <f t="shared" si="11"/>
        <v>0</v>
      </c>
      <c r="T237" s="35">
        <f>IF(S237&gt;("36:00"*1),S237-("36:00"*1),0)-T236</f>
        <v>0.20833333333333304</v>
      </c>
      <c r="U237" s="16" t="str">
        <f>IF(travail!S237&lt;=base!E$8,"","FAUX")</f>
        <v/>
      </c>
      <c r="V237" s="36">
        <f>IF(SUM(S237-base!E$8)&lt;0,0,SUM(S237-base!E$8))</f>
        <v>0</v>
      </c>
      <c r="W237" s="149"/>
      <c r="X237" s="37">
        <f>IF(SUM(MOD(K237-I237,1)-IF(K237&gt;I237,MAX(0,MIN(K237,base!E$14/24)-MAX(I237,7/24)),MAX(0,base!E$14/24-MAX(I237,7/24))+MAX(0,MIN(K237,base!E$14/24)-7/24)))&lt;0,0,SUM(MOD(K237-I237,1)-IF(K237&gt;I237,MAX(0,MIN(K237,base!E$14/24)-MAX(I237,7/24)),MAX(0,base!E$14/24-MAX(I237,7/24))+MAX(0,MIN(K237,base!E$14/24)-7/24))))</f>
        <v>0</v>
      </c>
      <c r="Y237" s="19"/>
      <c r="Z237" s="39">
        <f>M237*G237*1</f>
        <v>0</v>
      </c>
    </row>
    <row r="238" spans="1:26">
      <c r="A238" s="3" t="s">
        <v>9</v>
      </c>
      <c r="B238" s="21">
        <v>41509</v>
      </c>
      <c r="C238" s="22"/>
      <c r="D238" s="23"/>
      <c r="E238" s="24"/>
      <c r="F238" s="25"/>
      <c r="G238" s="24"/>
      <c r="H238" s="25"/>
      <c r="I238" s="26"/>
      <c r="J238" s="27"/>
      <c r="K238" s="28"/>
      <c r="L238" s="29">
        <f t="shared" si="10"/>
        <v>0</v>
      </c>
      <c r="M238" s="30">
        <f>K238-I238+IF(I238&gt;K238,1)-J238+(E238*base!E$4)+(D238*base!E$4)+(C238*base!E$4)+(F238*base!E$4)</f>
        <v>0</v>
      </c>
      <c r="N238" s="31" t="str">
        <f>IF(M238&lt;=base!E$5,"","FAUX")</f>
        <v/>
      </c>
      <c r="O238" s="32">
        <f>IF(SUM(M238-base!E$5)&lt;0,0,SUM(M238-base!E$5))</f>
        <v>0</v>
      </c>
      <c r="P238" s="33">
        <f t="shared" si="9"/>
        <v>0</v>
      </c>
      <c r="Q238" s="14" t="str">
        <f>IF(P238&lt;=base!E$3,"","FAUX")</f>
        <v/>
      </c>
      <c r="R238" s="34">
        <f>IF(SUM(P238-base!E$3)&lt;0,0,SUM(P238-base!E$3))</f>
        <v>0</v>
      </c>
      <c r="S238" s="35">
        <f t="shared" si="11"/>
        <v>0</v>
      </c>
      <c r="T238" s="35">
        <f>IF(S238&gt;("36:00"*1),S238-("36:00"*1),0)-T237</f>
        <v>-0.20833333333333304</v>
      </c>
      <c r="U238" s="16" t="str">
        <f>IF(travail!S238&lt;=base!E$8,"","FAUX")</f>
        <v/>
      </c>
      <c r="V238" s="36">
        <f>IF(SUM(S238-base!E$8)&lt;0,0,SUM(S238-base!E$8))</f>
        <v>0</v>
      </c>
      <c r="W238" s="149"/>
      <c r="X238" s="37">
        <f>IF(SUM(MOD(K238-I238,1)-IF(K238&gt;I238,MAX(0,MIN(K238,base!E$14/24)-MAX(I238,7/24)),MAX(0,base!E$14/24-MAX(I238,7/24))+MAX(0,MIN(K238,base!E$14/24)-7/24)))&lt;0,0,SUM(MOD(K238-I238,1)-IF(K238&gt;I238,MAX(0,MIN(K238,base!E$14/24)-MAX(I238,7/24)),MAX(0,base!E$14/24-MAX(I238,7/24))+MAX(0,MIN(K238,base!E$14/24)-7/24))))</f>
        <v>0</v>
      </c>
      <c r="Y238" s="19"/>
      <c r="Z238" s="39">
        <f>M238*G238*1</f>
        <v>0</v>
      </c>
    </row>
    <row r="239" spans="1:26">
      <c r="A239" s="3" t="s">
        <v>3</v>
      </c>
      <c r="B239" s="21">
        <v>41510</v>
      </c>
      <c r="C239" s="22"/>
      <c r="D239" s="23"/>
      <c r="E239" s="24"/>
      <c r="F239" s="25"/>
      <c r="G239" s="24"/>
      <c r="H239" s="25"/>
      <c r="I239" s="26"/>
      <c r="J239" s="27"/>
      <c r="K239" s="28"/>
      <c r="L239" s="29">
        <f t="shared" si="10"/>
        <v>0</v>
      </c>
      <c r="M239" s="30">
        <f>K239-I239+IF(I239&gt;K239,1)-J239+(E239*base!E$4)+(D239*base!E$4)+(C239*base!E$4)+(F239*base!E$4)</f>
        <v>0</v>
      </c>
      <c r="N239" s="31" t="str">
        <f>IF(M239&lt;=base!E$5,"","FAUX")</f>
        <v/>
      </c>
      <c r="O239" s="32">
        <f>IF(SUM(M239-base!E$5)&lt;0,0,SUM(M239-base!E$5))</f>
        <v>0</v>
      </c>
      <c r="P239" s="33">
        <f t="shared" si="9"/>
        <v>0</v>
      </c>
      <c r="Q239" s="14" t="str">
        <f>IF(P239&lt;=base!E$3,"","FAUX")</f>
        <v/>
      </c>
      <c r="R239" s="34">
        <f>IF(SUM(P239-base!E$3)&lt;0,0,SUM(P239-base!E$3))</f>
        <v>0</v>
      </c>
      <c r="S239" s="35">
        <f t="shared" si="11"/>
        <v>0</v>
      </c>
      <c r="T239" s="35">
        <f>IF(S239&gt;("36:00"*1),S239-("36:00"*1),0)-T238</f>
        <v>0.20833333333333304</v>
      </c>
      <c r="U239" s="16" t="str">
        <f>IF(travail!S239&lt;=base!E$8,"","FAUX")</f>
        <v/>
      </c>
      <c r="V239" s="36">
        <f>IF(SUM(S239-base!E$8)&lt;0,0,SUM(S239-base!E$8))</f>
        <v>0</v>
      </c>
      <c r="W239" s="149"/>
      <c r="X239" s="37">
        <f>IF(SUM(MOD(K239-I239,1)-IF(K239&gt;I239,MAX(0,MIN(K239,base!E$14/24)-MAX(I239,7/24)),MAX(0,base!E$14/24-MAX(I239,7/24))+MAX(0,MIN(K239,base!E$14/24)-7/24)))&lt;0,0,SUM(MOD(K239-I239,1)-IF(K239&gt;I239,MAX(0,MIN(K239,base!E$14/24)-MAX(I239,7/24)),MAX(0,base!E$14/24-MAX(I239,7/24))+MAX(0,MIN(K239,base!E$14/24)-7/24))))</f>
        <v>0</v>
      </c>
      <c r="Y239" s="19"/>
      <c r="Z239" s="39">
        <f>M239*G239*1</f>
        <v>0</v>
      </c>
    </row>
    <row r="240" spans="1:26">
      <c r="A240" s="3" t="s">
        <v>4</v>
      </c>
      <c r="B240" s="21">
        <v>41511</v>
      </c>
      <c r="C240" s="22"/>
      <c r="D240" s="23"/>
      <c r="E240" s="24"/>
      <c r="F240" s="25"/>
      <c r="G240" s="24"/>
      <c r="H240" s="25"/>
      <c r="I240" s="26"/>
      <c r="J240" s="27"/>
      <c r="K240" s="28"/>
      <c r="L240" s="29">
        <f t="shared" si="10"/>
        <v>0</v>
      </c>
      <c r="M240" s="30">
        <f>K240-I240+IF(I240&gt;K240,1)-J240+(E240*base!E$4)+(D240*base!E$4)+(C240*base!E$4)+(F240*base!E$4)</f>
        <v>0</v>
      </c>
      <c r="N240" s="31" t="str">
        <f>IF(M240&lt;=base!E$5,"","FAUX")</f>
        <v/>
      </c>
      <c r="O240" s="32">
        <f>IF(SUM(M240-base!E$5)&lt;0,0,SUM(M240-base!E$5))</f>
        <v>0</v>
      </c>
      <c r="P240" s="33">
        <f t="shared" si="9"/>
        <v>0</v>
      </c>
      <c r="Q240" s="14" t="str">
        <f>IF(P240&lt;=base!E$3,"","FAUX")</f>
        <v/>
      </c>
      <c r="R240" s="34">
        <f>IF(SUM(P240-base!E$3)&lt;0,0,SUM(P240-base!E$3))</f>
        <v>0</v>
      </c>
      <c r="S240" s="35">
        <f t="shared" si="11"/>
        <v>0</v>
      </c>
      <c r="T240" s="35">
        <f>IF(S240&gt;("36:00"*1),S240-("36:00"*1),0)-T239</f>
        <v>-0.20833333333333304</v>
      </c>
      <c r="U240" s="16" t="str">
        <f>IF(travail!S240&lt;=base!E$8,"","FAUX")</f>
        <v/>
      </c>
      <c r="V240" s="36">
        <f>IF(SUM(S240-base!E$8)&lt;0,0,SUM(S240-base!E$8))</f>
        <v>0</v>
      </c>
      <c r="W240" s="149"/>
      <c r="X240" s="37">
        <f>IF(SUM(MOD(K240-I240,1)-IF(K240&gt;I240,MAX(0,MIN(K240,base!E$14/24)-MAX(I240,7/24)),MAX(0,base!E$14/24-MAX(I240,7/24))+MAX(0,MIN(K240,base!E$14/24)-7/24)))&lt;0,0,SUM(MOD(K240-I240,1)-IF(K240&gt;I240,MAX(0,MIN(K240,base!E$14/24)-MAX(I240,7/24)),MAX(0,base!E$14/24-MAX(I240,7/24))+MAX(0,MIN(K240,base!E$14/24)-7/24))))</f>
        <v>0</v>
      </c>
      <c r="Y240" s="19"/>
      <c r="Z240" s="39"/>
    </row>
    <row r="241" spans="1:26">
      <c r="A241" s="3" t="s">
        <v>5</v>
      </c>
      <c r="B241" s="21">
        <v>41512</v>
      </c>
      <c r="C241" s="22"/>
      <c r="D241" s="23"/>
      <c r="E241" s="24"/>
      <c r="F241" s="25"/>
      <c r="G241" s="24"/>
      <c r="H241" s="25"/>
      <c r="I241" s="26"/>
      <c r="J241" s="27"/>
      <c r="K241" s="28"/>
      <c r="L241" s="29">
        <f t="shared" si="10"/>
        <v>0</v>
      </c>
      <c r="M241" s="30">
        <f>K241-I241+IF(I241&gt;K241,1)-J241+(E241*base!E$4)+(D241*base!E$4)+(C241*base!E$4)+(F241*base!E$4)</f>
        <v>0</v>
      </c>
      <c r="N241" s="31" t="str">
        <f>IF(M241&lt;=base!E$5,"","FAUX")</f>
        <v/>
      </c>
      <c r="O241" s="32">
        <f>IF(SUM(M241-base!E$5)&lt;0,0,SUM(M241-base!E$5))</f>
        <v>0</v>
      </c>
      <c r="P241" s="33">
        <f t="shared" si="9"/>
        <v>0</v>
      </c>
      <c r="Q241" s="14" t="str">
        <f>IF(P241&lt;=base!E$3,"","FAUX")</f>
        <v/>
      </c>
      <c r="R241" s="34">
        <f>IF(SUM(P241-base!E$3)&lt;0,0,SUM(P241-base!E$3))</f>
        <v>0</v>
      </c>
      <c r="S241" s="35">
        <f t="shared" si="11"/>
        <v>0</v>
      </c>
      <c r="T241" s="35">
        <f>IF(S241&gt;("36:00"*1),S241-("36:00"*1),0)-T240</f>
        <v>0.20833333333333304</v>
      </c>
      <c r="U241" s="16" t="str">
        <f>IF(travail!S241&lt;=base!E$8,"","FAUX")</f>
        <v/>
      </c>
      <c r="V241" s="36">
        <f>IF(SUM(S241-base!E$8)&lt;0,0,SUM(S241-base!E$8))</f>
        <v>0</v>
      </c>
      <c r="W241" s="149"/>
      <c r="X241" s="37">
        <f>IF(SUM(MOD(K241-I241,1)-IF(K241&gt;I241,MAX(0,MIN(K241,base!E$14/24)-MAX(I241,7/24)),MAX(0,base!E$14/24-MAX(I241,7/24))+MAX(0,MIN(K241,base!E$14/24)-7/24)))&lt;0,0,SUM(MOD(K241-I241,1)-IF(K241&gt;I241,MAX(0,MIN(K241,base!E$14/24)-MAX(I241,7/24)),MAX(0,base!E$14/24-MAX(I241,7/24))+MAX(0,MIN(K241,base!E$14/24)-7/24))))</f>
        <v>0</v>
      </c>
      <c r="Y241" s="38">
        <f>M241</f>
        <v>0</v>
      </c>
      <c r="Z241" s="39"/>
    </row>
    <row r="242" spans="1:26">
      <c r="A242" s="3" t="s">
        <v>6</v>
      </c>
      <c r="B242" s="21">
        <v>41513</v>
      </c>
      <c r="C242" s="22"/>
      <c r="D242" s="23"/>
      <c r="E242" s="24"/>
      <c r="F242" s="25"/>
      <c r="G242" s="24"/>
      <c r="H242" s="25"/>
      <c r="I242" s="26"/>
      <c r="J242" s="27"/>
      <c r="K242" s="28"/>
      <c r="L242" s="29">
        <f t="shared" si="10"/>
        <v>0</v>
      </c>
      <c r="M242" s="30">
        <f>K242-I242+IF(I242&gt;K242,1)-J242+(E242*base!E$4)+(D242*base!E$4)+(C242*base!E$4)+(F242*base!E$4)</f>
        <v>0</v>
      </c>
      <c r="N242" s="31" t="str">
        <f>IF(M242&lt;=base!E$5,"","FAUX")</f>
        <v/>
      </c>
      <c r="O242" s="32">
        <f>IF(SUM(M242-base!E$5)&lt;0,0,SUM(M242-base!E$5))</f>
        <v>0</v>
      </c>
      <c r="P242" s="33">
        <f t="shared" si="9"/>
        <v>0</v>
      </c>
      <c r="Q242" s="14" t="str">
        <f>IF(P242&lt;=base!E$3,"","FAUX")</f>
        <v/>
      </c>
      <c r="R242" s="34">
        <f>IF(SUM(P242-base!E$3)&lt;0,0,SUM(P242-base!E$3))</f>
        <v>0</v>
      </c>
      <c r="S242" s="35">
        <f t="shared" si="11"/>
        <v>0</v>
      </c>
      <c r="T242" s="35">
        <f>IF(S242&gt;("36:00"*1),S242-("36:00"*1),0)-T241</f>
        <v>-0.20833333333333304</v>
      </c>
      <c r="U242" s="16" t="str">
        <f>IF(travail!S242&lt;=base!E$8,"","FAUX")</f>
        <v/>
      </c>
      <c r="V242" s="36">
        <f>IF(SUM(S242-base!E$8)&lt;0,0,SUM(S242-base!E$8))</f>
        <v>0</v>
      </c>
      <c r="W242" s="149"/>
      <c r="X242" s="37">
        <f>IF(SUM(MOD(K242-I242,1)-IF(K242&gt;I242,MAX(0,MIN(K242,base!E$14/24)-MAX(I242,7/24)),MAX(0,base!E$14/24-MAX(I242,7/24))+MAX(0,MIN(K242,base!E$14/24)-7/24)))&lt;0,0,SUM(MOD(K242-I242,1)-IF(K242&gt;I242,MAX(0,MIN(K242,base!E$14/24)-MAX(I242,7/24)),MAX(0,base!E$14/24-MAX(I242,7/24))+MAX(0,MIN(K242,base!E$14/24)-7/24))))</f>
        <v>0</v>
      </c>
      <c r="Y242" s="19"/>
      <c r="Z242" s="39">
        <f>M242*G242*1</f>
        <v>0</v>
      </c>
    </row>
    <row r="243" spans="1:26">
      <c r="A243" s="3" t="s">
        <v>7</v>
      </c>
      <c r="B243" s="21">
        <v>41514</v>
      </c>
      <c r="C243" s="22"/>
      <c r="D243" s="23"/>
      <c r="E243" s="24"/>
      <c r="F243" s="25"/>
      <c r="G243" s="24"/>
      <c r="H243" s="25"/>
      <c r="I243" s="26"/>
      <c r="J243" s="27"/>
      <c r="K243" s="28"/>
      <c r="L243" s="29">
        <f t="shared" si="10"/>
        <v>0</v>
      </c>
      <c r="M243" s="30">
        <f>K243-I243+IF(I243&gt;K243,1)-J243+(E243*base!E$4)+(D243*base!E$4)+(C243*base!E$4)+(F243*base!E$4)</f>
        <v>0</v>
      </c>
      <c r="N243" s="31" t="str">
        <f>IF(M243&lt;=base!E$5,"","FAUX")</f>
        <v/>
      </c>
      <c r="O243" s="32">
        <f>IF(SUM(M243-base!E$5)&lt;0,0,SUM(M243-base!E$5))</f>
        <v>0</v>
      </c>
      <c r="P243" s="33">
        <f t="shared" si="9"/>
        <v>0</v>
      </c>
      <c r="Q243" s="14" t="str">
        <f>IF(P243&lt;=base!E$3,"","FAUX")</f>
        <v/>
      </c>
      <c r="R243" s="34">
        <f>IF(SUM(P243-base!E$3)&lt;0,0,SUM(P243-base!E$3))</f>
        <v>0</v>
      </c>
      <c r="S243" s="35">
        <f t="shared" si="11"/>
        <v>0</v>
      </c>
      <c r="T243" s="35">
        <f>IF(S243&gt;("36:00"*1),S243-("36:00"*1),0)-T242</f>
        <v>0.20833333333333304</v>
      </c>
      <c r="U243" s="16" t="str">
        <f>IF(travail!S243&lt;=base!E$8,"","FAUX")</f>
        <v/>
      </c>
      <c r="V243" s="36">
        <f>IF(SUM(S243-base!E$8)&lt;0,0,SUM(S243-base!E$8))</f>
        <v>0</v>
      </c>
      <c r="W243" s="149"/>
      <c r="X243" s="37">
        <f>IF(SUM(MOD(K243-I243,1)-IF(K243&gt;I243,MAX(0,MIN(K243,base!E$14/24)-MAX(I243,7/24)),MAX(0,base!E$14/24-MAX(I243,7/24))+MAX(0,MIN(K243,base!E$14/24)-7/24)))&lt;0,0,SUM(MOD(K243-I243,1)-IF(K243&gt;I243,MAX(0,MIN(K243,base!E$14/24)-MAX(I243,7/24)),MAX(0,base!E$14/24-MAX(I243,7/24))+MAX(0,MIN(K243,base!E$14/24)-7/24))))</f>
        <v>0</v>
      </c>
      <c r="Y243" s="19"/>
      <c r="Z243" s="39">
        <f>M243*G243*1</f>
        <v>0</v>
      </c>
    </row>
    <row r="244" spans="1:26">
      <c r="A244" s="3" t="s">
        <v>8</v>
      </c>
      <c r="B244" s="21">
        <v>41515</v>
      </c>
      <c r="C244" s="22"/>
      <c r="D244" s="23"/>
      <c r="E244" s="24"/>
      <c r="F244" s="25"/>
      <c r="G244" s="24"/>
      <c r="H244" s="25"/>
      <c r="I244" s="26"/>
      <c r="J244" s="27"/>
      <c r="K244" s="28"/>
      <c r="L244" s="29">
        <f t="shared" si="10"/>
        <v>0</v>
      </c>
      <c r="M244" s="30">
        <f>K244-I244+IF(I244&gt;K244,1)-J244+(E244*base!E$4)+(D244*base!E$4)+(C244*base!E$4)+(F244*base!E$4)</f>
        <v>0</v>
      </c>
      <c r="N244" s="31" t="str">
        <f>IF(M244&lt;=base!E$5,"","FAUX")</f>
        <v/>
      </c>
      <c r="O244" s="32">
        <f>IF(SUM(M244-base!E$5)&lt;0,0,SUM(M244-base!E$5))</f>
        <v>0</v>
      </c>
      <c r="P244" s="33">
        <f t="shared" si="9"/>
        <v>0</v>
      </c>
      <c r="Q244" s="14" t="str">
        <f>IF(P244&lt;=base!E$3,"","FAUX")</f>
        <v/>
      </c>
      <c r="R244" s="34">
        <f>IF(SUM(P244-base!E$3)&lt;0,0,SUM(P244-base!E$3))</f>
        <v>0</v>
      </c>
      <c r="S244" s="35">
        <f t="shared" si="11"/>
        <v>0</v>
      </c>
      <c r="T244" s="35">
        <f>IF(S244&gt;("36:00"*1),S244-("36:00"*1),0)-T243</f>
        <v>-0.20833333333333304</v>
      </c>
      <c r="U244" s="16" t="str">
        <f>IF(travail!S244&lt;=base!E$8,"","FAUX")</f>
        <v/>
      </c>
      <c r="V244" s="36">
        <f>IF(SUM(S244-base!E$8)&lt;0,0,SUM(S244-base!E$8))</f>
        <v>0</v>
      </c>
      <c r="W244" s="149"/>
      <c r="X244" s="37">
        <f>IF(SUM(MOD(K244-I244,1)-IF(K244&gt;I244,MAX(0,MIN(K244,base!E$14/24)-MAX(I244,7/24)),MAX(0,base!E$14/24-MAX(I244,7/24))+MAX(0,MIN(K244,base!E$14/24)-7/24)))&lt;0,0,SUM(MOD(K244-I244,1)-IF(K244&gt;I244,MAX(0,MIN(K244,base!E$14/24)-MAX(I244,7/24)),MAX(0,base!E$14/24-MAX(I244,7/24))+MAX(0,MIN(K244,base!E$14/24)-7/24))))</f>
        <v>0</v>
      </c>
      <c r="Y244" s="19"/>
      <c r="Z244" s="39">
        <f>M244*G244*1</f>
        <v>0</v>
      </c>
    </row>
    <row r="245" spans="1:26">
      <c r="A245" s="3" t="s">
        <v>9</v>
      </c>
      <c r="B245" s="21">
        <v>41516</v>
      </c>
      <c r="C245" s="22"/>
      <c r="D245" s="23"/>
      <c r="E245" s="24"/>
      <c r="F245" s="25"/>
      <c r="G245" s="24"/>
      <c r="H245" s="25"/>
      <c r="I245" s="26"/>
      <c r="J245" s="27"/>
      <c r="K245" s="28"/>
      <c r="L245" s="29">
        <f t="shared" si="10"/>
        <v>0</v>
      </c>
      <c r="M245" s="30">
        <f>K245-I245+IF(I245&gt;K245,1)-J245+(E245*base!E$4)+(D245*base!E$4)+(C245*base!E$4)+(F245*base!E$4)</f>
        <v>0</v>
      </c>
      <c r="N245" s="31" t="str">
        <f>IF(M245&lt;=base!E$5,"","FAUX")</f>
        <v/>
      </c>
      <c r="O245" s="32">
        <f>IF(SUM(M245-base!E$5)&lt;0,0,SUM(M245-base!E$5))</f>
        <v>0</v>
      </c>
      <c r="P245" s="33">
        <f t="shared" si="9"/>
        <v>0</v>
      </c>
      <c r="Q245" s="14" t="str">
        <f>IF(P245&lt;=base!E$3,"","FAUX")</f>
        <v/>
      </c>
      <c r="R245" s="34">
        <f>IF(SUM(P245-base!E$3)&lt;0,0,SUM(P245-base!E$3))</f>
        <v>0</v>
      </c>
      <c r="S245" s="35">
        <f t="shared" si="11"/>
        <v>0</v>
      </c>
      <c r="T245" s="35">
        <f>IF(S245&gt;("36:00"*1),S245-("36:00"*1),0)-T244</f>
        <v>0.20833333333333304</v>
      </c>
      <c r="U245" s="16" t="str">
        <f>IF(travail!S245&lt;=base!E$8,"","FAUX")</f>
        <v/>
      </c>
      <c r="V245" s="36">
        <f>IF(SUM(S245-base!E$8)&lt;0,0,SUM(S245-base!E$8))</f>
        <v>0</v>
      </c>
      <c r="W245" s="149"/>
      <c r="X245" s="37">
        <f>IF(SUM(MOD(K245-I245,1)-IF(K245&gt;I245,MAX(0,MIN(K245,base!E$14/24)-MAX(I245,7/24)),MAX(0,base!E$14/24-MAX(I245,7/24))+MAX(0,MIN(K245,base!E$14/24)-7/24)))&lt;0,0,SUM(MOD(K245-I245,1)-IF(K245&gt;I245,MAX(0,MIN(K245,base!E$14/24)-MAX(I245,7/24)),MAX(0,base!E$14/24-MAX(I245,7/24))+MAX(0,MIN(K245,base!E$14/24)-7/24))))</f>
        <v>0</v>
      </c>
      <c r="Y245" s="19"/>
      <c r="Z245" s="39">
        <f>M245*G245*1</f>
        <v>0</v>
      </c>
    </row>
    <row r="246" spans="1:26">
      <c r="A246" s="3" t="s">
        <v>3</v>
      </c>
      <c r="B246" s="21">
        <v>41517</v>
      </c>
      <c r="C246" s="22"/>
      <c r="D246" s="23"/>
      <c r="E246" s="24"/>
      <c r="F246" s="25"/>
      <c r="G246" s="24"/>
      <c r="H246" s="25"/>
      <c r="I246" s="26"/>
      <c r="J246" s="27"/>
      <c r="K246" s="28"/>
      <c r="L246" s="29">
        <f t="shared" si="10"/>
        <v>0</v>
      </c>
      <c r="M246" s="30">
        <f>K246-I246+IF(I246&gt;K246,1)-J246+(E246*base!E$4)+(D246*base!E$4)+(C246*base!E$4)+(F246*base!E$4)</f>
        <v>0</v>
      </c>
      <c r="N246" s="31" t="str">
        <f>IF(M246&lt;=base!E$5,"","FAUX")</f>
        <v/>
      </c>
      <c r="O246" s="32">
        <f>IF(SUM(M246-base!E$5)&lt;0,0,SUM(M246-base!E$5))</f>
        <v>0</v>
      </c>
      <c r="P246" s="33">
        <f t="shared" si="9"/>
        <v>0</v>
      </c>
      <c r="Q246" s="14" t="str">
        <f>IF(P246&lt;=base!E$3,"","FAUX")</f>
        <v/>
      </c>
      <c r="R246" s="34">
        <f>IF(SUM(P246-base!E$3)&lt;0,0,SUM(P246-base!E$3))</f>
        <v>0</v>
      </c>
      <c r="S246" s="35">
        <f t="shared" si="11"/>
        <v>0</v>
      </c>
      <c r="T246" s="35">
        <f>IF(S246&gt;("36:00"*1),S246-("36:00"*1),0)-T245</f>
        <v>-0.20833333333333304</v>
      </c>
      <c r="U246" s="16" t="str">
        <f>IF(travail!S246&lt;=base!E$8,"","FAUX")</f>
        <v/>
      </c>
      <c r="V246" s="36">
        <f>IF(SUM(S246-base!E$8)&lt;0,0,SUM(S246-base!E$8))</f>
        <v>0</v>
      </c>
      <c r="W246" s="149"/>
      <c r="X246" s="37">
        <f>IF(SUM(MOD(K246-I246,1)-IF(K246&gt;I246,MAX(0,MIN(K246,base!E$14/24)-MAX(I246,7/24)),MAX(0,base!E$14/24-MAX(I246,7/24))+MAX(0,MIN(K246,base!E$14/24)-7/24)))&lt;0,0,SUM(MOD(K246-I246,1)-IF(K246&gt;I246,MAX(0,MIN(K246,base!E$14/24)-MAX(I246,7/24)),MAX(0,base!E$14/24-MAX(I246,7/24))+MAX(0,MIN(K246,base!E$14/24)-7/24))))</f>
        <v>0</v>
      </c>
      <c r="Y246" s="19"/>
      <c r="Z246" s="39">
        <f>M246*G246*1</f>
        <v>0</v>
      </c>
    </row>
    <row r="247" spans="1:26">
      <c r="A247" s="3" t="s">
        <v>4</v>
      </c>
      <c r="B247" s="21">
        <v>41518</v>
      </c>
      <c r="C247" s="22"/>
      <c r="D247" s="23"/>
      <c r="E247" s="24"/>
      <c r="F247" s="25"/>
      <c r="G247" s="24"/>
      <c r="H247" s="25"/>
      <c r="I247" s="26"/>
      <c r="J247" s="27"/>
      <c r="K247" s="28"/>
      <c r="L247" s="29">
        <f t="shared" si="10"/>
        <v>0</v>
      </c>
      <c r="M247" s="30">
        <f>K247-I247+IF(I247&gt;K247,1)-J247+(E247*base!E$4)+(D247*base!E$4)+(C247*base!E$4)+(F247*base!E$4)</f>
        <v>0</v>
      </c>
      <c r="N247" s="31" t="str">
        <f>IF(M247&lt;=base!E$5,"","FAUX")</f>
        <v/>
      </c>
      <c r="O247" s="32">
        <f>IF(SUM(M247-base!E$5)&lt;0,0,SUM(M247-base!E$5))</f>
        <v>0</v>
      </c>
      <c r="P247" s="33">
        <f t="shared" si="9"/>
        <v>0</v>
      </c>
      <c r="Q247" s="14" t="str">
        <f>IF(P247&lt;=base!E$3,"","FAUX")</f>
        <v/>
      </c>
      <c r="R247" s="34">
        <f>IF(SUM(P247-base!E$3)&lt;0,0,SUM(P247-base!E$3))</f>
        <v>0</v>
      </c>
      <c r="S247" s="35">
        <f t="shared" si="11"/>
        <v>0</v>
      </c>
      <c r="T247" s="35">
        <f>IF(S247&gt;("36:00"*1),S247-("36:00"*1),0)-T246</f>
        <v>0.20833333333333304</v>
      </c>
      <c r="U247" s="16" t="str">
        <f>IF(travail!S247&lt;=base!E$8,"","FAUX")</f>
        <v/>
      </c>
      <c r="V247" s="36">
        <f>IF(SUM(S247-base!E$8)&lt;0,0,SUM(S247-base!E$8))</f>
        <v>0</v>
      </c>
      <c r="W247" s="149"/>
      <c r="X247" s="37">
        <f>IF(SUM(MOD(K247-I247,1)-IF(K247&gt;I247,MAX(0,MIN(K247,base!E$14/24)-MAX(I247,7/24)),MAX(0,base!E$14/24-MAX(I247,7/24))+MAX(0,MIN(K247,base!E$14/24)-7/24)))&lt;0,0,SUM(MOD(K247-I247,1)-IF(K247&gt;I247,MAX(0,MIN(K247,base!E$14/24)-MAX(I247,7/24)),MAX(0,base!E$14/24-MAX(I247,7/24))+MAX(0,MIN(K247,base!E$14/24)-7/24))))</f>
        <v>0</v>
      </c>
      <c r="Y247" s="19"/>
      <c r="Z247" s="39"/>
    </row>
    <row r="248" spans="1:26">
      <c r="A248" s="3" t="s">
        <v>5</v>
      </c>
      <c r="B248" s="21">
        <v>41519</v>
      </c>
      <c r="C248" s="22"/>
      <c r="D248" s="23"/>
      <c r="E248" s="24"/>
      <c r="F248" s="25"/>
      <c r="G248" s="24"/>
      <c r="H248" s="25"/>
      <c r="I248" s="26"/>
      <c r="J248" s="27"/>
      <c r="K248" s="28"/>
      <c r="L248" s="29">
        <f t="shared" si="10"/>
        <v>0</v>
      </c>
      <c r="M248" s="30">
        <f>K248-I248+IF(I248&gt;K248,1)-J248+(E248*base!E$4)+(D248*base!E$4)+(C248*base!E$4)+(F248*base!E$4)</f>
        <v>0</v>
      </c>
      <c r="N248" s="31" t="str">
        <f>IF(M248&lt;=base!E$5,"","FAUX")</f>
        <v/>
      </c>
      <c r="O248" s="32">
        <f>IF(SUM(M248-base!E$5)&lt;0,0,SUM(M248-base!E$5))</f>
        <v>0</v>
      </c>
      <c r="P248" s="33">
        <f t="shared" si="9"/>
        <v>0</v>
      </c>
      <c r="Q248" s="14" t="str">
        <f>IF(P248&lt;=base!E$3,"","FAUX")</f>
        <v/>
      </c>
      <c r="R248" s="34">
        <f>IF(SUM(P248-base!E$3)&lt;0,0,SUM(P248-base!E$3))</f>
        <v>0</v>
      </c>
      <c r="S248" s="35">
        <f t="shared" si="11"/>
        <v>0</v>
      </c>
      <c r="T248" s="35">
        <f>IF(S248&gt;("36:00"*1),S248-("36:00"*1),0)-T247</f>
        <v>-0.20833333333333304</v>
      </c>
      <c r="U248" s="16" t="str">
        <f>IF(travail!S248&lt;=base!E$8,"","FAUX")</f>
        <v/>
      </c>
      <c r="V248" s="36">
        <f>IF(SUM(S248-base!E$8)&lt;0,0,SUM(S248-base!E$8))</f>
        <v>0</v>
      </c>
      <c r="W248" s="149"/>
      <c r="X248" s="37">
        <f>IF(SUM(MOD(K248-I248,1)-IF(K248&gt;I248,MAX(0,MIN(K248,base!E$14/24)-MAX(I248,7/24)),MAX(0,base!E$14/24-MAX(I248,7/24))+MAX(0,MIN(K248,base!E$14/24)-7/24)))&lt;0,0,SUM(MOD(K248-I248,1)-IF(K248&gt;I248,MAX(0,MIN(K248,base!E$14/24)-MAX(I248,7/24)),MAX(0,base!E$14/24-MAX(I248,7/24))+MAX(0,MIN(K248,base!E$14/24)-7/24))))</f>
        <v>0</v>
      </c>
      <c r="Y248" s="38">
        <f>M248</f>
        <v>0</v>
      </c>
      <c r="Z248" s="39"/>
    </row>
    <row r="249" spans="1:26">
      <c r="A249" s="3" t="s">
        <v>6</v>
      </c>
      <c r="B249" s="21">
        <v>41520</v>
      </c>
      <c r="C249" s="22"/>
      <c r="D249" s="23"/>
      <c r="E249" s="24"/>
      <c r="F249" s="25"/>
      <c r="G249" s="24"/>
      <c r="H249" s="25"/>
      <c r="I249" s="26"/>
      <c r="J249" s="27"/>
      <c r="K249" s="28"/>
      <c r="L249" s="29">
        <f t="shared" si="10"/>
        <v>0</v>
      </c>
      <c r="M249" s="30">
        <f>K249-I249+IF(I249&gt;K249,1)-J249+(E249*base!E$4)+(D249*base!E$4)+(C249*base!E$4)+(F249*base!E$4)</f>
        <v>0</v>
      </c>
      <c r="N249" s="31" t="str">
        <f>IF(M249&lt;=base!E$5,"","FAUX")</f>
        <v/>
      </c>
      <c r="O249" s="32">
        <f>IF(SUM(M249-base!E$5)&lt;0,0,SUM(M249-base!E$5))</f>
        <v>0</v>
      </c>
      <c r="P249" s="33">
        <f t="shared" si="9"/>
        <v>0</v>
      </c>
      <c r="Q249" s="14" t="str">
        <f>IF(P249&lt;=base!E$3,"","FAUX")</f>
        <v/>
      </c>
      <c r="R249" s="34">
        <f>IF(SUM(P249-base!E$3)&lt;0,0,SUM(P249-base!E$3))</f>
        <v>0</v>
      </c>
      <c r="S249" s="35">
        <f t="shared" si="11"/>
        <v>0</v>
      </c>
      <c r="T249" s="35">
        <f>IF(S249&gt;("36:00"*1),S249-("36:00"*1),0)-T248</f>
        <v>0.20833333333333304</v>
      </c>
      <c r="U249" s="16" t="str">
        <f>IF(travail!S249&lt;=base!E$8,"","FAUX")</f>
        <v/>
      </c>
      <c r="V249" s="36">
        <f>IF(SUM(S249-base!E$8)&lt;0,0,SUM(S249-base!E$8))</f>
        <v>0</v>
      </c>
      <c r="W249" s="149"/>
      <c r="X249" s="37">
        <f>IF(SUM(MOD(K249-I249,1)-IF(K249&gt;I249,MAX(0,MIN(K249,base!E$14/24)-MAX(I249,7/24)),MAX(0,base!E$14/24-MAX(I249,7/24))+MAX(0,MIN(K249,base!E$14/24)-7/24)))&lt;0,0,SUM(MOD(K249-I249,1)-IF(K249&gt;I249,MAX(0,MIN(K249,base!E$14/24)-MAX(I249,7/24)),MAX(0,base!E$14/24-MAX(I249,7/24))+MAX(0,MIN(K249,base!E$14/24)-7/24))))</f>
        <v>0</v>
      </c>
      <c r="Y249" s="19"/>
      <c r="Z249" s="39">
        <f>M249*G249*1</f>
        <v>0</v>
      </c>
    </row>
    <row r="250" spans="1:26">
      <c r="A250" s="3" t="s">
        <v>7</v>
      </c>
      <c r="B250" s="21">
        <v>41521</v>
      </c>
      <c r="C250" s="22"/>
      <c r="D250" s="23"/>
      <c r="E250" s="24"/>
      <c r="F250" s="25"/>
      <c r="G250" s="24"/>
      <c r="H250" s="25"/>
      <c r="I250" s="26"/>
      <c r="J250" s="27"/>
      <c r="K250" s="28"/>
      <c r="L250" s="29">
        <f t="shared" si="10"/>
        <v>0</v>
      </c>
      <c r="M250" s="30">
        <f>K250-I250+IF(I250&gt;K250,1)-J250+(E250*base!E$4)+(D250*base!E$4)+(C250*base!E$4)+(F250*base!E$4)</f>
        <v>0</v>
      </c>
      <c r="N250" s="31" t="str">
        <f>IF(M250&lt;=base!E$5,"","FAUX")</f>
        <v/>
      </c>
      <c r="O250" s="32">
        <f>IF(SUM(M250-base!E$5)&lt;0,0,SUM(M250-base!E$5))</f>
        <v>0</v>
      </c>
      <c r="P250" s="33">
        <f t="shared" si="9"/>
        <v>0</v>
      </c>
      <c r="Q250" s="14" t="str">
        <f>IF(P250&lt;=base!E$3,"","FAUX")</f>
        <v/>
      </c>
      <c r="R250" s="34">
        <f>IF(SUM(P250-base!E$3)&lt;0,0,SUM(P250-base!E$3))</f>
        <v>0</v>
      </c>
      <c r="S250" s="35">
        <f t="shared" si="11"/>
        <v>0</v>
      </c>
      <c r="T250" s="35">
        <f>IF(S250&gt;("36:00"*1),S250-("36:00"*1),0)-T249</f>
        <v>-0.20833333333333304</v>
      </c>
      <c r="U250" s="16" t="str">
        <f>IF(travail!S250&lt;=base!E$8,"","FAUX")</f>
        <v/>
      </c>
      <c r="V250" s="36">
        <f>IF(SUM(S250-base!E$8)&lt;0,0,SUM(S250-base!E$8))</f>
        <v>0</v>
      </c>
      <c r="W250" s="149"/>
      <c r="X250" s="37">
        <f>IF(SUM(MOD(K250-I250,1)-IF(K250&gt;I250,MAX(0,MIN(K250,base!E$14/24)-MAX(I250,7/24)),MAX(0,base!E$14/24-MAX(I250,7/24))+MAX(0,MIN(K250,base!E$14/24)-7/24)))&lt;0,0,SUM(MOD(K250-I250,1)-IF(K250&gt;I250,MAX(0,MIN(K250,base!E$14/24)-MAX(I250,7/24)),MAX(0,base!E$14/24-MAX(I250,7/24))+MAX(0,MIN(K250,base!E$14/24)-7/24))))</f>
        <v>0</v>
      </c>
      <c r="Y250" s="19"/>
      <c r="Z250" s="39">
        <f>M250*G250*1</f>
        <v>0</v>
      </c>
    </row>
    <row r="251" spans="1:26">
      <c r="A251" s="3" t="s">
        <v>8</v>
      </c>
      <c r="B251" s="21">
        <v>41522</v>
      </c>
      <c r="C251" s="22"/>
      <c r="D251" s="23"/>
      <c r="E251" s="24"/>
      <c r="F251" s="25"/>
      <c r="G251" s="24"/>
      <c r="H251" s="25"/>
      <c r="I251" s="26"/>
      <c r="J251" s="27"/>
      <c r="K251" s="28"/>
      <c r="L251" s="29">
        <f t="shared" si="10"/>
        <v>0</v>
      </c>
      <c r="M251" s="30">
        <f>K251-I251+IF(I251&gt;K251,1)-J251+(E251*base!E$4)+(D251*base!E$4)+(C251*base!E$4)+(F251*base!E$4)</f>
        <v>0</v>
      </c>
      <c r="N251" s="31" t="str">
        <f>IF(M251&lt;=base!E$5,"","FAUX")</f>
        <v/>
      </c>
      <c r="O251" s="32">
        <f>IF(SUM(M251-base!E$5)&lt;0,0,SUM(M251-base!E$5))</f>
        <v>0</v>
      </c>
      <c r="P251" s="33">
        <f t="shared" si="9"/>
        <v>0</v>
      </c>
      <c r="Q251" s="14" t="str">
        <f>IF(P251&lt;=base!E$3,"","FAUX")</f>
        <v/>
      </c>
      <c r="R251" s="34">
        <f>IF(SUM(P251-base!E$3)&lt;0,0,SUM(P251-base!E$3))</f>
        <v>0</v>
      </c>
      <c r="S251" s="35">
        <f t="shared" si="11"/>
        <v>0</v>
      </c>
      <c r="T251" s="35">
        <f>IF(S251&gt;("36:00"*1),S251-("36:00"*1),0)-T250</f>
        <v>0.20833333333333304</v>
      </c>
      <c r="U251" s="16" t="str">
        <f>IF(travail!S251&lt;=base!E$8,"","FAUX")</f>
        <v/>
      </c>
      <c r="V251" s="36">
        <f>IF(SUM(S251-base!E$8)&lt;0,0,SUM(S251-base!E$8))</f>
        <v>0</v>
      </c>
      <c r="W251" s="149"/>
      <c r="X251" s="37">
        <f>IF(SUM(MOD(K251-I251,1)-IF(K251&gt;I251,MAX(0,MIN(K251,base!E$14/24)-MAX(I251,7/24)),MAX(0,base!E$14/24-MAX(I251,7/24))+MAX(0,MIN(K251,base!E$14/24)-7/24)))&lt;0,0,SUM(MOD(K251-I251,1)-IF(K251&gt;I251,MAX(0,MIN(K251,base!E$14/24)-MAX(I251,7/24)),MAX(0,base!E$14/24-MAX(I251,7/24))+MAX(0,MIN(K251,base!E$14/24)-7/24))))</f>
        <v>0</v>
      </c>
      <c r="Y251" s="19"/>
      <c r="Z251" s="39">
        <f>M251*G251*1</f>
        <v>0</v>
      </c>
    </row>
    <row r="252" spans="1:26">
      <c r="A252" s="3" t="s">
        <v>9</v>
      </c>
      <c r="B252" s="21">
        <v>41523</v>
      </c>
      <c r="C252" s="22"/>
      <c r="D252" s="23"/>
      <c r="E252" s="24"/>
      <c r="F252" s="25"/>
      <c r="G252" s="24"/>
      <c r="H252" s="25"/>
      <c r="I252" s="26"/>
      <c r="J252" s="27"/>
      <c r="K252" s="28"/>
      <c r="L252" s="29">
        <f t="shared" si="10"/>
        <v>0</v>
      </c>
      <c r="M252" s="30">
        <f>K252-I252+IF(I252&gt;K252,1)-J252+(E252*base!E$4)+(D252*base!E$4)+(C252*base!E$4)+(F252*base!E$4)</f>
        <v>0</v>
      </c>
      <c r="N252" s="31" t="str">
        <f>IF(M252&lt;=base!E$5,"","FAUX")</f>
        <v/>
      </c>
      <c r="O252" s="32">
        <f>IF(SUM(M252-base!E$5)&lt;0,0,SUM(M252-base!E$5))</f>
        <v>0</v>
      </c>
      <c r="P252" s="33">
        <f t="shared" si="9"/>
        <v>0</v>
      </c>
      <c r="Q252" s="14" t="str">
        <f>IF(P252&lt;=base!E$3,"","FAUX")</f>
        <v/>
      </c>
      <c r="R252" s="34">
        <f>IF(SUM(P252-base!E$3)&lt;0,0,SUM(P252-base!E$3))</f>
        <v>0</v>
      </c>
      <c r="S252" s="35">
        <f t="shared" si="11"/>
        <v>0</v>
      </c>
      <c r="T252" s="35">
        <f>IF(S252&gt;("36:00"*1),S252-("36:00"*1),0)-T251</f>
        <v>-0.20833333333333304</v>
      </c>
      <c r="U252" s="16" t="str">
        <f>IF(travail!S252&lt;=base!E$8,"","FAUX")</f>
        <v/>
      </c>
      <c r="V252" s="36">
        <f>IF(SUM(S252-base!E$8)&lt;0,0,SUM(S252-base!E$8))</f>
        <v>0</v>
      </c>
      <c r="W252" s="149"/>
      <c r="X252" s="37">
        <f>IF(SUM(MOD(K252-I252,1)-IF(K252&gt;I252,MAX(0,MIN(K252,base!E$14/24)-MAX(I252,7/24)),MAX(0,base!E$14/24-MAX(I252,7/24))+MAX(0,MIN(K252,base!E$14/24)-7/24)))&lt;0,0,SUM(MOD(K252-I252,1)-IF(K252&gt;I252,MAX(0,MIN(K252,base!E$14/24)-MAX(I252,7/24)),MAX(0,base!E$14/24-MAX(I252,7/24))+MAX(0,MIN(K252,base!E$14/24)-7/24))))</f>
        <v>0</v>
      </c>
      <c r="Y252" s="19"/>
      <c r="Z252" s="39">
        <f>M252*G252*1</f>
        <v>0</v>
      </c>
    </row>
    <row r="253" spans="1:26">
      <c r="A253" s="3" t="s">
        <v>3</v>
      </c>
      <c r="B253" s="21">
        <v>41524</v>
      </c>
      <c r="C253" s="22"/>
      <c r="D253" s="23"/>
      <c r="E253" s="24"/>
      <c r="F253" s="25"/>
      <c r="G253" s="24"/>
      <c r="H253" s="25"/>
      <c r="I253" s="26"/>
      <c r="J253" s="27"/>
      <c r="K253" s="28"/>
      <c r="L253" s="29">
        <f t="shared" si="10"/>
        <v>0</v>
      </c>
      <c r="M253" s="30">
        <f>K253-I253+IF(I253&gt;K253,1)-J253+(E253*base!E$4)+(D253*base!E$4)+(C253*base!E$4)+(F253*base!E$4)</f>
        <v>0</v>
      </c>
      <c r="N253" s="31" t="str">
        <f>IF(M253&lt;=base!E$5,"","FAUX")</f>
        <v/>
      </c>
      <c r="O253" s="32">
        <f>IF(SUM(M253-base!E$5)&lt;0,0,SUM(M253-base!E$5))</f>
        <v>0</v>
      </c>
      <c r="P253" s="33">
        <f t="shared" si="9"/>
        <v>0</v>
      </c>
      <c r="Q253" s="14" t="str">
        <f>IF(P253&lt;=base!E$3,"","FAUX")</f>
        <v/>
      </c>
      <c r="R253" s="34">
        <f>IF(SUM(P253-base!E$3)&lt;0,0,SUM(P253-base!E$3))</f>
        <v>0</v>
      </c>
      <c r="S253" s="35">
        <f t="shared" si="11"/>
        <v>0</v>
      </c>
      <c r="T253" s="35">
        <f>IF(S253&gt;("36:00"*1),S253-("36:00"*1),0)-T252</f>
        <v>0.20833333333333304</v>
      </c>
      <c r="U253" s="16" t="str">
        <f>IF(travail!S253&lt;=base!E$8,"","FAUX")</f>
        <v/>
      </c>
      <c r="V253" s="36">
        <f>IF(SUM(S253-base!E$8)&lt;0,0,SUM(S253-base!E$8))</f>
        <v>0</v>
      </c>
      <c r="W253" s="149"/>
      <c r="X253" s="37">
        <f>IF(SUM(MOD(K253-I253,1)-IF(K253&gt;I253,MAX(0,MIN(K253,base!E$14/24)-MAX(I253,7/24)),MAX(0,base!E$14/24-MAX(I253,7/24))+MAX(0,MIN(K253,base!E$14/24)-7/24)))&lt;0,0,SUM(MOD(K253-I253,1)-IF(K253&gt;I253,MAX(0,MIN(K253,base!E$14/24)-MAX(I253,7/24)),MAX(0,base!E$14/24-MAX(I253,7/24))+MAX(0,MIN(K253,base!E$14/24)-7/24))))</f>
        <v>0</v>
      </c>
      <c r="Y253" s="19"/>
      <c r="Z253" s="39">
        <f>M253*G253*1</f>
        <v>0</v>
      </c>
    </row>
    <row r="254" spans="1:26">
      <c r="A254" s="3" t="s">
        <v>4</v>
      </c>
      <c r="B254" s="21">
        <v>41525</v>
      </c>
      <c r="C254" s="22"/>
      <c r="D254" s="23"/>
      <c r="E254" s="24"/>
      <c r="F254" s="25"/>
      <c r="G254" s="24"/>
      <c r="H254" s="25"/>
      <c r="I254" s="26"/>
      <c r="J254" s="27"/>
      <c r="K254" s="28"/>
      <c r="L254" s="29">
        <f t="shared" si="10"/>
        <v>0</v>
      </c>
      <c r="M254" s="30">
        <f>K254-I254+IF(I254&gt;K254,1)-J254+(E254*base!E$4)+(D254*base!E$4)+(C254*base!E$4)+(F254*base!E$4)</f>
        <v>0</v>
      </c>
      <c r="N254" s="31" t="str">
        <f>IF(M254&lt;=base!E$5,"","FAUX")</f>
        <v/>
      </c>
      <c r="O254" s="32">
        <f>IF(SUM(M254-base!E$5)&lt;0,0,SUM(M254-base!E$5))</f>
        <v>0</v>
      </c>
      <c r="P254" s="33">
        <f t="shared" si="9"/>
        <v>0</v>
      </c>
      <c r="Q254" s="14" t="str">
        <f>IF(P254&lt;=base!E$3,"","FAUX")</f>
        <v/>
      </c>
      <c r="R254" s="34">
        <f>IF(SUM(P254-base!E$3)&lt;0,0,SUM(P254-base!E$3))</f>
        <v>0</v>
      </c>
      <c r="S254" s="35">
        <f t="shared" si="11"/>
        <v>0</v>
      </c>
      <c r="T254" s="35">
        <f>IF(S254&gt;("36:00"*1),S254-("36:00"*1),0)-T253</f>
        <v>-0.20833333333333304</v>
      </c>
      <c r="U254" s="16" t="str">
        <f>IF(travail!S254&lt;=base!E$8,"","FAUX")</f>
        <v/>
      </c>
      <c r="V254" s="36">
        <f>IF(SUM(S254-base!E$8)&lt;0,0,SUM(S254-base!E$8))</f>
        <v>0</v>
      </c>
      <c r="W254" s="149"/>
      <c r="X254" s="37">
        <f>IF(SUM(MOD(K254-I254,1)-IF(K254&gt;I254,MAX(0,MIN(K254,base!E$14/24)-MAX(I254,7/24)),MAX(0,base!E$14/24-MAX(I254,7/24))+MAX(0,MIN(K254,base!E$14/24)-7/24)))&lt;0,0,SUM(MOD(K254-I254,1)-IF(K254&gt;I254,MAX(0,MIN(K254,base!E$14/24)-MAX(I254,7/24)),MAX(0,base!E$14/24-MAX(I254,7/24))+MAX(0,MIN(K254,base!E$14/24)-7/24))))</f>
        <v>0</v>
      </c>
      <c r="Y254" s="19"/>
      <c r="Z254" s="39"/>
    </row>
    <row r="255" spans="1:26">
      <c r="A255" s="3" t="s">
        <v>5</v>
      </c>
      <c r="B255" s="21">
        <v>41526</v>
      </c>
      <c r="C255" s="22"/>
      <c r="D255" s="23"/>
      <c r="E255" s="24"/>
      <c r="F255" s="25"/>
      <c r="G255" s="24"/>
      <c r="H255" s="25"/>
      <c r="I255" s="26"/>
      <c r="J255" s="27"/>
      <c r="K255" s="28"/>
      <c r="L255" s="29">
        <f t="shared" si="10"/>
        <v>0</v>
      </c>
      <c r="M255" s="30">
        <f>K255-I255+IF(I255&gt;K255,1)-J255+(E255*base!E$4)+(D255*base!E$4)+(C255*base!E$4)+(F255*base!E$4)</f>
        <v>0</v>
      </c>
      <c r="N255" s="31" t="str">
        <f>IF(M255&lt;=base!E$5,"","FAUX")</f>
        <v/>
      </c>
      <c r="O255" s="32">
        <f>IF(SUM(M255-base!E$5)&lt;0,0,SUM(M255-base!E$5))</f>
        <v>0</v>
      </c>
      <c r="P255" s="33">
        <f t="shared" si="9"/>
        <v>0</v>
      </c>
      <c r="Q255" s="14" t="str">
        <f>IF(P255&lt;=base!E$3,"","FAUX")</f>
        <v/>
      </c>
      <c r="R255" s="34">
        <f>IF(SUM(P255-base!E$3)&lt;0,0,SUM(P255-base!E$3))</f>
        <v>0</v>
      </c>
      <c r="S255" s="35">
        <f t="shared" si="11"/>
        <v>0</v>
      </c>
      <c r="T255" s="35">
        <f>IF(S255&gt;("36:00"*1),S255-("36:00"*1),0)-T254</f>
        <v>0.20833333333333304</v>
      </c>
      <c r="U255" s="16" t="str">
        <f>IF(travail!S255&lt;=base!E$8,"","FAUX")</f>
        <v/>
      </c>
      <c r="V255" s="36">
        <f>IF(SUM(S255-base!E$8)&lt;0,0,SUM(S255-base!E$8))</f>
        <v>0</v>
      </c>
      <c r="W255" s="149"/>
      <c r="X255" s="37">
        <f>IF(SUM(MOD(K255-I255,1)-IF(K255&gt;I255,MAX(0,MIN(K255,base!E$14/24)-MAX(I255,7/24)),MAX(0,base!E$14/24-MAX(I255,7/24))+MAX(0,MIN(K255,base!E$14/24)-7/24)))&lt;0,0,SUM(MOD(K255-I255,1)-IF(K255&gt;I255,MAX(0,MIN(K255,base!E$14/24)-MAX(I255,7/24)),MAX(0,base!E$14/24-MAX(I255,7/24))+MAX(0,MIN(K255,base!E$14/24)-7/24))))</f>
        <v>0</v>
      </c>
      <c r="Y255" s="38">
        <f>M255</f>
        <v>0</v>
      </c>
      <c r="Z255" s="39"/>
    </row>
    <row r="256" spans="1:26">
      <c r="A256" s="3" t="s">
        <v>6</v>
      </c>
      <c r="B256" s="21">
        <v>41527</v>
      </c>
      <c r="C256" s="22"/>
      <c r="D256" s="23"/>
      <c r="E256" s="24"/>
      <c r="F256" s="25"/>
      <c r="G256" s="24"/>
      <c r="H256" s="25"/>
      <c r="I256" s="26"/>
      <c r="J256" s="27"/>
      <c r="K256" s="28"/>
      <c r="L256" s="29">
        <f t="shared" si="10"/>
        <v>0</v>
      </c>
      <c r="M256" s="30">
        <f>K256-I256+IF(I256&gt;K256,1)-J256+(E256*base!E$4)+(D256*base!E$4)+(C256*base!E$4)+(F256*base!E$4)</f>
        <v>0</v>
      </c>
      <c r="N256" s="31" t="str">
        <f>IF(M256&lt;=base!E$5,"","FAUX")</f>
        <v/>
      </c>
      <c r="O256" s="32">
        <f>IF(SUM(M256-base!E$5)&lt;0,0,SUM(M256-base!E$5))</f>
        <v>0</v>
      </c>
      <c r="P256" s="33">
        <f t="shared" si="9"/>
        <v>0</v>
      </c>
      <c r="Q256" s="14" t="str">
        <f>IF(P256&lt;=base!E$3,"","FAUX")</f>
        <v/>
      </c>
      <c r="R256" s="34">
        <f>IF(SUM(P256-base!E$3)&lt;0,0,SUM(P256-base!E$3))</f>
        <v>0</v>
      </c>
      <c r="S256" s="35">
        <f t="shared" si="11"/>
        <v>0</v>
      </c>
      <c r="T256" s="35">
        <f>IF(S256&gt;("36:00"*1),S256-("36:00"*1),0)-T255</f>
        <v>-0.20833333333333304</v>
      </c>
      <c r="U256" s="16" t="str">
        <f>IF(travail!S256&lt;=base!E$8,"","FAUX")</f>
        <v/>
      </c>
      <c r="V256" s="36">
        <f>IF(SUM(S256-base!E$8)&lt;0,0,SUM(S256-base!E$8))</f>
        <v>0</v>
      </c>
      <c r="W256" s="149"/>
      <c r="X256" s="37">
        <f>IF(SUM(MOD(K256-I256,1)-IF(K256&gt;I256,MAX(0,MIN(K256,base!E$14/24)-MAX(I256,7/24)),MAX(0,base!E$14/24-MAX(I256,7/24))+MAX(0,MIN(K256,base!E$14/24)-7/24)))&lt;0,0,SUM(MOD(K256-I256,1)-IF(K256&gt;I256,MAX(0,MIN(K256,base!E$14/24)-MAX(I256,7/24)),MAX(0,base!E$14/24-MAX(I256,7/24))+MAX(0,MIN(K256,base!E$14/24)-7/24))))</f>
        <v>0</v>
      </c>
      <c r="Y256" s="19"/>
      <c r="Z256" s="39">
        <f>M256*G256*1</f>
        <v>0</v>
      </c>
    </row>
    <row r="257" spans="1:26">
      <c r="A257" s="3" t="s">
        <v>7</v>
      </c>
      <c r="B257" s="21">
        <v>41528</v>
      </c>
      <c r="C257" s="22"/>
      <c r="D257" s="23"/>
      <c r="E257" s="24"/>
      <c r="F257" s="25"/>
      <c r="G257" s="24"/>
      <c r="H257" s="25"/>
      <c r="I257" s="26"/>
      <c r="J257" s="27"/>
      <c r="K257" s="28"/>
      <c r="L257" s="29">
        <f t="shared" si="10"/>
        <v>0</v>
      </c>
      <c r="M257" s="30">
        <f>K257-I257+IF(I257&gt;K257,1)-J257+(E257*base!E$4)+(D257*base!E$4)+(C257*base!E$4)+(F257*base!E$4)</f>
        <v>0</v>
      </c>
      <c r="N257" s="31" t="str">
        <f>IF(M257&lt;=base!E$5,"","FAUX")</f>
        <v/>
      </c>
      <c r="O257" s="32">
        <f>IF(SUM(M257-base!E$5)&lt;0,0,SUM(M257-base!E$5))</f>
        <v>0</v>
      </c>
      <c r="P257" s="33">
        <f t="shared" ref="P257:P320" si="12">K257-I257+IF(I257&gt;K257,1)</f>
        <v>0</v>
      </c>
      <c r="Q257" s="14" t="str">
        <f>IF(P257&lt;=base!E$3,"","FAUX")</f>
        <v/>
      </c>
      <c r="R257" s="34">
        <f>IF(SUM(P257-base!E$3)&lt;0,0,SUM(P257-base!E$3))</f>
        <v>0</v>
      </c>
      <c r="S257" s="35">
        <f t="shared" si="11"/>
        <v>0</v>
      </c>
      <c r="T257" s="35">
        <f>IF(S257&gt;("36:00"*1),S257-("36:00"*1),0)-T256</f>
        <v>0.20833333333333304</v>
      </c>
      <c r="U257" s="16" t="str">
        <f>IF(travail!S257&lt;=base!E$8,"","FAUX")</f>
        <v/>
      </c>
      <c r="V257" s="36">
        <f>IF(SUM(S257-base!E$8)&lt;0,0,SUM(S257-base!E$8))</f>
        <v>0</v>
      </c>
      <c r="W257" s="149"/>
      <c r="X257" s="37">
        <f>IF(SUM(MOD(K257-I257,1)-IF(K257&gt;I257,MAX(0,MIN(K257,base!E$14/24)-MAX(I257,7/24)),MAX(0,base!E$14/24-MAX(I257,7/24))+MAX(0,MIN(K257,base!E$14/24)-7/24)))&lt;0,0,SUM(MOD(K257-I257,1)-IF(K257&gt;I257,MAX(0,MIN(K257,base!E$14/24)-MAX(I257,7/24)),MAX(0,base!E$14/24-MAX(I257,7/24))+MAX(0,MIN(K257,base!E$14/24)-7/24))))</f>
        <v>0</v>
      </c>
      <c r="Y257" s="19"/>
      <c r="Z257" s="39">
        <f>M257*G257*1</f>
        <v>0</v>
      </c>
    </row>
    <row r="258" spans="1:26">
      <c r="A258" s="3" t="s">
        <v>8</v>
      </c>
      <c r="B258" s="21">
        <v>41529</v>
      </c>
      <c r="C258" s="22"/>
      <c r="D258" s="23"/>
      <c r="E258" s="24"/>
      <c r="F258" s="25"/>
      <c r="G258" s="24"/>
      <c r="H258" s="25"/>
      <c r="I258" s="26"/>
      <c r="J258" s="27"/>
      <c r="K258" s="28"/>
      <c r="L258" s="29">
        <f t="shared" si="10"/>
        <v>0</v>
      </c>
      <c r="M258" s="30">
        <f>K258-I258+IF(I258&gt;K258,1)-J258+(E258*base!E$4)+(D258*base!E$4)+(C258*base!E$4)+(F258*base!E$4)</f>
        <v>0</v>
      </c>
      <c r="N258" s="31" t="str">
        <f>IF(M258&lt;=base!E$5,"","FAUX")</f>
        <v/>
      </c>
      <c r="O258" s="32">
        <f>IF(SUM(M258-base!E$5)&lt;0,0,SUM(M258-base!E$5))</f>
        <v>0</v>
      </c>
      <c r="P258" s="33">
        <f t="shared" si="12"/>
        <v>0</v>
      </c>
      <c r="Q258" s="14" t="str">
        <f>IF(P258&lt;=base!E$3,"","FAUX")</f>
        <v/>
      </c>
      <c r="R258" s="34">
        <f>IF(SUM(P258-base!E$3)&lt;0,0,SUM(P258-base!E$3))</f>
        <v>0</v>
      </c>
      <c r="S258" s="35">
        <f t="shared" si="11"/>
        <v>0</v>
      </c>
      <c r="T258" s="35">
        <f>IF(S258&gt;("36:00"*1),S258-("36:00"*1),0)-T257</f>
        <v>-0.20833333333333304</v>
      </c>
      <c r="U258" s="16" t="str">
        <f>IF(travail!S258&lt;=base!E$8,"","FAUX")</f>
        <v/>
      </c>
      <c r="V258" s="36">
        <f>IF(SUM(S258-base!E$8)&lt;0,0,SUM(S258-base!E$8))</f>
        <v>0</v>
      </c>
      <c r="W258" s="149"/>
      <c r="X258" s="37">
        <f>IF(SUM(MOD(K258-I258,1)-IF(K258&gt;I258,MAX(0,MIN(K258,base!E$14/24)-MAX(I258,7/24)),MAX(0,base!E$14/24-MAX(I258,7/24))+MAX(0,MIN(K258,base!E$14/24)-7/24)))&lt;0,0,SUM(MOD(K258-I258,1)-IF(K258&gt;I258,MAX(0,MIN(K258,base!E$14/24)-MAX(I258,7/24)),MAX(0,base!E$14/24-MAX(I258,7/24))+MAX(0,MIN(K258,base!E$14/24)-7/24))))</f>
        <v>0</v>
      </c>
      <c r="Y258" s="19"/>
      <c r="Z258" s="39">
        <f>M258*G258*1</f>
        <v>0</v>
      </c>
    </row>
    <row r="259" spans="1:26">
      <c r="A259" s="3" t="s">
        <v>9</v>
      </c>
      <c r="B259" s="21">
        <v>41530</v>
      </c>
      <c r="C259" s="22"/>
      <c r="D259" s="23"/>
      <c r="E259" s="24"/>
      <c r="F259" s="25"/>
      <c r="G259" s="24"/>
      <c r="H259" s="25"/>
      <c r="I259" s="26"/>
      <c r="J259" s="27"/>
      <c r="K259" s="28"/>
      <c r="L259" s="29">
        <f t="shared" si="10"/>
        <v>0</v>
      </c>
      <c r="M259" s="30">
        <f>K259-I259+IF(I259&gt;K259,1)-J259+(E259*base!E$4)+(D259*base!E$4)+(C259*base!E$4)+(F259*base!E$4)</f>
        <v>0</v>
      </c>
      <c r="N259" s="31" t="str">
        <f>IF(M259&lt;=base!E$5,"","FAUX")</f>
        <v/>
      </c>
      <c r="O259" s="32">
        <f>IF(SUM(M259-base!E$5)&lt;0,0,SUM(M259-base!E$5))</f>
        <v>0</v>
      </c>
      <c r="P259" s="33">
        <f t="shared" si="12"/>
        <v>0</v>
      </c>
      <c r="Q259" s="14" t="str">
        <f>IF(P259&lt;=base!E$3,"","FAUX")</f>
        <v/>
      </c>
      <c r="R259" s="34">
        <f>IF(SUM(P259-base!E$3)&lt;0,0,SUM(P259-base!E$3))</f>
        <v>0</v>
      </c>
      <c r="S259" s="35">
        <f t="shared" si="11"/>
        <v>0</v>
      </c>
      <c r="T259" s="35">
        <f>IF(S259&gt;("36:00"*1),S259-("36:00"*1),0)-T258</f>
        <v>0.20833333333333304</v>
      </c>
      <c r="U259" s="16" t="str">
        <f>IF(travail!S259&lt;=base!E$8,"","FAUX")</f>
        <v/>
      </c>
      <c r="V259" s="36">
        <f>IF(SUM(S259-base!E$8)&lt;0,0,SUM(S259-base!E$8))</f>
        <v>0</v>
      </c>
      <c r="W259" s="149"/>
      <c r="X259" s="37">
        <f>IF(SUM(MOD(K259-I259,1)-IF(K259&gt;I259,MAX(0,MIN(K259,base!E$14/24)-MAX(I259,7/24)),MAX(0,base!E$14/24-MAX(I259,7/24))+MAX(0,MIN(K259,base!E$14/24)-7/24)))&lt;0,0,SUM(MOD(K259-I259,1)-IF(K259&gt;I259,MAX(0,MIN(K259,base!E$14/24)-MAX(I259,7/24)),MAX(0,base!E$14/24-MAX(I259,7/24))+MAX(0,MIN(K259,base!E$14/24)-7/24))))</f>
        <v>0</v>
      </c>
      <c r="Y259" s="19"/>
      <c r="Z259" s="39">
        <f>M259*G259*1</f>
        <v>0</v>
      </c>
    </row>
    <row r="260" spans="1:26">
      <c r="A260" s="3" t="s">
        <v>3</v>
      </c>
      <c r="B260" s="21">
        <v>41531</v>
      </c>
      <c r="C260" s="22"/>
      <c r="D260" s="23"/>
      <c r="E260" s="24"/>
      <c r="F260" s="25"/>
      <c r="G260" s="24"/>
      <c r="H260" s="25"/>
      <c r="I260" s="26"/>
      <c r="J260" s="27"/>
      <c r="K260" s="28"/>
      <c r="L260" s="29">
        <f t="shared" ref="L260:L323" si="13">C260+D260+E260+F260+G260+H260</f>
        <v>0</v>
      </c>
      <c r="M260" s="30">
        <f>K260-I260+IF(I260&gt;K260,1)-J260+(E260*base!E$4)+(D260*base!E$4)+(C260*base!E$4)+(F260*base!E$4)</f>
        <v>0</v>
      </c>
      <c r="N260" s="31" t="str">
        <f>IF(M260&lt;=base!E$5,"","FAUX")</f>
        <v/>
      </c>
      <c r="O260" s="32">
        <f>IF(SUM(M260-base!E$5)&lt;0,0,SUM(M260-base!E$5))</f>
        <v>0</v>
      </c>
      <c r="P260" s="33">
        <f t="shared" si="12"/>
        <v>0</v>
      </c>
      <c r="Q260" s="14" t="str">
        <f>IF(P260&lt;=base!E$3,"","FAUX")</f>
        <v/>
      </c>
      <c r="R260" s="34">
        <f>IF(SUM(P260-base!E$3)&lt;0,0,SUM(P260-base!E$3))</f>
        <v>0</v>
      </c>
      <c r="S260" s="35">
        <f t="shared" si="11"/>
        <v>0</v>
      </c>
      <c r="T260" s="35">
        <f>IF(S260&gt;("36:00"*1),S260-("36:00"*1),0)-T259</f>
        <v>-0.20833333333333304</v>
      </c>
      <c r="U260" s="16" t="str">
        <f>IF(travail!S260&lt;=base!E$8,"","FAUX")</f>
        <v/>
      </c>
      <c r="V260" s="36">
        <f>IF(SUM(S260-base!E$8)&lt;0,0,SUM(S260-base!E$8))</f>
        <v>0</v>
      </c>
      <c r="W260" s="149"/>
      <c r="X260" s="37">
        <f>IF(SUM(MOD(K260-I260,1)-IF(K260&gt;I260,MAX(0,MIN(K260,base!E$14/24)-MAX(I260,7/24)),MAX(0,base!E$14/24-MAX(I260,7/24))+MAX(0,MIN(K260,base!E$14/24)-7/24)))&lt;0,0,SUM(MOD(K260-I260,1)-IF(K260&gt;I260,MAX(0,MIN(K260,base!E$14/24)-MAX(I260,7/24)),MAX(0,base!E$14/24-MAX(I260,7/24))+MAX(0,MIN(K260,base!E$14/24)-7/24))))</f>
        <v>0</v>
      </c>
      <c r="Y260" s="19"/>
      <c r="Z260" s="39">
        <f>M260*G260*1</f>
        <v>0</v>
      </c>
    </row>
    <row r="261" spans="1:26">
      <c r="A261" s="3" t="s">
        <v>4</v>
      </c>
      <c r="B261" s="21">
        <v>41532</v>
      </c>
      <c r="C261" s="22"/>
      <c r="D261" s="23"/>
      <c r="E261" s="24"/>
      <c r="F261" s="25"/>
      <c r="G261" s="24"/>
      <c r="H261" s="25"/>
      <c r="I261" s="26"/>
      <c r="J261" s="27"/>
      <c r="K261" s="28"/>
      <c r="L261" s="29">
        <f t="shared" si="13"/>
        <v>0</v>
      </c>
      <c r="M261" s="30">
        <f>K261-I261+IF(I261&gt;K261,1)-J261+(E261*base!E$4)+(D261*base!E$4)+(C261*base!E$4)+(F261*base!E$4)</f>
        <v>0</v>
      </c>
      <c r="N261" s="31" t="str">
        <f>IF(M261&lt;=base!E$5,"","FAUX")</f>
        <v/>
      </c>
      <c r="O261" s="32">
        <f>IF(SUM(M261-base!E$5)&lt;0,0,SUM(M261-base!E$5))</f>
        <v>0</v>
      </c>
      <c r="P261" s="33">
        <f t="shared" si="12"/>
        <v>0</v>
      </c>
      <c r="Q261" s="14" t="str">
        <f>IF(P261&lt;=base!E$3,"","FAUX")</f>
        <v/>
      </c>
      <c r="R261" s="34">
        <f>IF(SUM(P261-base!E$3)&lt;0,0,SUM(P261-base!E$3))</f>
        <v>0</v>
      </c>
      <c r="S261" s="35">
        <f t="shared" ref="S261:S324" si="14">L261*SUM(S260+M261)</f>
        <v>0</v>
      </c>
      <c r="T261" s="35">
        <f>IF(S261&gt;("36:00"*1),S261-("36:00"*1),0)-T260</f>
        <v>0.20833333333333304</v>
      </c>
      <c r="U261" s="16" t="str">
        <f>IF(travail!S261&lt;=base!E$8,"","FAUX")</f>
        <v/>
      </c>
      <c r="V261" s="36">
        <f>IF(SUM(S261-base!E$8)&lt;0,0,SUM(S261-base!E$8))</f>
        <v>0</v>
      </c>
      <c r="W261" s="149"/>
      <c r="X261" s="37">
        <f>IF(SUM(MOD(K261-I261,1)-IF(K261&gt;I261,MAX(0,MIN(K261,base!E$14/24)-MAX(I261,7/24)),MAX(0,base!E$14/24-MAX(I261,7/24))+MAX(0,MIN(K261,base!E$14/24)-7/24)))&lt;0,0,SUM(MOD(K261-I261,1)-IF(K261&gt;I261,MAX(0,MIN(K261,base!E$14/24)-MAX(I261,7/24)),MAX(0,base!E$14/24-MAX(I261,7/24))+MAX(0,MIN(K261,base!E$14/24)-7/24))))</f>
        <v>0</v>
      </c>
      <c r="Y261" s="19"/>
      <c r="Z261" s="39"/>
    </row>
    <row r="262" spans="1:26">
      <c r="A262" s="3" t="s">
        <v>5</v>
      </c>
      <c r="B262" s="21">
        <v>41533</v>
      </c>
      <c r="C262" s="22"/>
      <c r="D262" s="23"/>
      <c r="E262" s="24"/>
      <c r="F262" s="25"/>
      <c r="G262" s="24"/>
      <c r="H262" s="25"/>
      <c r="I262" s="26"/>
      <c r="J262" s="27"/>
      <c r="K262" s="28"/>
      <c r="L262" s="29">
        <f t="shared" si="13"/>
        <v>0</v>
      </c>
      <c r="M262" s="30">
        <f>K262-I262+IF(I262&gt;K262,1)-J262+(E262*base!E$4)+(D262*base!E$4)+(C262*base!E$4)+(F262*base!E$4)</f>
        <v>0</v>
      </c>
      <c r="N262" s="31" t="str">
        <f>IF(M262&lt;=base!E$5,"","FAUX")</f>
        <v/>
      </c>
      <c r="O262" s="32">
        <f>IF(SUM(M262-base!E$5)&lt;0,0,SUM(M262-base!E$5))</f>
        <v>0</v>
      </c>
      <c r="P262" s="33">
        <f t="shared" si="12"/>
        <v>0</v>
      </c>
      <c r="Q262" s="14" t="str">
        <f>IF(P262&lt;=base!E$3,"","FAUX")</f>
        <v/>
      </c>
      <c r="R262" s="34">
        <f>IF(SUM(P262-base!E$3)&lt;0,0,SUM(P262-base!E$3))</f>
        <v>0</v>
      </c>
      <c r="S262" s="35">
        <f t="shared" si="14"/>
        <v>0</v>
      </c>
      <c r="T262" s="35">
        <f>IF(S262&gt;("36:00"*1),S262-("36:00"*1),0)-T261</f>
        <v>-0.20833333333333304</v>
      </c>
      <c r="U262" s="16" t="str">
        <f>IF(travail!S262&lt;=base!E$8,"","FAUX")</f>
        <v/>
      </c>
      <c r="V262" s="36">
        <f>IF(SUM(S262-base!E$8)&lt;0,0,SUM(S262-base!E$8))</f>
        <v>0</v>
      </c>
      <c r="W262" s="149"/>
      <c r="X262" s="37">
        <f>IF(SUM(MOD(K262-I262,1)-IF(K262&gt;I262,MAX(0,MIN(K262,base!E$14/24)-MAX(I262,7/24)),MAX(0,base!E$14/24-MAX(I262,7/24))+MAX(0,MIN(K262,base!E$14/24)-7/24)))&lt;0,0,SUM(MOD(K262-I262,1)-IF(K262&gt;I262,MAX(0,MIN(K262,base!E$14/24)-MAX(I262,7/24)),MAX(0,base!E$14/24-MAX(I262,7/24))+MAX(0,MIN(K262,base!E$14/24)-7/24))))</f>
        <v>0</v>
      </c>
      <c r="Y262" s="38">
        <f>M262</f>
        <v>0</v>
      </c>
      <c r="Z262" s="39"/>
    </row>
    <row r="263" spans="1:26">
      <c r="A263" s="3" t="s">
        <v>6</v>
      </c>
      <c r="B263" s="21">
        <v>41534</v>
      </c>
      <c r="C263" s="22"/>
      <c r="D263" s="23"/>
      <c r="E263" s="24"/>
      <c r="F263" s="25"/>
      <c r="G263" s="24"/>
      <c r="H263" s="25"/>
      <c r="I263" s="26"/>
      <c r="J263" s="27"/>
      <c r="K263" s="28"/>
      <c r="L263" s="29">
        <f t="shared" si="13"/>
        <v>0</v>
      </c>
      <c r="M263" s="30">
        <f>K263-I263+IF(I263&gt;K263,1)-J263+(E263*base!E$4)+(D263*base!E$4)+(C263*base!E$4)+(F263*base!E$4)</f>
        <v>0</v>
      </c>
      <c r="N263" s="31" t="str">
        <f>IF(M263&lt;=base!E$5,"","FAUX")</f>
        <v/>
      </c>
      <c r="O263" s="32">
        <f>IF(SUM(M263-base!E$5)&lt;0,0,SUM(M263-base!E$5))</f>
        <v>0</v>
      </c>
      <c r="P263" s="33">
        <f t="shared" si="12"/>
        <v>0</v>
      </c>
      <c r="Q263" s="14" t="str">
        <f>IF(P263&lt;=base!E$3,"","FAUX")</f>
        <v/>
      </c>
      <c r="R263" s="34">
        <f>IF(SUM(P263-base!E$3)&lt;0,0,SUM(P263-base!E$3))</f>
        <v>0</v>
      </c>
      <c r="S263" s="35">
        <f t="shared" si="14"/>
        <v>0</v>
      </c>
      <c r="T263" s="35">
        <f>IF(S263&gt;("36:00"*1),S263-("36:00"*1),0)-T262</f>
        <v>0.20833333333333304</v>
      </c>
      <c r="U263" s="16" t="str">
        <f>IF(travail!S263&lt;=base!E$8,"","FAUX")</f>
        <v/>
      </c>
      <c r="V263" s="36">
        <f>IF(SUM(S263-base!E$8)&lt;0,0,SUM(S263-base!E$8))</f>
        <v>0</v>
      </c>
      <c r="W263" s="149"/>
      <c r="X263" s="37">
        <f>IF(SUM(MOD(K263-I263,1)-IF(K263&gt;I263,MAX(0,MIN(K263,base!E$14/24)-MAX(I263,7/24)),MAX(0,base!E$14/24-MAX(I263,7/24))+MAX(0,MIN(K263,base!E$14/24)-7/24)))&lt;0,0,SUM(MOD(K263-I263,1)-IF(K263&gt;I263,MAX(0,MIN(K263,base!E$14/24)-MAX(I263,7/24)),MAX(0,base!E$14/24-MAX(I263,7/24))+MAX(0,MIN(K263,base!E$14/24)-7/24))))</f>
        <v>0</v>
      </c>
      <c r="Y263" s="19"/>
      <c r="Z263" s="39">
        <f>M263*G263*1</f>
        <v>0</v>
      </c>
    </row>
    <row r="264" spans="1:26">
      <c r="A264" s="3" t="s">
        <v>7</v>
      </c>
      <c r="B264" s="21">
        <v>41535</v>
      </c>
      <c r="C264" s="22"/>
      <c r="D264" s="23"/>
      <c r="E264" s="24"/>
      <c r="F264" s="25"/>
      <c r="G264" s="24"/>
      <c r="H264" s="25"/>
      <c r="I264" s="26"/>
      <c r="J264" s="27"/>
      <c r="K264" s="28"/>
      <c r="L264" s="29">
        <f t="shared" si="13"/>
        <v>0</v>
      </c>
      <c r="M264" s="30">
        <f>K264-I264+IF(I264&gt;K264,1)-J264+(E264*base!E$4)+(D264*base!E$4)+(C264*base!E$4)+(F264*base!E$4)</f>
        <v>0</v>
      </c>
      <c r="N264" s="31" t="str">
        <f>IF(M264&lt;=base!E$5,"","FAUX")</f>
        <v/>
      </c>
      <c r="O264" s="32">
        <f>IF(SUM(M264-base!E$5)&lt;0,0,SUM(M264-base!E$5))</f>
        <v>0</v>
      </c>
      <c r="P264" s="33">
        <f t="shared" si="12"/>
        <v>0</v>
      </c>
      <c r="Q264" s="14" t="str">
        <f>IF(P264&lt;=base!E$3,"","FAUX")</f>
        <v/>
      </c>
      <c r="R264" s="34">
        <f>IF(SUM(P264-base!E$3)&lt;0,0,SUM(P264-base!E$3))</f>
        <v>0</v>
      </c>
      <c r="S264" s="35">
        <f t="shared" si="14"/>
        <v>0</v>
      </c>
      <c r="T264" s="35">
        <f>IF(S264&gt;("36:00"*1),S264-("36:00"*1),0)-T263</f>
        <v>-0.20833333333333304</v>
      </c>
      <c r="U264" s="16" t="str">
        <f>IF(travail!S264&lt;=base!E$8,"","FAUX")</f>
        <v/>
      </c>
      <c r="V264" s="36">
        <f>IF(SUM(S264-base!E$8)&lt;0,0,SUM(S264-base!E$8))</f>
        <v>0</v>
      </c>
      <c r="W264" s="149"/>
      <c r="X264" s="37">
        <f>IF(SUM(MOD(K264-I264,1)-IF(K264&gt;I264,MAX(0,MIN(K264,base!E$14/24)-MAX(I264,7/24)),MAX(0,base!E$14/24-MAX(I264,7/24))+MAX(0,MIN(K264,base!E$14/24)-7/24)))&lt;0,0,SUM(MOD(K264-I264,1)-IF(K264&gt;I264,MAX(0,MIN(K264,base!E$14/24)-MAX(I264,7/24)),MAX(0,base!E$14/24-MAX(I264,7/24))+MAX(0,MIN(K264,base!E$14/24)-7/24))))</f>
        <v>0</v>
      </c>
      <c r="Y264" s="19"/>
      <c r="Z264" s="39">
        <f>M264*G264*1</f>
        <v>0</v>
      </c>
    </row>
    <row r="265" spans="1:26">
      <c r="A265" s="3" t="s">
        <v>8</v>
      </c>
      <c r="B265" s="21">
        <v>41536</v>
      </c>
      <c r="C265" s="22"/>
      <c r="D265" s="23"/>
      <c r="E265" s="24"/>
      <c r="F265" s="25"/>
      <c r="G265" s="24"/>
      <c r="H265" s="25"/>
      <c r="I265" s="26"/>
      <c r="J265" s="27"/>
      <c r="K265" s="28"/>
      <c r="L265" s="29">
        <f t="shared" si="13"/>
        <v>0</v>
      </c>
      <c r="M265" s="30">
        <f>K265-I265+IF(I265&gt;K265,1)-J265+(E265*base!E$4)+(D265*base!E$4)+(C265*base!E$4)+(F265*base!E$4)</f>
        <v>0</v>
      </c>
      <c r="N265" s="31" t="str">
        <f>IF(M265&lt;=base!E$5,"","FAUX")</f>
        <v/>
      </c>
      <c r="O265" s="32">
        <f>IF(SUM(M265-base!E$5)&lt;0,0,SUM(M265-base!E$5))</f>
        <v>0</v>
      </c>
      <c r="P265" s="33">
        <f t="shared" si="12"/>
        <v>0</v>
      </c>
      <c r="Q265" s="14" t="str">
        <f>IF(P265&lt;=base!E$3,"","FAUX")</f>
        <v/>
      </c>
      <c r="R265" s="34">
        <f>IF(SUM(P265-base!E$3)&lt;0,0,SUM(P265-base!E$3))</f>
        <v>0</v>
      </c>
      <c r="S265" s="35">
        <f t="shared" si="14"/>
        <v>0</v>
      </c>
      <c r="T265" s="35">
        <f>IF(S265&gt;("36:00"*1),S265-("36:00"*1),0)-T264</f>
        <v>0.20833333333333304</v>
      </c>
      <c r="U265" s="16" t="str">
        <f>IF(travail!S265&lt;=base!E$8,"","FAUX")</f>
        <v/>
      </c>
      <c r="V265" s="36">
        <f>IF(SUM(S265-base!E$8)&lt;0,0,SUM(S265-base!E$8))</f>
        <v>0</v>
      </c>
      <c r="W265" s="149"/>
      <c r="X265" s="37">
        <f>IF(SUM(MOD(K265-I265,1)-IF(K265&gt;I265,MAX(0,MIN(K265,base!E$14/24)-MAX(I265,7/24)),MAX(0,base!E$14/24-MAX(I265,7/24))+MAX(0,MIN(K265,base!E$14/24)-7/24)))&lt;0,0,SUM(MOD(K265-I265,1)-IF(K265&gt;I265,MAX(0,MIN(K265,base!E$14/24)-MAX(I265,7/24)),MAX(0,base!E$14/24-MAX(I265,7/24))+MAX(0,MIN(K265,base!E$14/24)-7/24))))</f>
        <v>0</v>
      </c>
      <c r="Y265" s="19"/>
      <c r="Z265" s="39">
        <f>M265*G265*1</f>
        <v>0</v>
      </c>
    </row>
    <row r="266" spans="1:26">
      <c r="A266" s="3" t="s">
        <v>9</v>
      </c>
      <c r="B266" s="21">
        <v>41537</v>
      </c>
      <c r="C266" s="22"/>
      <c r="D266" s="23"/>
      <c r="E266" s="24"/>
      <c r="F266" s="25"/>
      <c r="G266" s="24"/>
      <c r="H266" s="25"/>
      <c r="I266" s="26"/>
      <c r="J266" s="27"/>
      <c r="K266" s="28"/>
      <c r="L266" s="29">
        <f t="shared" si="13"/>
        <v>0</v>
      </c>
      <c r="M266" s="30">
        <f>K266-I266+IF(I266&gt;K266,1)-J266+(E266*base!E$4)+(D266*base!E$4)+(C266*base!E$4)+(F266*base!E$4)</f>
        <v>0</v>
      </c>
      <c r="N266" s="31" t="str">
        <f>IF(M266&lt;=base!E$5,"","FAUX")</f>
        <v/>
      </c>
      <c r="O266" s="32">
        <f>IF(SUM(M266-base!E$5)&lt;0,0,SUM(M266-base!E$5))</f>
        <v>0</v>
      </c>
      <c r="P266" s="33">
        <f t="shared" si="12"/>
        <v>0</v>
      </c>
      <c r="Q266" s="14" t="str">
        <f>IF(P266&lt;=base!E$3,"","FAUX")</f>
        <v/>
      </c>
      <c r="R266" s="34">
        <f>IF(SUM(P266-base!E$3)&lt;0,0,SUM(P266-base!E$3))</f>
        <v>0</v>
      </c>
      <c r="S266" s="35">
        <f t="shared" si="14"/>
        <v>0</v>
      </c>
      <c r="T266" s="35">
        <f>IF(S266&gt;("36:00"*1),S266-("36:00"*1),0)-T265</f>
        <v>-0.20833333333333304</v>
      </c>
      <c r="U266" s="16" t="str">
        <f>IF(travail!S266&lt;=base!E$8,"","FAUX")</f>
        <v/>
      </c>
      <c r="V266" s="36">
        <f>IF(SUM(S266-base!E$8)&lt;0,0,SUM(S266-base!E$8))</f>
        <v>0</v>
      </c>
      <c r="W266" s="149"/>
      <c r="X266" s="37">
        <f>IF(SUM(MOD(K266-I266,1)-IF(K266&gt;I266,MAX(0,MIN(K266,base!E$14/24)-MAX(I266,7/24)),MAX(0,base!E$14/24-MAX(I266,7/24))+MAX(0,MIN(K266,base!E$14/24)-7/24)))&lt;0,0,SUM(MOD(K266-I266,1)-IF(K266&gt;I266,MAX(0,MIN(K266,base!E$14/24)-MAX(I266,7/24)),MAX(0,base!E$14/24-MAX(I266,7/24))+MAX(0,MIN(K266,base!E$14/24)-7/24))))</f>
        <v>0</v>
      </c>
      <c r="Y266" s="19"/>
      <c r="Z266" s="39">
        <f>M266*G266*1</f>
        <v>0</v>
      </c>
    </row>
    <row r="267" spans="1:26">
      <c r="A267" s="3" t="s">
        <v>3</v>
      </c>
      <c r="B267" s="21">
        <v>41538</v>
      </c>
      <c r="C267" s="22"/>
      <c r="D267" s="23"/>
      <c r="E267" s="24"/>
      <c r="F267" s="25"/>
      <c r="G267" s="24"/>
      <c r="H267" s="25"/>
      <c r="I267" s="26"/>
      <c r="J267" s="27"/>
      <c r="K267" s="28"/>
      <c r="L267" s="29">
        <f t="shared" si="13"/>
        <v>0</v>
      </c>
      <c r="M267" s="30">
        <f>K267-I267+IF(I267&gt;K267,1)-J267+(E267*base!E$4)+(D267*base!E$4)+(C267*base!E$4)+(F267*base!E$4)</f>
        <v>0</v>
      </c>
      <c r="N267" s="31" t="str">
        <f>IF(M267&lt;=base!E$5,"","FAUX")</f>
        <v/>
      </c>
      <c r="O267" s="32">
        <f>IF(SUM(M267-base!E$5)&lt;0,0,SUM(M267-base!E$5))</f>
        <v>0</v>
      </c>
      <c r="P267" s="33">
        <f t="shared" si="12"/>
        <v>0</v>
      </c>
      <c r="Q267" s="14" t="str">
        <f>IF(P267&lt;=base!E$3,"","FAUX")</f>
        <v/>
      </c>
      <c r="R267" s="34">
        <f>IF(SUM(P267-base!E$3)&lt;0,0,SUM(P267-base!E$3))</f>
        <v>0</v>
      </c>
      <c r="S267" s="35">
        <f t="shared" si="14"/>
        <v>0</v>
      </c>
      <c r="T267" s="35">
        <f>IF(S267&gt;("36:00"*1),S267-("36:00"*1),0)-T266</f>
        <v>0.20833333333333304</v>
      </c>
      <c r="U267" s="16" t="str">
        <f>IF(travail!S267&lt;=base!E$8,"","FAUX")</f>
        <v/>
      </c>
      <c r="V267" s="36">
        <f>IF(SUM(S267-base!E$8)&lt;0,0,SUM(S267-base!E$8))</f>
        <v>0</v>
      </c>
      <c r="W267" s="149"/>
      <c r="X267" s="37">
        <f>IF(SUM(MOD(K267-I267,1)-IF(K267&gt;I267,MAX(0,MIN(K267,base!E$14/24)-MAX(I267,7/24)),MAX(0,base!E$14/24-MAX(I267,7/24))+MAX(0,MIN(K267,base!E$14/24)-7/24)))&lt;0,0,SUM(MOD(K267-I267,1)-IF(K267&gt;I267,MAX(0,MIN(K267,base!E$14/24)-MAX(I267,7/24)),MAX(0,base!E$14/24-MAX(I267,7/24))+MAX(0,MIN(K267,base!E$14/24)-7/24))))</f>
        <v>0</v>
      </c>
      <c r="Y267" s="19"/>
      <c r="Z267" s="39">
        <f>M267*G267*1</f>
        <v>0</v>
      </c>
    </row>
    <row r="268" spans="1:26">
      <c r="A268" s="3" t="s">
        <v>4</v>
      </c>
      <c r="B268" s="21">
        <v>41539</v>
      </c>
      <c r="C268" s="22"/>
      <c r="D268" s="23"/>
      <c r="E268" s="24"/>
      <c r="F268" s="25"/>
      <c r="G268" s="24"/>
      <c r="H268" s="25"/>
      <c r="I268" s="26"/>
      <c r="J268" s="27"/>
      <c r="K268" s="28"/>
      <c r="L268" s="29">
        <f t="shared" si="13"/>
        <v>0</v>
      </c>
      <c r="M268" s="30">
        <f>K268-I268+IF(I268&gt;K268,1)-J268+(E268*base!E$4)+(D268*base!E$4)+(C268*base!E$4)+(F268*base!E$4)</f>
        <v>0</v>
      </c>
      <c r="N268" s="31" t="str">
        <f>IF(M268&lt;=base!E$5,"","FAUX")</f>
        <v/>
      </c>
      <c r="O268" s="32">
        <f>IF(SUM(M268-base!E$5)&lt;0,0,SUM(M268-base!E$5))</f>
        <v>0</v>
      </c>
      <c r="P268" s="33">
        <f t="shared" si="12"/>
        <v>0</v>
      </c>
      <c r="Q268" s="14" t="str">
        <f>IF(P268&lt;=base!E$3,"","FAUX")</f>
        <v/>
      </c>
      <c r="R268" s="34">
        <f>IF(SUM(P268-base!E$3)&lt;0,0,SUM(P268-base!E$3))</f>
        <v>0</v>
      </c>
      <c r="S268" s="35">
        <f t="shared" si="14"/>
        <v>0</v>
      </c>
      <c r="T268" s="35">
        <f>IF(S268&gt;("36:00"*1),S268-("36:00"*1),0)-T267</f>
        <v>-0.20833333333333304</v>
      </c>
      <c r="U268" s="16" t="str">
        <f>IF(travail!S268&lt;=base!E$8,"","FAUX")</f>
        <v/>
      </c>
      <c r="V268" s="36">
        <f>IF(SUM(S268-base!E$8)&lt;0,0,SUM(S268-base!E$8))</f>
        <v>0</v>
      </c>
      <c r="W268" s="149"/>
      <c r="X268" s="37">
        <f>IF(SUM(MOD(K268-I268,1)-IF(K268&gt;I268,MAX(0,MIN(K268,base!E$14/24)-MAX(I268,7/24)),MAX(0,base!E$14/24-MAX(I268,7/24))+MAX(0,MIN(K268,base!E$14/24)-7/24)))&lt;0,0,SUM(MOD(K268-I268,1)-IF(K268&gt;I268,MAX(0,MIN(K268,base!E$14/24)-MAX(I268,7/24)),MAX(0,base!E$14/24-MAX(I268,7/24))+MAX(0,MIN(K268,base!E$14/24)-7/24))))</f>
        <v>0</v>
      </c>
      <c r="Y268" s="19"/>
      <c r="Z268" s="39"/>
    </row>
    <row r="269" spans="1:26">
      <c r="A269" s="3" t="s">
        <v>5</v>
      </c>
      <c r="B269" s="21">
        <v>41540</v>
      </c>
      <c r="C269" s="22"/>
      <c r="D269" s="23"/>
      <c r="E269" s="24"/>
      <c r="F269" s="25"/>
      <c r="G269" s="24"/>
      <c r="H269" s="25"/>
      <c r="I269" s="26"/>
      <c r="J269" s="27"/>
      <c r="K269" s="28"/>
      <c r="L269" s="29">
        <f t="shared" si="13"/>
        <v>0</v>
      </c>
      <c r="M269" s="30">
        <f>K269-I269+IF(I269&gt;K269,1)-J269+(E269*base!E$4)+(D269*base!E$4)+(C269*base!E$4)+(F269*base!E$4)</f>
        <v>0</v>
      </c>
      <c r="N269" s="31" t="str">
        <f>IF(M269&lt;=base!E$5,"","FAUX")</f>
        <v/>
      </c>
      <c r="O269" s="32">
        <f>IF(SUM(M269-base!E$5)&lt;0,0,SUM(M269-base!E$5))</f>
        <v>0</v>
      </c>
      <c r="P269" s="33">
        <f t="shared" si="12"/>
        <v>0</v>
      </c>
      <c r="Q269" s="14" t="str">
        <f>IF(P269&lt;=base!E$3,"","FAUX")</f>
        <v/>
      </c>
      <c r="R269" s="34">
        <f>IF(SUM(P269-base!E$3)&lt;0,0,SUM(P269-base!E$3))</f>
        <v>0</v>
      </c>
      <c r="S269" s="35">
        <f t="shared" si="14"/>
        <v>0</v>
      </c>
      <c r="T269" s="35">
        <f>IF(S269&gt;("36:00"*1),S269-("36:00"*1),0)-T268</f>
        <v>0.20833333333333304</v>
      </c>
      <c r="U269" s="16" t="str">
        <f>IF(travail!S269&lt;=base!E$8,"","FAUX")</f>
        <v/>
      </c>
      <c r="V269" s="36">
        <f>IF(SUM(S269-base!E$8)&lt;0,0,SUM(S269-base!E$8))</f>
        <v>0</v>
      </c>
      <c r="W269" s="149"/>
      <c r="X269" s="37">
        <f>IF(SUM(MOD(K269-I269,1)-IF(K269&gt;I269,MAX(0,MIN(K269,base!E$14/24)-MAX(I269,7/24)),MAX(0,base!E$14/24-MAX(I269,7/24))+MAX(0,MIN(K269,base!E$14/24)-7/24)))&lt;0,0,SUM(MOD(K269-I269,1)-IF(K269&gt;I269,MAX(0,MIN(K269,base!E$14/24)-MAX(I269,7/24)),MAX(0,base!E$14/24-MAX(I269,7/24))+MAX(0,MIN(K269,base!E$14/24)-7/24))))</f>
        <v>0</v>
      </c>
      <c r="Y269" s="38">
        <f>M269</f>
        <v>0</v>
      </c>
      <c r="Z269" s="39"/>
    </row>
    <row r="270" spans="1:26">
      <c r="A270" s="3" t="s">
        <v>6</v>
      </c>
      <c r="B270" s="21">
        <v>41541</v>
      </c>
      <c r="C270" s="22"/>
      <c r="D270" s="23"/>
      <c r="E270" s="24"/>
      <c r="F270" s="25"/>
      <c r="G270" s="24"/>
      <c r="H270" s="25"/>
      <c r="I270" s="26"/>
      <c r="J270" s="27"/>
      <c r="K270" s="28"/>
      <c r="L270" s="29">
        <f t="shared" si="13"/>
        <v>0</v>
      </c>
      <c r="M270" s="30">
        <f>K270-I270+IF(I270&gt;K270,1)-J270+(E270*base!E$4)+(D270*base!E$4)+(C270*base!E$4)+(F270*base!E$4)</f>
        <v>0</v>
      </c>
      <c r="N270" s="31" t="str">
        <f>IF(M270&lt;=base!E$5,"","FAUX")</f>
        <v/>
      </c>
      <c r="O270" s="32">
        <f>IF(SUM(M270-base!E$5)&lt;0,0,SUM(M270-base!E$5))</f>
        <v>0</v>
      </c>
      <c r="P270" s="33">
        <f t="shared" si="12"/>
        <v>0</v>
      </c>
      <c r="Q270" s="14" t="str">
        <f>IF(P270&lt;=base!E$3,"","FAUX")</f>
        <v/>
      </c>
      <c r="R270" s="34">
        <f>IF(SUM(P270-base!E$3)&lt;0,0,SUM(P270-base!E$3))</f>
        <v>0</v>
      </c>
      <c r="S270" s="35">
        <f t="shared" si="14"/>
        <v>0</v>
      </c>
      <c r="T270" s="35">
        <f>IF(S270&gt;("36:00"*1),S270-("36:00"*1),0)-T269</f>
        <v>-0.20833333333333304</v>
      </c>
      <c r="U270" s="16" t="str">
        <f>IF(travail!S270&lt;=base!E$8,"","FAUX")</f>
        <v/>
      </c>
      <c r="V270" s="36">
        <f>IF(SUM(S270-base!E$8)&lt;0,0,SUM(S270-base!E$8))</f>
        <v>0</v>
      </c>
      <c r="W270" s="149"/>
      <c r="X270" s="37">
        <f>IF(SUM(MOD(K270-I270,1)-IF(K270&gt;I270,MAX(0,MIN(K270,base!E$14/24)-MAX(I270,7/24)),MAX(0,base!E$14/24-MAX(I270,7/24))+MAX(0,MIN(K270,base!E$14/24)-7/24)))&lt;0,0,SUM(MOD(K270-I270,1)-IF(K270&gt;I270,MAX(0,MIN(K270,base!E$14/24)-MAX(I270,7/24)),MAX(0,base!E$14/24-MAX(I270,7/24))+MAX(0,MIN(K270,base!E$14/24)-7/24))))</f>
        <v>0</v>
      </c>
      <c r="Y270" s="19"/>
      <c r="Z270" s="39">
        <f>M270*G270*1</f>
        <v>0</v>
      </c>
    </row>
    <row r="271" spans="1:26">
      <c r="A271" s="3" t="s">
        <v>7</v>
      </c>
      <c r="B271" s="21">
        <v>41542</v>
      </c>
      <c r="C271" s="22"/>
      <c r="D271" s="23"/>
      <c r="E271" s="24"/>
      <c r="F271" s="25"/>
      <c r="G271" s="24"/>
      <c r="H271" s="25"/>
      <c r="I271" s="26"/>
      <c r="J271" s="27"/>
      <c r="K271" s="28"/>
      <c r="L271" s="29">
        <f t="shared" si="13"/>
        <v>0</v>
      </c>
      <c r="M271" s="30">
        <f>K271-I271+IF(I271&gt;K271,1)-J271+(E271*base!E$4)+(D271*base!E$4)+(C271*base!E$4)+(F271*base!E$4)</f>
        <v>0</v>
      </c>
      <c r="N271" s="31" t="str">
        <f>IF(M271&lt;=base!E$5,"","FAUX")</f>
        <v/>
      </c>
      <c r="O271" s="32">
        <f>IF(SUM(M271-base!E$5)&lt;0,0,SUM(M271-base!E$5))</f>
        <v>0</v>
      </c>
      <c r="P271" s="33">
        <f t="shared" si="12"/>
        <v>0</v>
      </c>
      <c r="Q271" s="14" t="str">
        <f>IF(P271&lt;=base!E$3,"","FAUX")</f>
        <v/>
      </c>
      <c r="R271" s="34">
        <f>IF(SUM(P271-base!E$3)&lt;0,0,SUM(P271-base!E$3))</f>
        <v>0</v>
      </c>
      <c r="S271" s="35">
        <f t="shared" si="14"/>
        <v>0</v>
      </c>
      <c r="T271" s="35">
        <f>IF(S271&gt;("36:00"*1),S271-("36:00"*1),0)-T270</f>
        <v>0.20833333333333304</v>
      </c>
      <c r="U271" s="16" t="str">
        <f>IF(travail!S271&lt;=base!E$8,"","FAUX")</f>
        <v/>
      </c>
      <c r="V271" s="36">
        <f>IF(SUM(S271-base!E$8)&lt;0,0,SUM(S271-base!E$8))</f>
        <v>0</v>
      </c>
      <c r="W271" s="149"/>
      <c r="X271" s="37">
        <f>IF(SUM(MOD(K271-I271,1)-IF(K271&gt;I271,MAX(0,MIN(K271,base!E$14/24)-MAX(I271,7/24)),MAX(0,base!E$14/24-MAX(I271,7/24))+MAX(0,MIN(K271,base!E$14/24)-7/24)))&lt;0,0,SUM(MOD(K271-I271,1)-IF(K271&gt;I271,MAX(0,MIN(K271,base!E$14/24)-MAX(I271,7/24)),MAX(0,base!E$14/24-MAX(I271,7/24))+MAX(0,MIN(K271,base!E$14/24)-7/24))))</f>
        <v>0</v>
      </c>
      <c r="Y271" s="19"/>
      <c r="Z271" s="39">
        <f>M271*G271*1</f>
        <v>0</v>
      </c>
    </row>
    <row r="272" spans="1:26">
      <c r="A272" s="3" t="s">
        <v>8</v>
      </c>
      <c r="B272" s="21">
        <v>41543</v>
      </c>
      <c r="C272" s="22"/>
      <c r="D272" s="23"/>
      <c r="E272" s="24"/>
      <c r="F272" s="25"/>
      <c r="G272" s="24"/>
      <c r="H272" s="25"/>
      <c r="I272" s="26"/>
      <c r="J272" s="27"/>
      <c r="K272" s="28"/>
      <c r="L272" s="29">
        <f t="shared" si="13"/>
        <v>0</v>
      </c>
      <c r="M272" s="30">
        <f>K272-I272+IF(I272&gt;K272,1)-J272+(E272*base!E$4)+(D272*base!E$4)+(C272*base!E$4)+(F272*base!E$4)</f>
        <v>0</v>
      </c>
      <c r="N272" s="31" t="str">
        <f>IF(M272&lt;=base!E$5,"","FAUX")</f>
        <v/>
      </c>
      <c r="O272" s="32">
        <f>IF(SUM(M272-base!E$5)&lt;0,0,SUM(M272-base!E$5))</f>
        <v>0</v>
      </c>
      <c r="P272" s="33">
        <f t="shared" si="12"/>
        <v>0</v>
      </c>
      <c r="Q272" s="14" t="str">
        <f>IF(P272&lt;=base!E$3,"","FAUX")</f>
        <v/>
      </c>
      <c r="R272" s="34">
        <f>IF(SUM(P272-base!E$3)&lt;0,0,SUM(P272-base!E$3))</f>
        <v>0</v>
      </c>
      <c r="S272" s="35">
        <f t="shared" si="14"/>
        <v>0</v>
      </c>
      <c r="T272" s="35">
        <f>IF(S272&gt;("36:00"*1),S272-("36:00"*1),0)-T271</f>
        <v>-0.20833333333333304</v>
      </c>
      <c r="U272" s="16" t="str">
        <f>IF(travail!S272&lt;=base!E$8,"","FAUX")</f>
        <v/>
      </c>
      <c r="V272" s="36">
        <f>IF(SUM(S272-base!E$8)&lt;0,0,SUM(S272-base!E$8))</f>
        <v>0</v>
      </c>
      <c r="W272" s="149"/>
      <c r="X272" s="37">
        <f>IF(SUM(MOD(K272-I272,1)-IF(K272&gt;I272,MAX(0,MIN(K272,base!E$14/24)-MAX(I272,7/24)),MAX(0,base!E$14/24-MAX(I272,7/24))+MAX(0,MIN(K272,base!E$14/24)-7/24)))&lt;0,0,SUM(MOD(K272-I272,1)-IF(K272&gt;I272,MAX(0,MIN(K272,base!E$14/24)-MAX(I272,7/24)),MAX(0,base!E$14/24-MAX(I272,7/24))+MAX(0,MIN(K272,base!E$14/24)-7/24))))</f>
        <v>0</v>
      </c>
      <c r="Y272" s="19"/>
      <c r="Z272" s="39">
        <f>M272*G272*1</f>
        <v>0</v>
      </c>
    </row>
    <row r="273" spans="1:26">
      <c r="A273" s="3" t="s">
        <v>9</v>
      </c>
      <c r="B273" s="21">
        <v>41544</v>
      </c>
      <c r="C273" s="22"/>
      <c r="D273" s="23"/>
      <c r="E273" s="24"/>
      <c r="F273" s="25"/>
      <c r="G273" s="24"/>
      <c r="H273" s="25"/>
      <c r="I273" s="26"/>
      <c r="J273" s="27"/>
      <c r="K273" s="28"/>
      <c r="L273" s="29">
        <f t="shared" si="13"/>
        <v>0</v>
      </c>
      <c r="M273" s="30">
        <f>K273-I273+IF(I273&gt;K273,1)-J273+(E273*base!E$4)+(D273*base!E$4)+(C273*base!E$4)+(F273*base!E$4)</f>
        <v>0</v>
      </c>
      <c r="N273" s="31" t="str">
        <f>IF(M273&lt;=base!E$5,"","FAUX")</f>
        <v/>
      </c>
      <c r="O273" s="32">
        <f>IF(SUM(M273-base!E$5)&lt;0,0,SUM(M273-base!E$5))</f>
        <v>0</v>
      </c>
      <c r="P273" s="33">
        <f t="shared" si="12"/>
        <v>0</v>
      </c>
      <c r="Q273" s="14" t="str">
        <f>IF(P273&lt;=base!E$3,"","FAUX")</f>
        <v/>
      </c>
      <c r="R273" s="34">
        <f>IF(SUM(P273-base!E$3)&lt;0,0,SUM(P273-base!E$3))</f>
        <v>0</v>
      </c>
      <c r="S273" s="35">
        <f t="shared" si="14"/>
        <v>0</v>
      </c>
      <c r="T273" s="35">
        <f>IF(S273&gt;("36:00"*1),S273-("36:00"*1),0)-T272</f>
        <v>0.20833333333333304</v>
      </c>
      <c r="U273" s="16" t="str">
        <f>IF(travail!S273&lt;=base!E$8,"","FAUX")</f>
        <v/>
      </c>
      <c r="V273" s="36">
        <f>IF(SUM(S273-base!E$8)&lt;0,0,SUM(S273-base!E$8))</f>
        <v>0</v>
      </c>
      <c r="W273" s="149"/>
      <c r="X273" s="37">
        <f>IF(SUM(MOD(K273-I273,1)-IF(K273&gt;I273,MAX(0,MIN(K273,base!E$14/24)-MAX(I273,7/24)),MAX(0,base!E$14/24-MAX(I273,7/24))+MAX(0,MIN(K273,base!E$14/24)-7/24)))&lt;0,0,SUM(MOD(K273-I273,1)-IF(K273&gt;I273,MAX(0,MIN(K273,base!E$14/24)-MAX(I273,7/24)),MAX(0,base!E$14/24-MAX(I273,7/24))+MAX(0,MIN(K273,base!E$14/24)-7/24))))</f>
        <v>0</v>
      </c>
      <c r="Y273" s="19"/>
      <c r="Z273" s="39">
        <f>M273*G273*1</f>
        <v>0</v>
      </c>
    </row>
    <row r="274" spans="1:26">
      <c r="A274" s="3" t="s">
        <v>3</v>
      </c>
      <c r="B274" s="21">
        <v>41545</v>
      </c>
      <c r="C274" s="22"/>
      <c r="D274" s="23"/>
      <c r="E274" s="24"/>
      <c r="F274" s="25"/>
      <c r="G274" s="24"/>
      <c r="H274" s="25"/>
      <c r="I274" s="26"/>
      <c r="J274" s="27"/>
      <c r="K274" s="28"/>
      <c r="L274" s="29">
        <f t="shared" si="13"/>
        <v>0</v>
      </c>
      <c r="M274" s="30">
        <f>K274-I274+IF(I274&gt;K274,1)-J274+(E274*base!E$4)+(D274*base!E$4)+(C274*base!E$4)+(F274*base!E$4)</f>
        <v>0</v>
      </c>
      <c r="N274" s="31" t="str">
        <f>IF(M274&lt;=base!E$5,"","FAUX")</f>
        <v/>
      </c>
      <c r="O274" s="32">
        <f>IF(SUM(M274-base!E$5)&lt;0,0,SUM(M274-base!E$5))</f>
        <v>0</v>
      </c>
      <c r="P274" s="33">
        <f t="shared" si="12"/>
        <v>0</v>
      </c>
      <c r="Q274" s="14" t="str">
        <f>IF(P274&lt;=base!E$3,"","FAUX")</f>
        <v/>
      </c>
      <c r="R274" s="34">
        <f>IF(SUM(P274-base!E$3)&lt;0,0,SUM(P274-base!E$3))</f>
        <v>0</v>
      </c>
      <c r="S274" s="35">
        <f t="shared" si="14"/>
        <v>0</v>
      </c>
      <c r="T274" s="35">
        <f>IF(S274&gt;("36:00"*1),S274-("36:00"*1),0)-T273</f>
        <v>-0.20833333333333304</v>
      </c>
      <c r="U274" s="16" t="str">
        <f>IF(travail!S274&lt;=base!E$8,"","FAUX")</f>
        <v/>
      </c>
      <c r="V274" s="36">
        <f>IF(SUM(S274-base!E$8)&lt;0,0,SUM(S274-base!E$8))</f>
        <v>0</v>
      </c>
      <c r="W274" s="149"/>
      <c r="X274" s="37">
        <f>IF(SUM(MOD(K274-I274,1)-IF(K274&gt;I274,MAX(0,MIN(K274,base!E$14/24)-MAX(I274,7/24)),MAX(0,base!E$14/24-MAX(I274,7/24))+MAX(0,MIN(K274,base!E$14/24)-7/24)))&lt;0,0,SUM(MOD(K274-I274,1)-IF(K274&gt;I274,MAX(0,MIN(K274,base!E$14/24)-MAX(I274,7/24)),MAX(0,base!E$14/24-MAX(I274,7/24))+MAX(0,MIN(K274,base!E$14/24)-7/24))))</f>
        <v>0</v>
      </c>
      <c r="Y274" s="19"/>
      <c r="Z274" s="39">
        <f>M274*G274*1</f>
        <v>0</v>
      </c>
    </row>
    <row r="275" spans="1:26">
      <c r="A275" s="3" t="s">
        <v>4</v>
      </c>
      <c r="B275" s="21">
        <v>41546</v>
      </c>
      <c r="C275" s="22"/>
      <c r="D275" s="23"/>
      <c r="E275" s="24"/>
      <c r="F275" s="25"/>
      <c r="G275" s="24"/>
      <c r="H275" s="25"/>
      <c r="I275" s="26"/>
      <c r="J275" s="27"/>
      <c r="K275" s="28"/>
      <c r="L275" s="29">
        <f t="shared" si="13"/>
        <v>0</v>
      </c>
      <c r="M275" s="30">
        <f>K275-I275+IF(I275&gt;K275,1)-J275+(E275*base!E$4)+(D275*base!E$4)+(C275*base!E$4)+(F275*base!E$4)</f>
        <v>0</v>
      </c>
      <c r="N275" s="31" t="str">
        <f>IF(M275&lt;=base!E$5,"","FAUX")</f>
        <v/>
      </c>
      <c r="O275" s="32">
        <f>IF(SUM(M275-base!E$5)&lt;0,0,SUM(M275-base!E$5))</f>
        <v>0</v>
      </c>
      <c r="P275" s="33">
        <f t="shared" si="12"/>
        <v>0</v>
      </c>
      <c r="Q275" s="14" t="str">
        <f>IF(P275&lt;=base!E$3,"","FAUX")</f>
        <v/>
      </c>
      <c r="R275" s="34">
        <f>IF(SUM(P275-base!E$3)&lt;0,0,SUM(P275-base!E$3))</f>
        <v>0</v>
      </c>
      <c r="S275" s="35">
        <f t="shared" si="14"/>
        <v>0</v>
      </c>
      <c r="T275" s="35">
        <f>IF(S275&gt;("36:00"*1),S275-("36:00"*1),0)-T274</f>
        <v>0.20833333333333304</v>
      </c>
      <c r="U275" s="16" t="str">
        <f>IF(travail!S275&lt;=base!E$8,"","FAUX")</f>
        <v/>
      </c>
      <c r="V275" s="36">
        <f>IF(SUM(S275-base!E$8)&lt;0,0,SUM(S275-base!E$8))</f>
        <v>0</v>
      </c>
      <c r="W275" s="149"/>
      <c r="X275" s="37">
        <f>IF(SUM(MOD(K275-I275,1)-IF(K275&gt;I275,MAX(0,MIN(K275,base!E$14/24)-MAX(I275,7/24)),MAX(0,base!E$14/24-MAX(I275,7/24))+MAX(0,MIN(K275,base!E$14/24)-7/24)))&lt;0,0,SUM(MOD(K275-I275,1)-IF(K275&gt;I275,MAX(0,MIN(K275,base!E$14/24)-MAX(I275,7/24)),MAX(0,base!E$14/24-MAX(I275,7/24))+MAX(0,MIN(K275,base!E$14/24)-7/24))))</f>
        <v>0</v>
      </c>
      <c r="Y275" s="19"/>
      <c r="Z275" s="39"/>
    </row>
    <row r="276" spans="1:26">
      <c r="A276" s="3" t="s">
        <v>5</v>
      </c>
      <c r="B276" s="21">
        <v>41547</v>
      </c>
      <c r="C276" s="22"/>
      <c r="D276" s="23"/>
      <c r="E276" s="24"/>
      <c r="F276" s="25"/>
      <c r="G276" s="24"/>
      <c r="H276" s="25"/>
      <c r="I276" s="26"/>
      <c r="J276" s="27"/>
      <c r="K276" s="28"/>
      <c r="L276" s="29">
        <f t="shared" si="13"/>
        <v>0</v>
      </c>
      <c r="M276" s="30">
        <f>K276-I276+IF(I276&gt;K276,1)-J276+(E276*base!E$4)+(D276*base!E$4)+(C276*base!E$4)+(F276*base!E$4)</f>
        <v>0</v>
      </c>
      <c r="N276" s="31" t="str">
        <f>IF(M276&lt;=base!E$5,"","FAUX")</f>
        <v/>
      </c>
      <c r="O276" s="32">
        <f>IF(SUM(M276-base!E$5)&lt;0,0,SUM(M276-base!E$5))</f>
        <v>0</v>
      </c>
      <c r="P276" s="33">
        <f t="shared" si="12"/>
        <v>0</v>
      </c>
      <c r="Q276" s="14" t="str">
        <f>IF(P276&lt;=base!E$3,"","FAUX")</f>
        <v/>
      </c>
      <c r="R276" s="34">
        <f>IF(SUM(P276-base!E$3)&lt;0,0,SUM(P276-base!E$3))</f>
        <v>0</v>
      </c>
      <c r="S276" s="35">
        <f t="shared" si="14"/>
        <v>0</v>
      </c>
      <c r="T276" s="35">
        <f>IF(S276&gt;("36:00"*1),S276-("36:00"*1),0)-T275</f>
        <v>-0.20833333333333304</v>
      </c>
      <c r="U276" s="16" t="str">
        <f>IF(travail!S276&lt;=base!E$8,"","FAUX")</f>
        <v/>
      </c>
      <c r="V276" s="36">
        <f>IF(SUM(S276-base!E$8)&lt;0,0,SUM(S276-base!E$8))</f>
        <v>0</v>
      </c>
      <c r="W276" s="149"/>
      <c r="X276" s="37">
        <f>IF(SUM(MOD(K276-I276,1)-IF(K276&gt;I276,MAX(0,MIN(K276,base!E$14/24)-MAX(I276,7/24)),MAX(0,base!E$14/24-MAX(I276,7/24))+MAX(0,MIN(K276,base!E$14/24)-7/24)))&lt;0,0,SUM(MOD(K276-I276,1)-IF(K276&gt;I276,MAX(0,MIN(K276,base!E$14/24)-MAX(I276,7/24)),MAX(0,base!E$14/24-MAX(I276,7/24))+MAX(0,MIN(K276,base!E$14/24)-7/24))))</f>
        <v>0</v>
      </c>
      <c r="Y276" s="38">
        <f>M276</f>
        <v>0</v>
      </c>
      <c r="Z276" s="39"/>
    </row>
    <row r="277" spans="1:26">
      <c r="A277" s="3" t="s">
        <v>6</v>
      </c>
      <c r="B277" s="21">
        <v>41548</v>
      </c>
      <c r="C277" s="22"/>
      <c r="D277" s="23"/>
      <c r="E277" s="24"/>
      <c r="F277" s="25"/>
      <c r="G277" s="24"/>
      <c r="H277" s="25"/>
      <c r="I277" s="26"/>
      <c r="J277" s="27"/>
      <c r="K277" s="28"/>
      <c r="L277" s="29">
        <f t="shared" si="13"/>
        <v>0</v>
      </c>
      <c r="M277" s="30">
        <f>K277-I277+IF(I277&gt;K277,1)-J277+(E277*base!E$4)+(D277*base!E$4)+(C277*base!E$4)+(F277*base!E$4)</f>
        <v>0</v>
      </c>
      <c r="N277" s="31" t="str">
        <f>IF(M277&lt;=base!E$5,"","FAUX")</f>
        <v/>
      </c>
      <c r="O277" s="32">
        <f>IF(SUM(M277-base!E$5)&lt;0,0,SUM(M277-base!E$5))</f>
        <v>0</v>
      </c>
      <c r="P277" s="33">
        <f t="shared" si="12"/>
        <v>0</v>
      </c>
      <c r="Q277" s="14" t="str">
        <f>IF(P277&lt;=base!E$3,"","FAUX")</f>
        <v/>
      </c>
      <c r="R277" s="34">
        <f>IF(SUM(P277-base!E$3)&lt;0,0,SUM(P277-base!E$3))</f>
        <v>0</v>
      </c>
      <c r="S277" s="35">
        <f t="shared" si="14"/>
        <v>0</v>
      </c>
      <c r="T277" s="35">
        <f>IF(S277&gt;("36:00"*1),S277-("36:00"*1),0)-T276</f>
        <v>0.20833333333333304</v>
      </c>
      <c r="U277" s="16" t="str">
        <f>IF(travail!S277&lt;=base!E$8,"","FAUX")</f>
        <v/>
      </c>
      <c r="V277" s="36">
        <f>IF(SUM(S277-base!E$8)&lt;0,0,SUM(S277-base!E$8))</f>
        <v>0</v>
      </c>
      <c r="W277" s="149"/>
      <c r="X277" s="37">
        <f>IF(SUM(MOD(K277-I277,1)-IF(K277&gt;I277,MAX(0,MIN(K277,base!E$14/24)-MAX(I277,7/24)),MAX(0,base!E$14/24-MAX(I277,7/24))+MAX(0,MIN(K277,base!E$14/24)-7/24)))&lt;0,0,SUM(MOD(K277-I277,1)-IF(K277&gt;I277,MAX(0,MIN(K277,base!E$14/24)-MAX(I277,7/24)),MAX(0,base!E$14/24-MAX(I277,7/24))+MAX(0,MIN(K277,base!E$14/24)-7/24))))</f>
        <v>0</v>
      </c>
      <c r="Y277" s="19"/>
      <c r="Z277" s="39">
        <f>M277*G277*1</f>
        <v>0</v>
      </c>
    </row>
    <row r="278" spans="1:26">
      <c r="A278" s="3" t="s">
        <v>7</v>
      </c>
      <c r="B278" s="21">
        <v>41549</v>
      </c>
      <c r="C278" s="22"/>
      <c r="D278" s="23"/>
      <c r="E278" s="24"/>
      <c r="F278" s="25"/>
      <c r="G278" s="24"/>
      <c r="H278" s="25"/>
      <c r="I278" s="26"/>
      <c r="J278" s="27"/>
      <c r="K278" s="28"/>
      <c r="L278" s="29">
        <f t="shared" si="13"/>
        <v>0</v>
      </c>
      <c r="M278" s="30">
        <f>K278-I278+IF(I278&gt;K278,1)-J278+(E278*base!E$4)+(D278*base!E$4)+(C278*base!E$4)+(F278*base!E$4)</f>
        <v>0</v>
      </c>
      <c r="N278" s="31" t="str">
        <f>IF(M278&lt;=base!E$5,"","FAUX")</f>
        <v/>
      </c>
      <c r="O278" s="32">
        <f>IF(SUM(M278-base!E$5)&lt;0,0,SUM(M278-base!E$5))</f>
        <v>0</v>
      </c>
      <c r="P278" s="33">
        <f t="shared" si="12"/>
        <v>0</v>
      </c>
      <c r="Q278" s="14" t="str">
        <f>IF(P278&lt;=base!E$3,"","FAUX")</f>
        <v/>
      </c>
      <c r="R278" s="34">
        <f>IF(SUM(P278-base!E$3)&lt;0,0,SUM(P278-base!E$3))</f>
        <v>0</v>
      </c>
      <c r="S278" s="35">
        <f t="shared" si="14"/>
        <v>0</v>
      </c>
      <c r="T278" s="35">
        <f>IF(S278&gt;("36:00"*1),S278-("36:00"*1),0)-T277</f>
        <v>-0.20833333333333304</v>
      </c>
      <c r="U278" s="16" t="str">
        <f>IF(travail!S278&lt;=base!E$8,"","FAUX")</f>
        <v/>
      </c>
      <c r="V278" s="36">
        <f>IF(SUM(S278-base!E$8)&lt;0,0,SUM(S278-base!E$8))</f>
        <v>0</v>
      </c>
      <c r="W278" s="149"/>
      <c r="X278" s="37">
        <f>IF(SUM(MOD(K278-I278,1)-IF(K278&gt;I278,MAX(0,MIN(K278,base!E$14/24)-MAX(I278,7/24)),MAX(0,base!E$14/24-MAX(I278,7/24))+MAX(0,MIN(K278,base!E$14/24)-7/24)))&lt;0,0,SUM(MOD(K278-I278,1)-IF(K278&gt;I278,MAX(0,MIN(K278,base!E$14/24)-MAX(I278,7/24)),MAX(0,base!E$14/24-MAX(I278,7/24))+MAX(0,MIN(K278,base!E$14/24)-7/24))))</f>
        <v>0</v>
      </c>
      <c r="Y278" s="19"/>
      <c r="Z278" s="39">
        <f>M278*G278*1</f>
        <v>0</v>
      </c>
    </row>
    <row r="279" spans="1:26">
      <c r="A279" s="3" t="s">
        <v>8</v>
      </c>
      <c r="B279" s="21">
        <v>41550</v>
      </c>
      <c r="C279" s="22"/>
      <c r="D279" s="23"/>
      <c r="E279" s="24"/>
      <c r="F279" s="25"/>
      <c r="G279" s="24"/>
      <c r="H279" s="25"/>
      <c r="I279" s="26"/>
      <c r="J279" s="27"/>
      <c r="K279" s="28"/>
      <c r="L279" s="29">
        <f t="shared" si="13"/>
        <v>0</v>
      </c>
      <c r="M279" s="30">
        <f>K279-I279+IF(I279&gt;K279,1)-J279+(E279*base!E$4)+(D279*base!E$4)+(C279*base!E$4)+(F279*base!E$4)</f>
        <v>0</v>
      </c>
      <c r="N279" s="31" t="str">
        <f>IF(M279&lt;=base!E$5,"","FAUX")</f>
        <v/>
      </c>
      <c r="O279" s="32">
        <f>IF(SUM(M279-base!E$5)&lt;0,0,SUM(M279-base!E$5))</f>
        <v>0</v>
      </c>
      <c r="P279" s="33">
        <f t="shared" si="12"/>
        <v>0</v>
      </c>
      <c r="Q279" s="14" t="str">
        <f>IF(P279&lt;=base!E$3,"","FAUX")</f>
        <v/>
      </c>
      <c r="R279" s="34">
        <f>IF(SUM(P279-base!E$3)&lt;0,0,SUM(P279-base!E$3))</f>
        <v>0</v>
      </c>
      <c r="S279" s="35">
        <f t="shared" si="14"/>
        <v>0</v>
      </c>
      <c r="T279" s="35">
        <f>IF(S279&gt;("36:00"*1),S279-("36:00"*1),0)-T278</f>
        <v>0.20833333333333304</v>
      </c>
      <c r="U279" s="16" t="str">
        <f>IF(travail!S279&lt;=base!E$8,"","FAUX")</f>
        <v/>
      </c>
      <c r="V279" s="36">
        <f>IF(SUM(S279-base!E$8)&lt;0,0,SUM(S279-base!E$8))</f>
        <v>0</v>
      </c>
      <c r="W279" s="149"/>
      <c r="X279" s="37">
        <f>IF(SUM(MOD(K279-I279,1)-IF(K279&gt;I279,MAX(0,MIN(K279,base!E$14/24)-MAX(I279,7/24)),MAX(0,base!E$14/24-MAX(I279,7/24))+MAX(0,MIN(K279,base!E$14/24)-7/24)))&lt;0,0,SUM(MOD(K279-I279,1)-IF(K279&gt;I279,MAX(0,MIN(K279,base!E$14/24)-MAX(I279,7/24)),MAX(0,base!E$14/24-MAX(I279,7/24))+MAX(0,MIN(K279,base!E$14/24)-7/24))))</f>
        <v>0</v>
      </c>
      <c r="Y279" s="19"/>
      <c r="Z279" s="39">
        <f>M279*G279*1</f>
        <v>0</v>
      </c>
    </row>
    <row r="280" spans="1:26">
      <c r="A280" s="3" t="s">
        <v>9</v>
      </c>
      <c r="B280" s="21">
        <v>41551</v>
      </c>
      <c r="C280" s="22"/>
      <c r="D280" s="23"/>
      <c r="E280" s="24"/>
      <c r="F280" s="25"/>
      <c r="G280" s="24"/>
      <c r="H280" s="25"/>
      <c r="I280" s="26"/>
      <c r="J280" s="27"/>
      <c r="K280" s="28"/>
      <c r="L280" s="29">
        <f t="shared" si="13"/>
        <v>0</v>
      </c>
      <c r="M280" s="30">
        <f>K280-I280+IF(I280&gt;K280,1)-J280+(E280*base!E$4)+(D280*base!E$4)+(C280*base!E$4)+(F280*base!E$4)</f>
        <v>0</v>
      </c>
      <c r="N280" s="31" t="str">
        <f>IF(M280&lt;=base!E$5,"","FAUX")</f>
        <v/>
      </c>
      <c r="O280" s="32">
        <f>IF(SUM(M280-base!E$5)&lt;0,0,SUM(M280-base!E$5))</f>
        <v>0</v>
      </c>
      <c r="P280" s="33">
        <f t="shared" si="12"/>
        <v>0</v>
      </c>
      <c r="Q280" s="14" t="str">
        <f>IF(P280&lt;=base!E$3,"","FAUX")</f>
        <v/>
      </c>
      <c r="R280" s="34">
        <f>IF(SUM(P280-base!E$3)&lt;0,0,SUM(P280-base!E$3))</f>
        <v>0</v>
      </c>
      <c r="S280" s="35">
        <f t="shared" si="14"/>
        <v>0</v>
      </c>
      <c r="T280" s="35">
        <f>IF(S280&gt;("36:00"*1),S280-("36:00"*1),0)-T279</f>
        <v>-0.20833333333333304</v>
      </c>
      <c r="U280" s="16" t="str">
        <f>IF(travail!S280&lt;=base!E$8,"","FAUX")</f>
        <v/>
      </c>
      <c r="V280" s="36">
        <f>IF(SUM(S280-base!E$8)&lt;0,0,SUM(S280-base!E$8))</f>
        <v>0</v>
      </c>
      <c r="W280" s="149"/>
      <c r="X280" s="37">
        <f>IF(SUM(MOD(K280-I280,1)-IF(K280&gt;I280,MAX(0,MIN(K280,base!E$14/24)-MAX(I280,7/24)),MAX(0,base!E$14/24-MAX(I280,7/24))+MAX(0,MIN(K280,base!E$14/24)-7/24)))&lt;0,0,SUM(MOD(K280-I280,1)-IF(K280&gt;I280,MAX(0,MIN(K280,base!E$14/24)-MAX(I280,7/24)),MAX(0,base!E$14/24-MAX(I280,7/24))+MAX(0,MIN(K280,base!E$14/24)-7/24))))</f>
        <v>0</v>
      </c>
      <c r="Y280" s="19"/>
      <c r="Z280" s="39">
        <f>M280*G280*1</f>
        <v>0</v>
      </c>
    </row>
    <row r="281" spans="1:26">
      <c r="A281" s="3" t="s">
        <v>3</v>
      </c>
      <c r="B281" s="21">
        <v>41552</v>
      </c>
      <c r="C281" s="22"/>
      <c r="D281" s="23"/>
      <c r="E281" s="24"/>
      <c r="F281" s="25"/>
      <c r="G281" s="24"/>
      <c r="H281" s="25"/>
      <c r="I281" s="26"/>
      <c r="J281" s="27"/>
      <c r="K281" s="28"/>
      <c r="L281" s="29">
        <f t="shared" si="13"/>
        <v>0</v>
      </c>
      <c r="M281" s="30">
        <f>K281-I281+IF(I281&gt;K281,1)-J281+(E281*base!E$4)+(D281*base!E$4)+(C281*base!E$4)+(F281*base!E$4)</f>
        <v>0</v>
      </c>
      <c r="N281" s="31" t="str">
        <f>IF(M281&lt;=base!E$5,"","FAUX")</f>
        <v/>
      </c>
      <c r="O281" s="32">
        <f>IF(SUM(M281-base!E$5)&lt;0,0,SUM(M281-base!E$5))</f>
        <v>0</v>
      </c>
      <c r="P281" s="33">
        <f t="shared" si="12"/>
        <v>0</v>
      </c>
      <c r="Q281" s="14" t="str">
        <f>IF(P281&lt;=base!E$3,"","FAUX")</f>
        <v/>
      </c>
      <c r="R281" s="34">
        <f>IF(SUM(P281-base!E$3)&lt;0,0,SUM(P281-base!E$3))</f>
        <v>0</v>
      </c>
      <c r="S281" s="35">
        <f t="shared" si="14"/>
        <v>0</v>
      </c>
      <c r="T281" s="35">
        <f>IF(S281&gt;("36:00"*1),S281-("36:00"*1),0)-T280</f>
        <v>0.20833333333333304</v>
      </c>
      <c r="U281" s="16" t="str">
        <f>IF(travail!S281&lt;=base!E$8,"","FAUX")</f>
        <v/>
      </c>
      <c r="V281" s="36">
        <f>IF(SUM(S281-base!E$8)&lt;0,0,SUM(S281-base!E$8))</f>
        <v>0</v>
      </c>
      <c r="W281" s="149"/>
      <c r="X281" s="37">
        <f>IF(SUM(MOD(K281-I281,1)-IF(K281&gt;I281,MAX(0,MIN(K281,base!E$14/24)-MAX(I281,7/24)),MAX(0,base!E$14/24-MAX(I281,7/24))+MAX(0,MIN(K281,base!E$14/24)-7/24)))&lt;0,0,SUM(MOD(K281-I281,1)-IF(K281&gt;I281,MAX(0,MIN(K281,base!E$14/24)-MAX(I281,7/24)),MAX(0,base!E$14/24-MAX(I281,7/24))+MAX(0,MIN(K281,base!E$14/24)-7/24))))</f>
        <v>0</v>
      </c>
      <c r="Y281" s="19"/>
      <c r="Z281" s="39">
        <f>M281*G281*1</f>
        <v>0</v>
      </c>
    </row>
    <row r="282" spans="1:26">
      <c r="A282" s="3" t="s">
        <v>4</v>
      </c>
      <c r="B282" s="21">
        <v>41553</v>
      </c>
      <c r="C282" s="22"/>
      <c r="D282" s="23"/>
      <c r="E282" s="24"/>
      <c r="F282" s="25"/>
      <c r="G282" s="24"/>
      <c r="H282" s="25"/>
      <c r="I282" s="26"/>
      <c r="J282" s="27"/>
      <c r="K282" s="28"/>
      <c r="L282" s="29">
        <f t="shared" si="13"/>
        <v>0</v>
      </c>
      <c r="M282" s="30">
        <f>K282-I282+IF(I282&gt;K282,1)-J282+(E282*base!E$4)+(D282*base!E$4)+(C282*base!E$4)+(F282*base!E$4)</f>
        <v>0</v>
      </c>
      <c r="N282" s="31" t="str">
        <f>IF(M282&lt;=base!E$5,"","FAUX")</f>
        <v/>
      </c>
      <c r="O282" s="32">
        <f>IF(SUM(M282-base!E$5)&lt;0,0,SUM(M282-base!E$5))</f>
        <v>0</v>
      </c>
      <c r="P282" s="33">
        <f t="shared" si="12"/>
        <v>0</v>
      </c>
      <c r="Q282" s="14" t="str">
        <f>IF(P282&lt;=base!E$3,"","FAUX")</f>
        <v/>
      </c>
      <c r="R282" s="34">
        <f>IF(SUM(P282-base!E$3)&lt;0,0,SUM(P282-base!E$3))</f>
        <v>0</v>
      </c>
      <c r="S282" s="35">
        <f t="shared" si="14"/>
        <v>0</v>
      </c>
      <c r="T282" s="35">
        <f>IF(S282&gt;("36:00"*1),S282-("36:00"*1),0)-T281</f>
        <v>-0.20833333333333304</v>
      </c>
      <c r="U282" s="16" t="str">
        <f>IF(travail!S282&lt;=base!E$8,"","FAUX")</f>
        <v/>
      </c>
      <c r="V282" s="36">
        <f>IF(SUM(S282-base!E$8)&lt;0,0,SUM(S282-base!E$8))</f>
        <v>0</v>
      </c>
      <c r="W282" s="149"/>
      <c r="X282" s="37">
        <f>IF(SUM(MOD(K282-I282,1)-IF(K282&gt;I282,MAX(0,MIN(K282,base!E$14/24)-MAX(I282,7/24)),MAX(0,base!E$14/24-MAX(I282,7/24))+MAX(0,MIN(K282,base!E$14/24)-7/24)))&lt;0,0,SUM(MOD(K282-I282,1)-IF(K282&gt;I282,MAX(0,MIN(K282,base!E$14/24)-MAX(I282,7/24)),MAX(0,base!E$14/24-MAX(I282,7/24))+MAX(0,MIN(K282,base!E$14/24)-7/24))))</f>
        <v>0</v>
      </c>
      <c r="Y282" s="19"/>
      <c r="Z282" s="39"/>
    </row>
    <row r="283" spans="1:26">
      <c r="A283" s="3" t="s">
        <v>5</v>
      </c>
      <c r="B283" s="21">
        <v>41554</v>
      </c>
      <c r="C283" s="22"/>
      <c r="D283" s="23"/>
      <c r="E283" s="24"/>
      <c r="F283" s="25"/>
      <c r="G283" s="24"/>
      <c r="H283" s="25"/>
      <c r="I283" s="26"/>
      <c r="J283" s="27"/>
      <c r="K283" s="28"/>
      <c r="L283" s="29">
        <f t="shared" si="13"/>
        <v>0</v>
      </c>
      <c r="M283" s="30">
        <f>K283-I283+IF(I283&gt;K283,1)-J283+(E283*base!E$4)+(D283*base!E$4)+(C283*base!E$4)+(F283*base!E$4)</f>
        <v>0</v>
      </c>
      <c r="N283" s="31" t="str">
        <f>IF(M283&lt;=base!E$5,"","FAUX")</f>
        <v/>
      </c>
      <c r="O283" s="32">
        <f>IF(SUM(M283-base!E$5)&lt;0,0,SUM(M283-base!E$5))</f>
        <v>0</v>
      </c>
      <c r="P283" s="33">
        <f t="shared" si="12"/>
        <v>0</v>
      </c>
      <c r="Q283" s="14" t="str">
        <f>IF(P283&lt;=base!E$3,"","FAUX")</f>
        <v/>
      </c>
      <c r="R283" s="34">
        <f>IF(SUM(P283-base!E$3)&lt;0,0,SUM(P283-base!E$3))</f>
        <v>0</v>
      </c>
      <c r="S283" s="35">
        <f t="shared" si="14"/>
        <v>0</v>
      </c>
      <c r="T283" s="35">
        <f>IF(S283&gt;("36:00"*1),S283-("36:00"*1),0)-T282</f>
        <v>0.20833333333333304</v>
      </c>
      <c r="U283" s="16" t="str">
        <f>IF(travail!S283&lt;=base!E$8,"","FAUX")</f>
        <v/>
      </c>
      <c r="V283" s="36">
        <f>IF(SUM(S283-base!E$8)&lt;0,0,SUM(S283-base!E$8))</f>
        <v>0</v>
      </c>
      <c r="W283" s="149"/>
      <c r="X283" s="37">
        <f>IF(SUM(MOD(K283-I283,1)-IF(K283&gt;I283,MAX(0,MIN(K283,base!E$14/24)-MAX(I283,7/24)),MAX(0,base!E$14/24-MAX(I283,7/24))+MAX(0,MIN(K283,base!E$14/24)-7/24)))&lt;0,0,SUM(MOD(K283-I283,1)-IF(K283&gt;I283,MAX(0,MIN(K283,base!E$14/24)-MAX(I283,7/24)),MAX(0,base!E$14/24-MAX(I283,7/24))+MAX(0,MIN(K283,base!E$14/24)-7/24))))</f>
        <v>0</v>
      </c>
      <c r="Y283" s="38">
        <f>M283</f>
        <v>0</v>
      </c>
      <c r="Z283" s="39"/>
    </row>
    <row r="284" spans="1:26">
      <c r="A284" s="3" t="s">
        <v>6</v>
      </c>
      <c r="B284" s="21">
        <v>41555</v>
      </c>
      <c r="C284" s="22"/>
      <c r="D284" s="23"/>
      <c r="E284" s="24"/>
      <c r="F284" s="25"/>
      <c r="G284" s="24"/>
      <c r="H284" s="25"/>
      <c r="I284" s="26"/>
      <c r="J284" s="27"/>
      <c r="K284" s="28"/>
      <c r="L284" s="29">
        <f t="shared" si="13"/>
        <v>0</v>
      </c>
      <c r="M284" s="30">
        <f>K284-I284+IF(I284&gt;K284,1)-J284+(E284*base!E$4)+(D284*base!E$4)+(C284*base!E$4)+(F284*base!E$4)</f>
        <v>0</v>
      </c>
      <c r="N284" s="31" t="str">
        <f>IF(M284&lt;=base!E$5,"","FAUX")</f>
        <v/>
      </c>
      <c r="O284" s="32">
        <f>IF(SUM(M284-base!E$5)&lt;0,0,SUM(M284-base!E$5))</f>
        <v>0</v>
      </c>
      <c r="P284" s="33">
        <f t="shared" si="12"/>
        <v>0</v>
      </c>
      <c r="Q284" s="14" t="str">
        <f>IF(P284&lt;=base!E$3,"","FAUX")</f>
        <v/>
      </c>
      <c r="R284" s="34">
        <f>IF(SUM(P284-base!E$3)&lt;0,0,SUM(P284-base!E$3))</f>
        <v>0</v>
      </c>
      <c r="S284" s="35">
        <f t="shared" si="14"/>
        <v>0</v>
      </c>
      <c r="T284" s="35">
        <f>IF(S284&gt;("36:00"*1),S284-("36:00"*1),0)-T283</f>
        <v>-0.20833333333333304</v>
      </c>
      <c r="U284" s="16" t="str">
        <f>IF(travail!S284&lt;=base!E$8,"","FAUX")</f>
        <v/>
      </c>
      <c r="V284" s="36">
        <f>IF(SUM(S284-base!E$8)&lt;0,0,SUM(S284-base!E$8))</f>
        <v>0</v>
      </c>
      <c r="W284" s="149"/>
      <c r="X284" s="37">
        <f>IF(SUM(MOD(K284-I284,1)-IF(K284&gt;I284,MAX(0,MIN(K284,base!E$14/24)-MAX(I284,7/24)),MAX(0,base!E$14/24-MAX(I284,7/24))+MAX(0,MIN(K284,base!E$14/24)-7/24)))&lt;0,0,SUM(MOD(K284-I284,1)-IF(K284&gt;I284,MAX(0,MIN(K284,base!E$14/24)-MAX(I284,7/24)),MAX(0,base!E$14/24-MAX(I284,7/24))+MAX(0,MIN(K284,base!E$14/24)-7/24))))</f>
        <v>0</v>
      </c>
      <c r="Y284" s="19"/>
      <c r="Z284" s="39">
        <f>M284*G284*1</f>
        <v>0</v>
      </c>
    </row>
    <row r="285" spans="1:26">
      <c r="A285" s="3" t="s">
        <v>7</v>
      </c>
      <c r="B285" s="21">
        <v>41556</v>
      </c>
      <c r="C285" s="22"/>
      <c r="D285" s="23"/>
      <c r="E285" s="24"/>
      <c r="F285" s="25"/>
      <c r="G285" s="24"/>
      <c r="H285" s="25"/>
      <c r="I285" s="26"/>
      <c r="J285" s="27"/>
      <c r="K285" s="28"/>
      <c r="L285" s="29">
        <f t="shared" si="13"/>
        <v>0</v>
      </c>
      <c r="M285" s="30">
        <f>K285-I285+IF(I285&gt;K285,1)-J285+(E285*base!E$4)+(D285*base!E$4)+(C285*base!E$4)+(F285*base!E$4)</f>
        <v>0</v>
      </c>
      <c r="N285" s="31" t="str">
        <f>IF(M285&lt;=base!E$5,"","FAUX")</f>
        <v/>
      </c>
      <c r="O285" s="32">
        <f>IF(SUM(M285-base!E$5)&lt;0,0,SUM(M285-base!E$5))</f>
        <v>0</v>
      </c>
      <c r="P285" s="33">
        <f t="shared" si="12"/>
        <v>0</v>
      </c>
      <c r="Q285" s="14" t="str">
        <f>IF(P285&lt;=base!E$3,"","FAUX")</f>
        <v/>
      </c>
      <c r="R285" s="34">
        <f>IF(SUM(P285-base!E$3)&lt;0,0,SUM(P285-base!E$3))</f>
        <v>0</v>
      </c>
      <c r="S285" s="35">
        <f t="shared" si="14"/>
        <v>0</v>
      </c>
      <c r="T285" s="35">
        <f>IF(S285&gt;("36:00"*1),S285-("36:00"*1),0)-T284</f>
        <v>0.20833333333333304</v>
      </c>
      <c r="U285" s="16" t="str">
        <f>IF(travail!S285&lt;=base!E$8,"","FAUX")</f>
        <v/>
      </c>
      <c r="V285" s="36">
        <f>IF(SUM(S285-base!E$8)&lt;0,0,SUM(S285-base!E$8))</f>
        <v>0</v>
      </c>
      <c r="W285" s="149"/>
      <c r="X285" s="37">
        <f>IF(SUM(MOD(K285-I285,1)-IF(K285&gt;I285,MAX(0,MIN(K285,base!E$14/24)-MAX(I285,7/24)),MAX(0,base!E$14/24-MAX(I285,7/24))+MAX(0,MIN(K285,base!E$14/24)-7/24)))&lt;0,0,SUM(MOD(K285-I285,1)-IF(K285&gt;I285,MAX(0,MIN(K285,base!E$14/24)-MAX(I285,7/24)),MAX(0,base!E$14/24-MAX(I285,7/24))+MAX(0,MIN(K285,base!E$14/24)-7/24))))</f>
        <v>0</v>
      </c>
      <c r="Y285" s="19"/>
      <c r="Z285" s="39">
        <f>M285*G285*1</f>
        <v>0</v>
      </c>
    </row>
    <row r="286" spans="1:26">
      <c r="A286" s="3" t="s">
        <v>8</v>
      </c>
      <c r="B286" s="21">
        <v>41557</v>
      </c>
      <c r="C286" s="22"/>
      <c r="D286" s="23"/>
      <c r="E286" s="24"/>
      <c r="F286" s="25"/>
      <c r="G286" s="24"/>
      <c r="H286" s="25"/>
      <c r="I286" s="26"/>
      <c r="J286" s="27"/>
      <c r="K286" s="28"/>
      <c r="L286" s="29">
        <f t="shared" si="13"/>
        <v>0</v>
      </c>
      <c r="M286" s="30">
        <f>K286-I286+IF(I286&gt;K286,1)-J286+(E286*base!E$4)+(D286*base!E$4)+(C286*base!E$4)+(F286*base!E$4)</f>
        <v>0</v>
      </c>
      <c r="N286" s="31" t="str">
        <f>IF(M286&lt;=base!E$5,"","FAUX")</f>
        <v/>
      </c>
      <c r="O286" s="32">
        <f>IF(SUM(M286-base!E$5)&lt;0,0,SUM(M286-base!E$5))</f>
        <v>0</v>
      </c>
      <c r="P286" s="33">
        <f t="shared" si="12"/>
        <v>0</v>
      </c>
      <c r="Q286" s="14" t="str">
        <f>IF(P286&lt;=base!E$3,"","FAUX")</f>
        <v/>
      </c>
      <c r="R286" s="34">
        <f>IF(SUM(P286-base!E$3)&lt;0,0,SUM(P286-base!E$3))</f>
        <v>0</v>
      </c>
      <c r="S286" s="35">
        <f t="shared" si="14"/>
        <v>0</v>
      </c>
      <c r="T286" s="35">
        <f>IF(S286&gt;("36:00"*1),S286-("36:00"*1),0)-T285</f>
        <v>-0.20833333333333304</v>
      </c>
      <c r="U286" s="16" t="str">
        <f>IF(travail!S286&lt;=base!E$8,"","FAUX")</f>
        <v/>
      </c>
      <c r="V286" s="36">
        <f>IF(SUM(S286-base!E$8)&lt;0,0,SUM(S286-base!E$8))</f>
        <v>0</v>
      </c>
      <c r="W286" s="149"/>
      <c r="X286" s="37">
        <f>IF(SUM(MOD(K286-I286,1)-IF(K286&gt;I286,MAX(0,MIN(K286,base!E$14/24)-MAX(I286,7/24)),MAX(0,base!E$14/24-MAX(I286,7/24))+MAX(0,MIN(K286,base!E$14/24)-7/24)))&lt;0,0,SUM(MOD(K286-I286,1)-IF(K286&gt;I286,MAX(0,MIN(K286,base!E$14/24)-MAX(I286,7/24)),MAX(0,base!E$14/24-MAX(I286,7/24))+MAX(0,MIN(K286,base!E$14/24)-7/24))))</f>
        <v>0</v>
      </c>
      <c r="Y286" s="19"/>
      <c r="Z286" s="39">
        <f>M286*G286*1</f>
        <v>0</v>
      </c>
    </row>
    <row r="287" spans="1:26">
      <c r="A287" s="3" t="s">
        <v>9</v>
      </c>
      <c r="B287" s="21">
        <v>41558</v>
      </c>
      <c r="C287" s="22"/>
      <c r="D287" s="23"/>
      <c r="E287" s="24"/>
      <c r="F287" s="25"/>
      <c r="G287" s="24"/>
      <c r="H287" s="25"/>
      <c r="I287" s="26"/>
      <c r="J287" s="27"/>
      <c r="K287" s="28"/>
      <c r="L287" s="29">
        <f t="shared" si="13"/>
        <v>0</v>
      </c>
      <c r="M287" s="30">
        <f>K287-I287+IF(I287&gt;K287,1)-J287+(E287*base!E$4)+(D287*base!E$4)+(C287*base!E$4)+(F287*base!E$4)</f>
        <v>0</v>
      </c>
      <c r="N287" s="31" t="str">
        <f>IF(M287&lt;=base!E$5,"","FAUX")</f>
        <v/>
      </c>
      <c r="O287" s="32">
        <f>IF(SUM(M287-base!E$5)&lt;0,0,SUM(M287-base!E$5))</f>
        <v>0</v>
      </c>
      <c r="P287" s="33">
        <f t="shared" si="12"/>
        <v>0</v>
      </c>
      <c r="Q287" s="14" t="str">
        <f>IF(P287&lt;=base!E$3,"","FAUX")</f>
        <v/>
      </c>
      <c r="R287" s="34">
        <f>IF(SUM(P287-base!E$3)&lt;0,0,SUM(P287-base!E$3))</f>
        <v>0</v>
      </c>
      <c r="S287" s="35">
        <f t="shared" si="14"/>
        <v>0</v>
      </c>
      <c r="T287" s="35">
        <f>IF(S287&gt;("36:00"*1),S287-("36:00"*1),0)-T286</f>
        <v>0.20833333333333304</v>
      </c>
      <c r="U287" s="16" t="str">
        <f>IF(travail!S287&lt;=base!E$8,"","FAUX")</f>
        <v/>
      </c>
      <c r="V287" s="36">
        <f>IF(SUM(S287-base!E$8)&lt;0,0,SUM(S287-base!E$8))</f>
        <v>0</v>
      </c>
      <c r="W287" s="149"/>
      <c r="X287" s="37">
        <f>IF(SUM(MOD(K287-I287,1)-IF(K287&gt;I287,MAX(0,MIN(K287,base!E$14/24)-MAX(I287,7/24)),MAX(0,base!E$14/24-MAX(I287,7/24))+MAX(0,MIN(K287,base!E$14/24)-7/24)))&lt;0,0,SUM(MOD(K287-I287,1)-IF(K287&gt;I287,MAX(0,MIN(K287,base!E$14/24)-MAX(I287,7/24)),MAX(0,base!E$14/24-MAX(I287,7/24))+MAX(0,MIN(K287,base!E$14/24)-7/24))))</f>
        <v>0</v>
      </c>
      <c r="Y287" s="19"/>
      <c r="Z287" s="39">
        <f>M287*G287*1</f>
        <v>0</v>
      </c>
    </row>
    <row r="288" spans="1:26">
      <c r="A288" s="3" t="s">
        <v>3</v>
      </c>
      <c r="B288" s="21">
        <v>41559</v>
      </c>
      <c r="C288" s="22"/>
      <c r="D288" s="23"/>
      <c r="E288" s="24"/>
      <c r="F288" s="25"/>
      <c r="G288" s="24"/>
      <c r="H288" s="25"/>
      <c r="I288" s="26"/>
      <c r="J288" s="27"/>
      <c r="K288" s="28"/>
      <c r="L288" s="29">
        <f t="shared" si="13"/>
        <v>0</v>
      </c>
      <c r="M288" s="30">
        <f>K288-I288+IF(I288&gt;K288,1)-J288+(E288*base!E$4)+(D288*base!E$4)+(C288*base!E$4)+(F288*base!E$4)</f>
        <v>0</v>
      </c>
      <c r="N288" s="31" t="str">
        <f>IF(M288&lt;=base!E$5,"","FAUX")</f>
        <v/>
      </c>
      <c r="O288" s="32">
        <f>IF(SUM(M288-base!E$5)&lt;0,0,SUM(M288-base!E$5))</f>
        <v>0</v>
      </c>
      <c r="P288" s="33">
        <f t="shared" si="12"/>
        <v>0</v>
      </c>
      <c r="Q288" s="14" t="str">
        <f>IF(P288&lt;=base!E$3,"","FAUX")</f>
        <v/>
      </c>
      <c r="R288" s="34">
        <f>IF(SUM(P288-base!E$3)&lt;0,0,SUM(P288-base!E$3))</f>
        <v>0</v>
      </c>
      <c r="S288" s="35">
        <f t="shared" si="14"/>
        <v>0</v>
      </c>
      <c r="T288" s="35">
        <f>IF(S288&gt;("36:00"*1),S288-("36:00"*1),0)-T287</f>
        <v>-0.20833333333333304</v>
      </c>
      <c r="U288" s="16" t="str">
        <f>IF(travail!S288&lt;=base!E$8,"","FAUX")</f>
        <v/>
      </c>
      <c r="V288" s="36">
        <f>IF(SUM(S288-base!E$8)&lt;0,0,SUM(S288-base!E$8))</f>
        <v>0</v>
      </c>
      <c r="W288" s="149"/>
      <c r="X288" s="37">
        <f>IF(SUM(MOD(K288-I288,1)-IF(K288&gt;I288,MAX(0,MIN(K288,base!E$14/24)-MAX(I288,7/24)),MAX(0,base!E$14/24-MAX(I288,7/24))+MAX(0,MIN(K288,base!E$14/24)-7/24)))&lt;0,0,SUM(MOD(K288-I288,1)-IF(K288&gt;I288,MAX(0,MIN(K288,base!E$14/24)-MAX(I288,7/24)),MAX(0,base!E$14/24-MAX(I288,7/24))+MAX(0,MIN(K288,base!E$14/24)-7/24))))</f>
        <v>0</v>
      </c>
      <c r="Y288" s="19"/>
      <c r="Z288" s="39">
        <f>M288*G288*1</f>
        <v>0</v>
      </c>
    </row>
    <row r="289" spans="1:26">
      <c r="A289" s="3" t="s">
        <v>4</v>
      </c>
      <c r="B289" s="21">
        <v>41560</v>
      </c>
      <c r="C289" s="22"/>
      <c r="D289" s="23"/>
      <c r="E289" s="24"/>
      <c r="F289" s="25"/>
      <c r="G289" s="24"/>
      <c r="H289" s="25"/>
      <c r="I289" s="26"/>
      <c r="J289" s="27"/>
      <c r="K289" s="28"/>
      <c r="L289" s="29">
        <f t="shared" si="13"/>
        <v>0</v>
      </c>
      <c r="M289" s="30">
        <f>K289-I289+IF(I289&gt;K289,1)-J289+(E289*base!E$4)+(D289*base!E$4)+(C289*base!E$4)+(F289*base!E$4)</f>
        <v>0</v>
      </c>
      <c r="N289" s="31" t="str">
        <f>IF(M289&lt;=base!E$5,"","FAUX")</f>
        <v/>
      </c>
      <c r="O289" s="32">
        <f>IF(SUM(M289-base!E$5)&lt;0,0,SUM(M289-base!E$5))</f>
        <v>0</v>
      </c>
      <c r="P289" s="33">
        <f t="shared" si="12"/>
        <v>0</v>
      </c>
      <c r="Q289" s="14" t="str">
        <f>IF(P289&lt;=base!E$3,"","FAUX")</f>
        <v/>
      </c>
      <c r="R289" s="34">
        <f>IF(SUM(P289-base!E$3)&lt;0,0,SUM(P289-base!E$3))</f>
        <v>0</v>
      </c>
      <c r="S289" s="35">
        <f t="shared" si="14"/>
        <v>0</v>
      </c>
      <c r="T289" s="35">
        <f>IF(S289&gt;("36:00"*1),S289-("36:00"*1),0)-T288</f>
        <v>0.20833333333333304</v>
      </c>
      <c r="U289" s="16" t="str">
        <f>IF(travail!S289&lt;=base!E$8,"","FAUX")</f>
        <v/>
      </c>
      <c r="V289" s="36">
        <f>IF(SUM(S289-base!E$8)&lt;0,0,SUM(S289-base!E$8))</f>
        <v>0</v>
      </c>
      <c r="W289" s="149"/>
      <c r="X289" s="37">
        <f>IF(SUM(MOD(K289-I289,1)-IF(K289&gt;I289,MAX(0,MIN(K289,base!E$14/24)-MAX(I289,7/24)),MAX(0,base!E$14/24-MAX(I289,7/24))+MAX(0,MIN(K289,base!E$14/24)-7/24)))&lt;0,0,SUM(MOD(K289-I289,1)-IF(K289&gt;I289,MAX(0,MIN(K289,base!E$14/24)-MAX(I289,7/24)),MAX(0,base!E$14/24-MAX(I289,7/24))+MAX(0,MIN(K289,base!E$14/24)-7/24))))</f>
        <v>0</v>
      </c>
      <c r="Y289" s="19"/>
      <c r="Z289" s="39"/>
    </row>
    <row r="290" spans="1:26">
      <c r="A290" s="3" t="s">
        <v>5</v>
      </c>
      <c r="B290" s="21">
        <v>41561</v>
      </c>
      <c r="C290" s="22"/>
      <c r="D290" s="23"/>
      <c r="E290" s="24"/>
      <c r="F290" s="25"/>
      <c r="G290" s="24"/>
      <c r="H290" s="25"/>
      <c r="I290" s="26"/>
      <c r="J290" s="27"/>
      <c r="K290" s="28"/>
      <c r="L290" s="29">
        <f t="shared" si="13"/>
        <v>0</v>
      </c>
      <c r="M290" s="30">
        <f>K290-I290+IF(I290&gt;K290,1)-J290+(E290*base!E$4)+(D290*base!E$4)+(C290*base!E$4)+(F290*base!E$4)</f>
        <v>0</v>
      </c>
      <c r="N290" s="31" t="str">
        <f>IF(M290&lt;=base!E$5,"","FAUX")</f>
        <v/>
      </c>
      <c r="O290" s="32">
        <f>IF(SUM(M290-base!E$5)&lt;0,0,SUM(M290-base!E$5))</f>
        <v>0</v>
      </c>
      <c r="P290" s="33">
        <f t="shared" si="12"/>
        <v>0</v>
      </c>
      <c r="Q290" s="14" t="str">
        <f>IF(P290&lt;=base!E$3,"","FAUX")</f>
        <v/>
      </c>
      <c r="R290" s="34">
        <f>IF(SUM(P290-base!E$3)&lt;0,0,SUM(P290-base!E$3))</f>
        <v>0</v>
      </c>
      <c r="S290" s="35">
        <f t="shared" si="14"/>
        <v>0</v>
      </c>
      <c r="T290" s="35">
        <f>IF(S290&gt;("36:00"*1),S290-("36:00"*1),0)-T289</f>
        <v>-0.20833333333333304</v>
      </c>
      <c r="U290" s="16" t="str">
        <f>IF(travail!S290&lt;=base!E$8,"","FAUX")</f>
        <v/>
      </c>
      <c r="V290" s="36">
        <f>IF(SUM(S290-base!E$8)&lt;0,0,SUM(S290-base!E$8))</f>
        <v>0</v>
      </c>
      <c r="W290" s="149"/>
      <c r="X290" s="37">
        <f>IF(SUM(MOD(K290-I290,1)-IF(K290&gt;I290,MAX(0,MIN(K290,base!E$14/24)-MAX(I290,7/24)),MAX(0,base!E$14/24-MAX(I290,7/24))+MAX(0,MIN(K290,base!E$14/24)-7/24)))&lt;0,0,SUM(MOD(K290-I290,1)-IF(K290&gt;I290,MAX(0,MIN(K290,base!E$14/24)-MAX(I290,7/24)),MAX(0,base!E$14/24-MAX(I290,7/24))+MAX(0,MIN(K290,base!E$14/24)-7/24))))</f>
        <v>0</v>
      </c>
      <c r="Y290" s="38">
        <f>M290</f>
        <v>0</v>
      </c>
      <c r="Z290" s="39"/>
    </row>
    <row r="291" spans="1:26">
      <c r="A291" s="3" t="s">
        <v>6</v>
      </c>
      <c r="B291" s="21">
        <v>41562</v>
      </c>
      <c r="C291" s="22"/>
      <c r="D291" s="23"/>
      <c r="E291" s="24"/>
      <c r="F291" s="25"/>
      <c r="G291" s="24"/>
      <c r="H291" s="25"/>
      <c r="I291" s="26"/>
      <c r="J291" s="27"/>
      <c r="K291" s="28"/>
      <c r="L291" s="29">
        <f t="shared" si="13"/>
        <v>0</v>
      </c>
      <c r="M291" s="30">
        <f>K291-I291+IF(I291&gt;K291,1)-J291+(E291*base!E$4)+(D291*base!E$4)+(C291*base!E$4)+(F291*base!E$4)</f>
        <v>0</v>
      </c>
      <c r="N291" s="31" t="str">
        <f>IF(M291&lt;=base!E$5,"","FAUX")</f>
        <v/>
      </c>
      <c r="O291" s="32">
        <f>IF(SUM(M291-base!E$5)&lt;0,0,SUM(M291-base!E$5))</f>
        <v>0</v>
      </c>
      <c r="P291" s="33">
        <f t="shared" si="12"/>
        <v>0</v>
      </c>
      <c r="Q291" s="14" t="str">
        <f>IF(P291&lt;=base!E$3,"","FAUX")</f>
        <v/>
      </c>
      <c r="R291" s="34">
        <f>IF(SUM(P291-base!E$3)&lt;0,0,SUM(P291-base!E$3))</f>
        <v>0</v>
      </c>
      <c r="S291" s="35">
        <f t="shared" si="14"/>
        <v>0</v>
      </c>
      <c r="T291" s="35">
        <f>IF(S291&gt;("36:00"*1),S291-("36:00"*1),0)-T290</f>
        <v>0.20833333333333304</v>
      </c>
      <c r="U291" s="16" t="str">
        <f>IF(travail!S291&lt;=base!E$8,"","FAUX")</f>
        <v/>
      </c>
      <c r="V291" s="36">
        <f>IF(SUM(S291-base!E$8)&lt;0,0,SUM(S291-base!E$8))</f>
        <v>0</v>
      </c>
      <c r="W291" s="149"/>
      <c r="X291" s="37">
        <f>IF(SUM(MOD(K291-I291,1)-IF(K291&gt;I291,MAX(0,MIN(K291,base!E$14/24)-MAX(I291,7/24)),MAX(0,base!E$14/24-MAX(I291,7/24))+MAX(0,MIN(K291,base!E$14/24)-7/24)))&lt;0,0,SUM(MOD(K291-I291,1)-IF(K291&gt;I291,MAX(0,MIN(K291,base!E$14/24)-MAX(I291,7/24)),MAX(0,base!E$14/24-MAX(I291,7/24))+MAX(0,MIN(K291,base!E$14/24)-7/24))))</f>
        <v>0</v>
      </c>
      <c r="Y291" s="19"/>
      <c r="Z291" s="39">
        <f>M291*G291*1</f>
        <v>0</v>
      </c>
    </row>
    <row r="292" spans="1:26">
      <c r="A292" s="3" t="s">
        <v>7</v>
      </c>
      <c r="B292" s="21">
        <v>41563</v>
      </c>
      <c r="C292" s="22"/>
      <c r="D292" s="23"/>
      <c r="E292" s="24"/>
      <c r="F292" s="25"/>
      <c r="G292" s="24"/>
      <c r="H292" s="25"/>
      <c r="I292" s="26"/>
      <c r="J292" s="27"/>
      <c r="K292" s="28"/>
      <c r="L292" s="29">
        <f t="shared" si="13"/>
        <v>0</v>
      </c>
      <c r="M292" s="30">
        <f>K292-I292+IF(I292&gt;K292,1)-J292+(E292*base!E$4)+(D292*base!E$4)+(C292*base!E$4)+(F292*base!E$4)</f>
        <v>0</v>
      </c>
      <c r="N292" s="31" t="str">
        <f>IF(M292&lt;=base!E$5,"","FAUX")</f>
        <v/>
      </c>
      <c r="O292" s="32">
        <f>IF(SUM(M292-base!E$5)&lt;0,0,SUM(M292-base!E$5))</f>
        <v>0</v>
      </c>
      <c r="P292" s="33">
        <f t="shared" si="12"/>
        <v>0</v>
      </c>
      <c r="Q292" s="14" t="str">
        <f>IF(P292&lt;=base!E$3,"","FAUX")</f>
        <v/>
      </c>
      <c r="R292" s="34">
        <f>IF(SUM(P292-base!E$3)&lt;0,0,SUM(P292-base!E$3))</f>
        <v>0</v>
      </c>
      <c r="S292" s="35">
        <f t="shared" si="14"/>
        <v>0</v>
      </c>
      <c r="T292" s="35">
        <f>IF(S292&gt;("36:00"*1),S292-("36:00"*1),0)-T291</f>
        <v>-0.20833333333333304</v>
      </c>
      <c r="U292" s="16" t="str">
        <f>IF(travail!S292&lt;=base!E$8,"","FAUX")</f>
        <v/>
      </c>
      <c r="V292" s="36">
        <f>IF(SUM(S292-base!E$8)&lt;0,0,SUM(S292-base!E$8))</f>
        <v>0</v>
      </c>
      <c r="W292" s="149"/>
      <c r="X292" s="37">
        <f>IF(SUM(MOD(K292-I292,1)-IF(K292&gt;I292,MAX(0,MIN(K292,base!E$14/24)-MAX(I292,7/24)),MAX(0,base!E$14/24-MAX(I292,7/24))+MAX(0,MIN(K292,base!E$14/24)-7/24)))&lt;0,0,SUM(MOD(K292-I292,1)-IF(K292&gt;I292,MAX(0,MIN(K292,base!E$14/24)-MAX(I292,7/24)),MAX(0,base!E$14/24-MAX(I292,7/24))+MAX(0,MIN(K292,base!E$14/24)-7/24))))</f>
        <v>0</v>
      </c>
      <c r="Y292" s="19"/>
      <c r="Z292" s="39">
        <f>M292*G292*1</f>
        <v>0</v>
      </c>
    </row>
    <row r="293" spans="1:26">
      <c r="A293" s="3" t="s">
        <v>8</v>
      </c>
      <c r="B293" s="21">
        <v>41564</v>
      </c>
      <c r="C293" s="22"/>
      <c r="D293" s="23"/>
      <c r="E293" s="24"/>
      <c r="F293" s="25"/>
      <c r="G293" s="24"/>
      <c r="H293" s="25"/>
      <c r="I293" s="26"/>
      <c r="J293" s="27"/>
      <c r="K293" s="28"/>
      <c r="L293" s="29">
        <f t="shared" si="13"/>
        <v>0</v>
      </c>
      <c r="M293" s="30">
        <f>K293-I293+IF(I293&gt;K293,1)-J293+(E293*base!E$4)+(D293*base!E$4)+(C293*base!E$4)+(F293*base!E$4)</f>
        <v>0</v>
      </c>
      <c r="N293" s="31" t="str">
        <f>IF(M293&lt;=base!E$5,"","FAUX")</f>
        <v/>
      </c>
      <c r="O293" s="32">
        <f>IF(SUM(M293-base!E$5)&lt;0,0,SUM(M293-base!E$5))</f>
        <v>0</v>
      </c>
      <c r="P293" s="33">
        <f t="shared" si="12"/>
        <v>0</v>
      </c>
      <c r="Q293" s="14" t="str">
        <f>IF(P293&lt;=base!E$3,"","FAUX")</f>
        <v/>
      </c>
      <c r="R293" s="34">
        <f>IF(SUM(P293-base!E$3)&lt;0,0,SUM(P293-base!E$3))</f>
        <v>0</v>
      </c>
      <c r="S293" s="35">
        <f t="shared" si="14"/>
        <v>0</v>
      </c>
      <c r="T293" s="35">
        <f>IF(S293&gt;("36:00"*1),S293-("36:00"*1),0)-T292</f>
        <v>0.20833333333333304</v>
      </c>
      <c r="U293" s="16" t="str">
        <f>IF(travail!S293&lt;=base!E$8,"","FAUX")</f>
        <v/>
      </c>
      <c r="V293" s="36">
        <f>IF(SUM(S293-base!E$8)&lt;0,0,SUM(S293-base!E$8))</f>
        <v>0</v>
      </c>
      <c r="W293" s="149"/>
      <c r="X293" s="37">
        <f>IF(SUM(MOD(K293-I293,1)-IF(K293&gt;I293,MAX(0,MIN(K293,base!E$14/24)-MAX(I293,7/24)),MAX(0,base!E$14/24-MAX(I293,7/24))+MAX(0,MIN(K293,base!E$14/24)-7/24)))&lt;0,0,SUM(MOD(K293-I293,1)-IF(K293&gt;I293,MAX(0,MIN(K293,base!E$14/24)-MAX(I293,7/24)),MAX(0,base!E$14/24-MAX(I293,7/24))+MAX(0,MIN(K293,base!E$14/24)-7/24))))</f>
        <v>0</v>
      </c>
      <c r="Y293" s="19"/>
      <c r="Z293" s="39">
        <f>M293*G293*1</f>
        <v>0</v>
      </c>
    </row>
    <row r="294" spans="1:26">
      <c r="A294" s="3" t="s">
        <v>9</v>
      </c>
      <c r="B294" s="21">
        <v>41565</v>
      </c>
      <c r="C294" s="22"/>
      <c r="D294" s="23"/>
      <c r="E294" s="24"/>
      <c r="F294" s="25"/>
      <c r="G294" s="24"/>
      <c r="H294" s="25"/>
      <c r="I294" s="26"/>
      <c r="J294" s="27"/>
      <c r="K294" s="28"/>
      <c r="L294" s="29">
        <f t="shared" si="13"/>
        <v>0</v>
      </c>
      <c r="M294" s="30">
        <f>K294-I294+IF(I294&gt;K294,1)-J294+(E294*base!E$4)+(D294*base!E$4)+(C294*base!E$4)+(F294*base!E$4)</f>
        <v>0</v>
      </c>
      <c r="N294" s="31" t="str">
        <f>IF(M294&lt;=base!E$5,"","FAUX")</f>
        <v/>
      </c>
      <c r="O294" s="32">
        <f>IF(SUM(M294-base!E$5)&lt;0,0,SUM(M294-base!E$5))</f>
        <v>0</v>
      </c>
      <c r="P294" s="33">
        <f t="shared" si="12"/>
        <v>0</v>
      </c>
      <c r="Q294" s="14" t="str">
        <f>IF(P294&lt;=base!E$3,"","FAUX")</f>
        <v/>
      </c>
      <c r="R294" s="34">
        <f>IF(SUM(P294-base!E$3)&lt;0,0,SUM(P294-base!E$3))</f>
        <v>0</v>
      </c>
      <c r="S294" s="35">
        <f t="shared" si="14"/>
        <v>0</v>
      </c>
      <c r="T294" s="35">
        <f>IF(S294&gt;("36:00"*1),S294-("36:00"*1),0)-T293</f>
        <v>-0.20833333333333304</v>
      </c>
      <c r="U294" s="16" t="str">
        <f>IF(travail!S294&lt;=base!E$8,"","FAUX")</f>
        <v/>
      </c>
      <c r="V294" s="36">
        <f>IF(SUM(S294-base!E$8)&lt;0,0,SUM(S294-base!E$8))</f>
        <v>0</v>
      </c>
      <c r="W294" s="149"/>
      <c r="X294" s="37">
        <f>IF(SUM(MOD(K294-I294,1)-IF(K294&gt;I294,MAX(0,MIN(K294,base!E$14/24)-MAX(I294,7/24)),MAX(0,base!E$14/24-MAX(I294,7/24))+MAX(0,MIN(K294,base!E$14/24)-7/24)))&lt;0,0,SUM(MOD(K294-I294,1)-IF(K294&gt;I294,MAX(0,MIN(K294,base!E$14/24)-MAX(I294,7/24)),MAX(0,base!E$14/24-MAX(I294,7/24))+MAX(0,MIN(K294,base!E$14/24)-7/24))))</f>
        <v>0</v>
      </c>
      <c r="Y294" s="19"/>
      <c r="Z294" s="39">
        <f>M294*G294*1</f>
        <v>0</v>
      </c>
    </row>
    <row r="295" spans="1:26">
      <c r="A295" s="3" t="s">
        <v>3</v>
      </c>
      <c r="B295" s="21">
        <v>41566</v>
      </c>
      <c r="C295" s="22"/>
      <c r="D295" s="23"/>
      <c r="E295" s="24"/>
      <c r="F295" s="25"/>
      <c r="G295" s="24"/>
      <c r="H295" s="25"/>
      <c r="I295" s="26"/>
      <c r="J295" s="27"/>
      <c r="K295" s="28"/>
      <c r="L295" s="29">
        <f t="shared" si="13"/>
        <v>0</v>
      </c>
      <c r="M295" s="30">
        <f>K295-I295+IF(I295&gt;K295,1)-J295+(E295*base!E$4)+(D295*base!E$4)+(C295*base!E$4)+(F295*base!E$4)</f>
        <v>0</v>
      </c>
      <c r="N295" s="31" t="str">
        <f>IF(M295&lt;=base!E$5,"","FAUX")</f>
        <v/>
      </c>
      <c r="O295" s="32">
        <f>IF(SUM(M295-base!E$5)&lt;0,0,SUM(M295-base!E$5))</f>
        <v>0</v>
      </c>
      <c r="P295" s="33">
        <f t="shared" si="12"/>
        <v>0</v>
      </c>
      <c r="Q295" s="14" t="str">
        <f>IF(P295&lt;=base!E$3,"","FAUX")</f>
        <v/>
      </c>
      <c r="R295" s="34">
        <f>IF(SUM(P295-base!E$3)&lt;0,0,SUM(P295-base!E$3))</f>
        <v>0</v>
      </c>
      <c r="S295" s="35">
        <f t="shared" si="14"/>
        <v>0</v>
      </c>
      <c r="T295" s="35">
        <f>IF(S295&gt;("36:00"*1),S295-("36:00"*1),0)-T294</f>
        <v>0.20833333333333304</v>
      </c>
      <c r="U295" s="16" t="str">
        <f>IF(travail!S295&lt;=base!E$8,"","FAUX")</f>
        <v/>
      </c>
      <c r="V295" s="36">
        <f>IF(SUM(S295-base!E$8)&lt;0,0,SUM(S295-base!E$8))</f>
        <v>0</v>
      </c>
      <c r="W295" s="149"/>
      <c r="X295" s="37">
        <f>IF(SUM(MOD(K295-I295,1)-IF(K295&gt;I295,MAX(0,MIN(K295,base!E$14/24)-MAX(I295,7/24)),MAX(0,base!E$14/24-MAX(I295,7/24))+MAX(0,MIN(K295,base!E$14/24)-7/24)))&lt;0,0,SUM(MOD(K295-I295,1)-IF(K295&gt;I295,MAX(0,MIN(K295,base!E$14/24)-MAX(I295,7/24)),MAX(0,base!E$14/24-MAX(I295,7/24))+MAX(0,MIN(K295,base!E$14/24)-7/24))))</f>
        <v>0</v>
      </c>
      <c r="Y295" s="19"/>
      <c r="Z295" s="39">
        <f>M295*G295*1</f>
        <v>0</v>
      </c>
    </row>
    <row r="296" spans="1:26">
      <c r="A296" s="3" t="s">
        <v>4</v>
      </c>
      <c r="B296" s="21">
        <v>41567</v>
      </c>
      <c r="C296" s="22"/>
      <c r="D296" s="23"/>
      <c r="E296" s="24"/>
      <c r="F296" s="25"/>
      <c r="G296" s="24"/>
      <c r="H296" s="25"/>
      <c r="I296" s="26"/>
      <c r="J296" s="27"/>
      <c r="K296" s="28"/>
      <c r="L296" s="29">
        <f t="shared" si="13"/>
        <v>0</v>
      </c>
      <c r="M296" s="30">
        <f>K296-I296+IF(I296&gt;K296,1)-J296+(E296*base!E$4)+(D296*base!E$4)+(C296*base!E$4)+(F296*base!E$4)</f>
        <v>0</v>
      </c>
      <c r="N296" s="31" t="str">
        <f>IF(M296&lt;=base!E$5,"","FAUX")</f>
        <v/>
      </c>
      <c r="O296" s="32">
        <f>IF(SUM(M296-base!E$5)&lt;0,0,SUM(M296-base!E$5))</f>
        <v>0</v>
      </c>
      <c r="P296" s="33">
        <f t="shared" si="12"/>
        <v>0</v>
      </c>
      <c r="Q296" s="14" t="str">
        <f>IF(P296&lt;=base!E$3,"","FAUX")</f>
        <v/>
      </c>
      <c r="R296" s="34">
        <f>IF(SUM(P296-base!E$3)&lt;0,0,SUM(P296-base!E$3))</f>
        <v>0</v>
      </c>
      <c r="S296" s="35">
        <f t="shared" si="14"/>
        <v>0</v>
      </c>
      <c r="T296" s="35">
        <f>IF(S296&gt;("36:00"*1),S296-("36:00"*1),0)-T295</f>
        <v>-0.20833333333333304</v>
      </c>
      <c r="U296" s="16" t="str">
        <f>IF(travail!S296&lt;=base!E$8,"","FAUX")</f>
        <v/>
      </c>
      <c r="V296" s="36">
        <f>IF(SUM(S296-base!E$8)&lt;0,0,SUM(S296-base!E$8))</f>
        <v>0</v>
      </c>
      <c r="W296" s="149"/>
      <c r="X296" s="37">
        <f>IF(SUM(MOD(K296-I296,1)-IF(K296&gt;I296,MAX(0,MIN(K296,base!E$14/24)-MAX(I296,7/24)),MAX(0,base!E$14/24-MAX(I296,7/24))+MAX(0,MIN(K296,base!E$14/24)-7/24)))&lt;0,0,SUM(MOD(K296-I296,1)-IF(K296&gt;I296,MAX(0,MIN(K296,base!E$14/24)-MAX(I296,7/24)),MAX(0,base!E$14/24-MAX(I296,7/24))+MAX(0,MIN(K296,base!E$14/24)-7/24))))</f>
        <v>0</v>
      </c>
      <c r="Y296" s="19"/>
      <c r="Z296" s="39"/>
    </row>
    <row r="297" spans="1:26">
      <c r="A297" s="3" t="s">
        <v>5</v>
      </c>
      <c r="B297" s="21">
        <v>41568</v>
      </c>
      <c r="C297" s="22"/>
      <c r="D297" s="23"/>
      <c r="E297" s="24"/>
      <c r="F297" s="25"/>
      <c r="G297" s="24"/>
      <c r="H297" s="25"/>
      <c r="I297" s="26"/>
      <c r="J297" s="27"/>
      <c r="K297" s="28"/>
      <c r="L297" s="29">
        <f t="shared" si="13"/>
        <v>0</v>
      </c>
      <c r="M297" s="30">
        <f>K297-I297+IF(I297&gt;K297,1)-J297+(E297*base!E$4)+(D297*base!E$4)+(C297*base!E$4)+(F297*base!E$4)</f>
        <v>0</v>
      </c>
      <c r="N297" s="31" t="str">
        <f>IF(M297&lt;=base!E$5,"","FAUX")</f>
        <v/>
      </c>
      <c r="O297" s="32">
        <f>IF(SUM(M297-base!E$5)&lt;0,0,SUM(M297-base!E$5))</f>
        <v>0</v>
      </c>
      <c r="P297" s="33">
        <f t="shared" si="12"/>
        <v>0</v>
      </c>
      <c r="Q297" s="14" t="str">
        <f>IF(P297&lt;=base!E$3,"","FAUX")</f>
        <v/>
      </c>
      <c r="R297" s="34">
        <f>IF(SUM(P297-base!E$3)&lt;0,0,SUM(P297-base!E$3))</f>
        <v>0</v>
      </c>
      <c r="S297" s="35">
        <f t="shared" si="14"/>
        <v>0</v>
      </c>
      <c r="T297" s="35">
        <f>IF(S297&gt;("36:00"*1),S297-("36:00"*1),0)-T296</f>
        <v>0.20833333333333304</v>
      </c>
      <c r="U297" s="16" t="str">
        <f>IF(travail!S297&lt;=base!E$8,"","FAUX")</f>
        <v/>
      </c>
      <c r="V297" s="36">
        <f>IF(SUM(S297-base!E$8)&lt;0,0,SUM(S297-base!E$8))</f>
        <v>0</v>
      </c>
      <c r="W297" s="149"/>
      <c r="X297" s="37">
        <f>IF(SUM(MOD(K297-I297,1)-IF(K297&gt;I297,MAX(0,MIN(K297,base!E$14/24)-MAX(I297,7/24)),MAX(0,base!E$14/24-MAX(I297,7/24))+MAX(0,MIN(K297,base!E$14/24)-7/24)))&lt;0,0,SUM(MOD(K297-I297,1)-IF(K297&gt;I297,MAX(0,MIN(K297,base!E$14/24)-MAX(I297,7/24)),MAX(0,base!E$14/24-MAX(I297,7/24))+MAX(0,MIN(K297,base!E$14/24)-7/24))))</f>
        <v>0</v>
      </c>
      <c r="Y297" s="38">
        <f>M297</f>
        <v>0</v>
      </c>
      <c r="Z297" s="39"/>
    </row>
    <row r="298" spans="1:26">
      <c r="A298" s="3" t="s">
        <v>6</v>
      </c>
      <c r="B298" s="21">
        <v>41569</v>
      </c>
      <c r="C298" s="22"/>
      <c r="D298" s="23"/>
      <c r="E298" s="24"/>
      <c r="F298" s="25"/>
      <c r="G298" s="24"/>
      <c r="H298" s="25"/>
      <c r="I298" s="26"/>
      <c r="J298" s="27"/>
      <c r="K298" s="28"/>
      <c r="L298" s="29">
        <f t="shared" si="13"/>
        <v>0</v>
      </c>
      <c r="M298" s="30">
        <f>K298-I298+IF(I298&gt;K298,1)-J298+(E298*base!E$4)+(D298*base!E$4)+(C298*base!E$4)+(F298*base!E$4)</f>
        <v>0</v>
      </c>
      <c r="N298" s="31" t="str">
        <f>IF(M298&lt;=base!E$5,"","FAUX")</f>
        <v/>
      </c>
      <c r="O298" s="32">
        <f>IF(SUM(M298-base!E$5)&lt;0,0,SUM(M298-base!E$5))</f>
        <v>0</v>
      </c>
      <c r="P298" s="33">
        <f t="shared" si="12"/>
        <v>0</v>
      </c>
      <c r="Q298" s="14" t="str">
        <f>IF(P298&lt;=base!E$3,"","FAUX")</f>
        <v/>
      </c>
      <c r="R298" s="34">
        <f>IF(SUM(P298-base!E$3)&lt;0,0,SUM(P298-base!E$3))</f>
        <v>0</v>
      </c>
      <c r="S298" s="35">
        <f t="shared" si="14"/>
        <v>0</v>
      </c>
      <c r="T298" s="35">
        <f>IF(S298&gt;("36:00"*1),S298-("36:00"*1),0)-T297</f>
        <v>-0.20833333333333304</v>
      </c>
      <c r="U298" s="16" t="str">
        <f>IF(travail!S298&lt;=base!E$8,"","FAUX")</f>
        <v/>
      </c>
      <c r="V298" s="36">
        <f>IF(SUM(S298-base!E$8)&lt;0,0,SUM(S298-base!E$8))</f>
        <v>0</v>
      </c>
      <c r="W298" s="149"/>
      <c r="X298" s="37">
        <f>IF(SUM(MOD(K298-I298,1)-IF(K298&gt;I298,MAX(0,MIN(K298,base!E$14/24)-MAX(I298,7/24)),MAX(0,base!E$14/24-MAX(I298,7/24))+MAX(0,MIN(K298,base!E$14/24)-7/24)))&lt;0,0,SUM(MOD(K298-I298,1)-IF(K298&gt;I298,MAX(0,MIN(K298,base!E$14/24)-MAX(I298,7/24)),MAX(0,base!E$14/24-MAX(I298,7/24))+MAX(0,MIN(K298,base!E$14/24)-7/24))))</f>
        <v>0</v>
      </c>
      <c r="Y298" s="19"/>
      <c r="Z298" s="39">
        <f>M298*G298*1</f>
        <v>0</v>
      </c>
    </row>
    <row r="299" spans="1:26">
      <c r="A299" s="3" t="s">
        <v>7</v>
      </c>
      <c r="B299" s="21">
        <v>41570</v>
      </c>
      <c r="C299" s="22"/>
      <c r="D299" s="23"/>
      <c r="E299" s="24"/>
      <c r="F299" s="25"/>
      <c r="G299" s="24"/>
      <c r="H299" s="25"/>
      <c r="I299" s="26"/>
      <c r="J299" s="27"/>
      <c r="K299" s="28"/>
      <c r="L299" s="29">
        <f t="shared" si="13"/>
        <v>0</v>
      </c>
      <c r="M299" s="30">
        <f>K299-I299+IF(I299&gt;K299,1)-J299+(E299*base!E$4)+(D299*base!E$4)+(C299*base!E$4)+(F299*base!E$4)</f>
        <v>0</v>
      </c>
      <c r="N299" s="31" t="str">
        <f>IF(M299&lt;=base!E$5,"","FAUX")</f>
        <v/>
      </c>
      <c r="O299" s="32">
        <f>IF(SUM(M299-base!E$5)&lt;0,0,SUM(M299-base!E$5))</f>
        <v>0</v>
      </c>
      <c r="P299" s="33">
        <f t="shared" si="12"/>
        <v>0</v>
      </c>
      <c r="Q299" s="14" t="str">
        <f>IF(P299&lt;=base!E$3,"","FAUX")</f>
        <v/>
      </c>
      <c r="R299" s="34">
        <f>IF(SUM(P299-base!E$3)&lt;0,0,SUM(P299-base!E$3))</f>
        <v>0</v>
      </c>
      <c r="S299" s="35">
        <f t="shared" si="14"/>
        <v>0</v>
      </c>
      <c r="T299" s="35">
        <f>IF(S299&gt;("36:00"*1),S299-("36:00"*1),0)-T298</f>
        <v>0.20833333333333304</v>
      </c>
      <c r="U299" s="16" t="str">
        <f>IF(travail!S299&lt;=base!E$8,"","FAUX")</f>
        <v/>
      </c>
      <c r="V299" s="36">
        <f>IF(SUM(S299-base!E$8)&lt;0,0,SUM(S299-base!E$8))</f>
        <v>0</v>
      </c>
      <c r="W299" s="149"/>
      <c r="X299" s="37">
        <f>IF(SUM(MOD(K299-I299,1)-IF(K299&gt;I299,MAX(0,MIN(K299,base!E$14/24)-MAX(I299,7/24)),MAX(0,base!E$14/24-MAX(I299,7/24))+MAX(0,MIN(K299,base!E$14/24)-7/24)))&lt;0,0,SUM(MOD(K299-I299,1)-IF(K299&gt;I299,MAX(0,MIN(K299,base!E$14/24)-MAX(I299,7/24)),MAX(0,base!E$14/24-MAX(I299,7/24))+MAX(0,MIN(K299,base!E$14/24)-7/24))))</f>
        <v>0</v>
      </c>
      <c r="Y299" s="19"/>
      <c r="Z299" s="39">
        <f>M299*G299*1</f>
        <v>0</v>
      </c>
    </row>
    <row r="300" spans="1:26">
      <c r="A300" s="3" t="s">
        <v>8</v>
      </c>
      <c r="B300" s="21">
        <v>41571</v>
      </c>
      <c r="C300" s="22"/>
      <c r="D300" s="23"/>
      <c r="E300" s="24"/>
      <c r="F300" s="25"/>
      <c r="G300" s="24"/>
      <c r="H300" s="25"/>
      <c r="I300" s="26"/>
      <c r="J300" s="27"/>
      <c r="K300" s="28"/>
      <c r="L300" s="29">
        <f t="shared" si="13"/>
        <v>0</v>
      </c>
      <c r="M300" s="30">
        <f>K300-I300+IF(I300&gt;K300,1)-J300+(E300*base!E$4)+(D300*base!E$4)+(C300*base!E$4)+(F300*base!E$4)</f>
        <v>0</v>
      </c>
      <c r="N300" s="31" t="str">
        <f>IF(M300&lt;=base!E$5,"","FAUX")</f>
        <v/>
      </c>
      <c r="O300" s="32">
        <f>IF(SUM(M300-base!E$5)&lt;0,0,SUM(M300-base!E$5))</f>
        <v>0</v>
      </c>
      <c r="P300" s="33">
        <f t="shared" si="12"/>
        <v>0</v>
      </c>
      <c r="Q300" s="14" t="str">
        <f>IF(P300&lt;=base!E$3,"","FAUX")</f>
        <v/>
      </c>
      <c r="R300" s="34">
        <f>IF(SUM(P300-base!E$3)&lt;0,0,SUM(P300-base!E$3))</f>
        <v>0</v>
      </c>
      <c r="S300" s="35">
        <f t="shared" si="14"/>
        <v>0</v>
      </c>
      <c r="T300" s="35">
        <f>IF(S300&gt;("36:00"*1),S300-("36:00"*1),0)-T299</f>
        <v>-0.20833333333333304</v>
      </c>
      <c r="U300" s="16" t="str">
        <f>IF(travail!S300&lt;=base!E$8,"","FAUX")</f>
        <v/>
      </c>
      <c r="V300" s="36">
        <f>IF(SUM(S300-base!E$8)&lt;0,0,SUM(S300-base!E$8))</f>
        <v>0</v>
      </c>
      <c r="W300" s="149"/>
      <c r="X300" s="37">
        <f>IF(SUM(MOD(K300-I300,1)-IF(K300&gt;I300,MAX(0,MIN(K300,base!E$14/24)-MAX(I300,7/24)),MAX(0,base!E$14/24-MAX(I300,7/24))+MAX(0,MIN(K300,base!E$14/24)-7/24)))&lt;0,0,SUM(MOD(K300-I300,1)-IF(K300&gt;I300,MAX(0,MIN(K300,base!E$14/24)-MAX(I300,7/24)),MAX(0,base!E$14/24-MAX(I300,7/24))+MAX(0,MIN(K300,base!E$14/24)-7/24))))</f>
        <v>0</v>
      </c>
      <c r="Y300" s="19"/>
      <c r="Z300" s="39">
        <f>M300*G300*1</f>
        <v>0</v>
      </c>
    </row>
    <row r="301" spans="1:26">
      <c r="A301" s="3" t="s">
        <v>9</v>
      </c>
      <c r="B301" s="21">
        <v>41572</v>
      </c>
      <c r="C301" s="22"/>
      <c r="D301" s="23"/>
      <c r="E301" s="24"/>
      <c r="F301" s="25"/>
      <c r="G301" s="24"/>
      <c r="H301" s="25"/>
      <c r="I301" s="26"/>
      <c r="J301" s="27"/>
      <c r="K301" s="28"/>
      <c r="L301" s="29">
        <f t="shared" si="13"/>
        <v>0</v>
      </c>
      <c r="M301" s="30">
        <f>K301-I301+IF(I301&gt;K301,1)-J301+(E301*base!E$4)+(D301*base!E$4)+(C301*base!E$4)+(F301*base!E$4)</f>
        <v>0</v>
      </c>
      <c r="N301" s="31" t="str">
        <f>IF(M301&lt;=base!E$5,"","FAUX")</f>
        <v/>
      </c>
      <c r="O301" s="32">
        <f>IF(SUM(M301-base!E$5)&lt;0,0,SUM(M301-base!E$5))</f>
        <v>0</v>
      </c>
      <c r="P301" s="33">
        <f t="shared" si="12"/>
        <v>0</v>
      </c>
      <c r="Q301" s="14" t="str">
        <f>IF(P301&lt;=base!E$3,"","FAUX")</f>
        <v/>
      </c>
      <c r="R301" s="34">
        <f>IF(SUM(P301-base!E$3)&lt;0,0,SUM(P301-base!E$3))</f>
        <v>0</v>
      </c>
      <c r="S301" s="35">
        <f t="shared" si="14"/>
        <v>0</v>
      </c>
      <c r="T301" s="35">
        <f>IF(S301&gt;("36:00"*1),S301-("36:00"*1),0)-T300</f>
        <v>0.20833333333333304</v>
      </c>
      <c r="U301" s="16" t="str">
        <f>IF(travail!S301&lt;=base!E$8,"","FAUX")</f>
        <v/>
      </c>
      <c r="V301" s="36">
        <f>IF(SUM(S301-base!E$8)&lt;0,0,SUM(S301-base!E$8))</f>
        <v>0</v>
      </c>
      <c r="W301" s="149"/>
      <c r="X301" s="37">
        <f>IF(SUM(MOD(K301-I301,1)-IF(K301&gt;I301,MAX(0,MIN(K301,base!E$14/24)-MAX(I301,7/24)),MAX(0,base!E$14/24-MAX(I301,7/24))+MAX(0,MIN(K301,base!E$14/24)-7/24)))&lt;0,0,SUM(MOD(K301-I301,1)-IF(K301&gt;I301,MAX(0,MIN(K301,base!E$14/24)-MAX(I301,7/24)),MAX(0,base!E$14/24-MAX(I301,7/24))+MAX(0,MIN(K301,base!E$14/24)-7/24))))</f>
        <v>0</v>
      </c>
      <c r="Y301" s="19"/>
      <c r="Z301" s="39">
        <f>M301*G301*1</f>
        <v>0</v>
      </c>
    </row>
    <row r="302" spans="1:26">
      <c r="A302" s="3" t="s">
        <v>3</v>
      </c>
      <c r="B302" s="21">
        <v>41573</v>
      </c>
      <c r="C302" s="22"/>
      <c r="D302" s="23"/>
      <c r="E302" s="24"/>
      <c r="F302" s="25"/>
      <c r="G302" s="24"/>
      <c r="H302" s="25"/>
      <c r="I302" s="26"/>
      <c r="J302" s="27"/>
      <c r="K302" s="28"/>
      <c r="L302" s="29">
        <f t="shared" si="13"/>
        <v>0</v>
      </c>
      <c r="M302" s="30">
        <f>K302-I302+IF(I302&gt;K302,1)-J302+(E302*base!E$4)+(D302*base!E$4)+(C302*base!E$4)+(F302*base!E$4)</f>
        <v>0</v>
      </c>
      <c r="N302" s="31" t="str">
        <f>IF(M302&lt;=base!E$5,"","FAUX")</f>
        <v/>
      </c>
      <c r="O302" s="32">
        <f>IF(SUM(M302-base!E$5)&lt;0,0,SUM(M302-base!E$5))</f>
        <v>0</v>
      </c>
      <c r="P302" s="33">
        <f t="shared" si="12"/>
        <v>0</v>
      </c>
      <c r="Q302" s="14" t="str">
        <f>IF(P302&lt;=base!E$3,"","FAUX")</f>
        <v/>
      </c>
      <c r="R302" s="34">
        <f>IF(SUM(P302-base!E$3)&lt;0,0,SUM(P302-base!E$3))</f>
        <v>0</v>
      </c>
      <c r="S302" s="35">
        <f t="shared" si="14"/>
        <v>0</v>
      </c>
      <c r="T302" s="35">
        <f>IF(S302&gt;("36:00"*1),S302-("36:00"*1),0)-T301</f>
        <v>-0.20833333333333304</v>
      </c>
      <c r="U302" s="16" t="str">
        <f>IF(travail!S302&lt;=base!E$8,"","FAUX")</f>
        <v/>
      </c>
      <c r="V302" s="36">
        <f>IF(SUM(S302-base!E$8)&lt;0,0,SUM(S302-base!E$8))</f>
        <v>0</v>
      </c>
      <c r="W302" s="149"/>
      <c r="X302" s="37">
        <f>IF(SUM(MOD(K302-I302,1)-IF(K302&gt;I302,MAX(0,MIN(K302,base!E$14/24)-MAX(I302,7/24)),MAX(0,base!E$14/24-MAX(I302,7/24))+MAX(0,MIN(K302,base!E$14/24)-7/24)))&lt;0,0,SUM(MOD(K302-I302,1)-IF(K302&gt;I302,MAX(0,MIN(K302,base!E$14/24)-MAX(I302,7/24)),MAX(0,base!E$14/24-MAX(I302,7/24))+MAX(0,MIN(K302,base!E$14/24)-7/24))))</f>
        <v>0</v>
      </c>
      <c r="Y302" s="19"/>
      <c r="Z302" s="39">
        <f>M302*G302*1</f>
        <v>0</v>
      </c>
    </row>
    <row r="303" spans="1:26">
      <c r="A303" s="3" t="s">
        <v>4</v>
      </c>
      <c r="B303" s="21">
        <v>41574</v>
      </c>
      <c r="C303" s="22"/>
      <c r="D303" s="23"/>
      <c r="E303" s="24"/>
      <c r="F303" s="25"/>
      <c r="G303" s="24"/>
      <c r="H303" s="25"/>
      <c r="I303" s="26"/>
      <c r="J303" s="27"/>
      <c r="K303" s="28"/>
      <c r="L303" s="29">
        <f t="shared" si="13"/>
        <v>0</v>
      </c>
      <c r="M303" s="30">
        <f>K303-I303+IF(I303&gt;K303,1)-J303+(E303*base!E$4)+(D303*base!E$4)+(C303*base!E$4)+(F303*base!E$4)</f>
        <v>0</v>
      </c>
      <c r="N303" s="31" t="str">
        <f>IF(M303&lt;=base!E$5,"","FAUX")</f>
        <v/>
      </c>
      <c r="O303" s="32">
        <f>IF(SUM(M303-base!E$5)&lt;0,0,SUM(M303-base!E$5))</f>
        <v>0</v>
      </c>
      <c r="P303" s="33">
        <f t="shared" si="12"/>
        <v>0</v>
      </c>
      <c r="Q303" s="14" t="str">
        <f>IF(P303&lt;=base!E$3,"","FAUX")</f>
        <v/>
      </c>
      <c r="R303" s="34">
        <f>IF(SUM(P303-base!E$3)&lt;0,0,SUM(P303-base!E$3))</f>
        <v>0</v>
      </c>
      <c r="S303" s="35">
        <f t="shared" si="14"/>
        <v>0</v>
      </c>
      <c r="T303" s="35">
        <f>IF(S303&gt;("36:00"*1),S303-("36:00"*1),0)-T302</f>
        <v>0.20833333333333304</v>
      </c>
      <c r="U303" s="16" t="str">
        <f>IF(travail!S303&lt;=base!E$8,"","FAUX")</f>
        <v/>
      </c>
      <c r="V303" s="36">
        <f>IF(SUM(S303-base!E$8)&lt;0,0,SUM(S303-base!E$8))</f>
        <v>0</v>
      </c>
      <c r="W303" s="149"/>
      <c r="X303" s="37">
        <f>IF(SUM(MOD(K303-I303,1)-IF(K303&gt;I303,MAX(0,MIN(K303,base!E$14/24)-MAX(I303,7/24)),MAX(0,base!E$14/24-MAX(I303,7/24))+MAX(0,MIN(K303,base!E$14/24)-7/24)))&lt;0,0,SUM(MOD(K303-I303,1)-IF(K303&gt;I303,MAX(0,MIN(K303,base!E$14/24)-MAX(I303,7/24)),MAX(0,base!E$14/24-MAX(I303,7/24))+MAX(0,MIN(K303,base!E$14/24)-7/24))))</f>
        <v>0</v>
      </c>
      <c r="Y303" s="19"/>
      <c r="Z303" s="39"/>
    </row>
    <row r="304" spans="1:26">
      <c r="A304" s="3" t="s">
        <v>5</v>
      </c>
      <c r="B304" s="21">
        <v>41575</v>
      </c>
      <c r="C304" s="22"/>
      <c r="D304" s="23"/>
      <c r="E304" s="24"/>
      <c r="F304" s="25"/>
      <c r="G304" s="24"/>
      <c r="H304" s="25"/>
      <c r="I304" s="26"/>
      <c r="J304" s="27"/>
      <c r="K304" s="28"/>
      <c r="L304" s="29">
        <f t="shared" si="13"/>
        <v>0</v>
      </c>
      <c r="M304" s="30">
        <f>K304-I304+IF(I304&gt;K304,1)-J304+(E304*base!E$4)+(D304*base!E$4)+(C304*base!E$4)+(F304*base!E$4)</f>
        <v>0</v>
      </c>
      <c r="N304" s="31" t="str">
        <f>IF(M304&lt;=base!E$5,"","FAUX")</f>
        <v/>
      </c>
      <c r="O304" s="32">
        <f>IF(SUM(M304-base!E$5)&lt;0,0,SUM(M304-base!E$5))</f>
        <v>0</v>
      </c>
      <c r="P304" s="33">
        <f t="shared" si="12"/>
        <v>0</v>
      </c>
      <c r="Q304" s="14" t="str">
        <f>IF(P304&lt;=base!E$3,"","FAUX")</f>
        <v/>
      </c>
      <c r="R304" s="34">
        <f>IF(SUM(P304-base!E$3)&lt;0,0,SUM(P304-base!E$3))</f>
        <v>0</v>
      </c>
      <c r="S304" s="35">
        <f t="shared" si="14"/>
        <v>0</v>
      </c>
      <c r="T304" s="35">
        <f>IF(S304&gt;("36:00"*1),S304-("36:00"*1),0)-T303</f>
        <v>-0.20833333333333304</v>
      </c>
      <c r="U304" s="16" t="str">
        <f>IF(travail!S304&lt;=base!E$8,"","FAUX")</f>
        <v/>
      </c>
      <c r="V304" s="36">
        <f>IF(SUM(S304-base!E$8)&lt;0,0,SUM(S304-base!E$8))</f>
        <v>0</v>
      </c>
      <c r="W304" s="149"/>
      <c r="X304" s="37">
        <f>IF(SUM(MOD(K304-I304,1)-IF(K304&gt;I304,MAX(0,MIN(K304,base!E$14/24)-MAX(I304,7/24)),MAX(0,base!E$14/24-MAX(I304,7/24))+MAX(0,MIN(K304,base!E$14/24)-7/24)))&lt;0,0,SUM(MOD(K304-I304,1)-IF(K304&gt;I304,MAX(0,MIN(K304,base!E$14/24)-MAX(I304,7/24)),MAX(0,base!E$14/24-MAX(I304,7/24))+MAX(0,MIN(K304,base!E$14/24)-7/24))))</f>
        <v>0</v>
      </c>
      <c r="Y304" s="38">
        <f>M304</f>
        <v>0</v>
      </c>
      <c r="Z304" s="39"/>
    </row>
    <row r="305" spans="1:26">
      <c r="A305" s="3" t="s">
        <v>6</v>
      </c>
      <c r="B305" s="21">
        <v>41576</v>
      </c>
      <c r="C305" s="22"/>
      <c r="D305" s="23"/>
      <c r="E305" s="24"/>
      <c r="F305" s="25"/>
      <c r="G305" s="24"/>
      <c r="H305" s="25"/>
      <c r="I305" s="26"/>
      <c r="J305" s="27"/>
      <c r="K305" s="28"/>
      <c r="L305" s="29">
        <f t="shared" si="13"/>
        <v>0</v>
      </c>
      <c r="M305" s="30">
        <f>K305-I305+IF(I305&gt;K305,1)-J305+(E305*base!E$4)+(D305*base!E$4)+(C305*base!E$4)+(F305*base!E$4)</f>
        <v>0</v>
      </c>
      <c r="N305" s="31" t="str">
        <f>IF(M305&lt;=base!E$5,"","FAUX")</f>
        <v/>
      </c>
      <c r="O305" s="32">
        <f>IF(SUM(M305-base!E$5)&lt;0,0,SUM(M305-base!E$5))</f>
        <v>0</v>
      </c>
      <c r="P305" s="33">
        <f t="shared" si="12"/>
        <v>0</v>
      </c>
      <c r="Q305" s="14" t="str">
        <f>IF(P305&lt;=base!E$3,"","FAUX")</f>
        <v/>
      </c>
      <c r="R305" s="34">
        <f>IF(SUM(P305-base!E$3)&lt;0,0,SUM(P305-base!E$3))</f>
        <v>0</v>
      </c>
      <c r="S305" s="35">
        <f t="shared" si="14"/>
        <v>0</v>
      </c>
      <c r="T305" s="35">
        <f>IF(S305&gt;("36:00"*1),S305-("36:00"*1),0)-T304</f>
        <v>0.20833333333333304</v>
      </c>
      <c r="U305" s="16" t="str">
        <f>IF(travail!S305&lt;=base!E$8,"","FAUX")</f>
        <v/>
      </c>
      <c r="V305" s="36">
        <f>IF(SUM(S305-base!E$8)&lt;0,0,SUM(S305-base!E$8))</f>
        <v>0</v>
      </c>
      <c r="W305" s="149"/>
      <c r="X305" s="37">
        <f>IF(SUM(MOD(K305-I305,1)-IF(K305&gt;I305,MAX(0,MIN(K305,base!E$14/24)-MAX(I305,7/24)),MAX(0,base!E$14/24-MAX(I305,7/24))+MAX(0,MIN(K305,base!E$14/24)-7/24)))&lt;0,0,SUM(MOD(K305-I305,1)-IF(K305&gt;I305,MAX(0,MIN(K305,base!E$14/24)-MAX(I305,7/24)),MAX(0,base!E$14/24-MAX(I305,7/24))+MAX(0,MIN(K305,base!E$14/24)-7/24))))</f>
        <v>0</v>
      </c>
      <c r="Y305" s="19"/>
      <c r="Z305" s="39">
        <f>M305*G305*1</f>
        <v>0</v>
      </c>
    </row>
    <row r="306" spans="1:26">
      <c r="A306" s="3" t="s">
        <v>7</v>
      </c>
      <c r="B306" s="21">
        <v>41577</v>
      </c>
      <c r="C306" s="22"/>
      <c r="D306" s="23"/>
      <c r="E306" s="24"/>
      <c r="F306" s="25"/>
      <c r="G306" s="24"/>
      <c r="H306" s="25"/>
      <c r="I306" s="26"/>
      <c r="J306" s="27"/>
      <c r="K306" s="28"/>
      <c r="L306" s="29">
        <f t="shared" si="13"/>
        <v>0</v>
      </c>
      <c r="M306" s="30">
        <f>K306-I306+IF(I306&gt;K306,1)-J306+(E306*base!E$4)+(D306*base!E$4)+(C306*base!E$4)+(F306*base!E$4)</f>
        <v>0</v>
      </c>
      <c r="N306" s="31" t="str">
        <f>IF(M306&lt;=base!E$5,"","FAUX")</f>
        <v/>
      </c>
      <c r="O306" s="32">
        <f>IF(SUM(M306-base!E$5)&lt;0,0,SUM(M306-base!E$5))</f>
        <v>0</v>
      </c>
      <c r="P306" s="33">
        <f t="shared" si="12"/>
        <v>0</v>
      </c>
      <c r="Q306" s="14" t="str">
        <f>IF(P306&lt;=base!E$3,"","FAUX")</f>
        <v/>
      </c>
      <c r="R306" s="34">
        <f>IF(SUM(P306-base!E$3)&lt;0,0,SUM(P306-base!E$3))</f>
        <v>0</v>
      </c>
      <c r="S306" s="35">
        <f t="shared" si="14"/>
        <v>0</v>
      </c>
      <c r="T306" s="35">
        <f>IF(S306&gt;("36:00"*1),S306-("36:00"*1),0)-T305</f>
        <v>-0.20833333333333304</v>
      </c>
      <c r="U306" s="16" t="str">
        <f>IF(travail!S306&lt;=base!E$8,"","FAUX")</f>
        <v/>
      </c>
      <c r="V306" s="36">
        <f>IF(SUM(S306-base!E$8)&lt;0,0,SUM(S306-base!E$8))</f>
        <v>0</v>
      </c>
      <c r="W306" s="149"/>
      <c r="X306" s="37">
        <f>IF(SUM(MOD(K306-I306,1)-IF(K306&gt;I306,MAX(0,MIN(K306,base!E$14/24)-MAX(I306,7/24)),MAX(0,base!E$14/24-MAX(I306,7/24))+MAX(0,MIN(K306,base!E$14/24)-7/24)))&lt;0,0,SUM(MOD(K306-I306,1)-IF(K306&gt;I306,MAX(0,MIN(K306,base!E$14/24)-MAX(I306,7/24)),MAX(0,base!E$14/24-MAX(I306,7/24))+MAX(0,MIN(K306,base!E$14/24)-7/24))))</f>
        <v>0</v>
      </c>
      <c r="Y306" s="19"/>
      <c r="Z306" s="39">
        <f>M306*G306*1</f>
        <v>0</v>
      </c>
    </row>
    <row r="307" spans="1:26">
      <c r="A307" s="3" t="s">
        <v>8</v>
      </c>
      <c r="B307" s="21">
        <v>41578</v>
      </c>
      <c r="C307" s="22"/>
      <c r="D307" s="23"/>
      <c r="E307" s="24"/>
      <c r="F307" s="25"/>
      <c r="G307" s="24"/>
      <c r="H307" s="25"/>
      <c r="I307" s="26"/>
      <c r="J307" s="27"/>
      <c r="K307" s="28"/>
      <c r="L307" s="29">
        <f t="shared" si="13"/>
        <v>0</v>
      </c>
      <c r="M307" s="30">
        <f>K307-I307+IF(I307&gt;K307,1)-J307+(E307*base!E$4)+(D307*base!E$4)+(C307*base!E$4)+(F307*base!E$4)</f>
        <v>0</v>
      </c>
      <c r="N307" s="31" t="str">
        <f>IF(M307&lt;=base!E$5,"","FAUX")</f>
        <v/>
      </c>
      <c r="O307" s="32">
        <f>IF(SUM(M307-base!E$5)&lt;0,0,SUM(M307-base!E$5))</f>
        <v>0</v>
      </c>
      <c r="P307" s="33">
        <f t="shared" si="12"/>
        <v>0</v>
      </c>
      <c r="Q307" s="14" t="str">
        <f>IF(P307&lt;=base!E$3,"","FAUX")</f>
        <v/>
      </c>
      <c r="R307" s="34">
        <f>IF(SUM(P307-base!E$3)&lt;0,0,SUM(P307-base!E$3))</f>
        <v>0</v>
      </c>
      <c r="S307" s="35">
        <f t="shared" si="14"/>
        <v>0</v>
      </c>
      <c r="T307" s="35">
        <f>IF(S307&gt;("36:00"*1),S307-("36:00"*1),0)-T306</f>
        <v>0.20833333333333304</v>
      </c>
      <c r="U307" s="16" t="str">
        <f>IF(travail!S307&lt;=base!E$8,"","FAUX")</f>
        <v/>
      </c>
      <c r="V307" s="36">
        <f>IF(SUM(S307-base!E$8)&lt;0,0,SUM(S307-base!E$8))</f>
        <v>0</v>
      </c>
      <c r="W307" s="149"/>
      <c r="X307" s="37">
        <f>IF(SUM(MOD(K307-I307,1)-IF(K307&gt;I307,MAX(0,MIN(K307,base!E$14/24)-MAX(I307,7/24)),MAX(0,base!E$14/24-MAX(I307,7/24))+MAX(0,MIN(K307,base!E$14/24)-7/24)))&lt;0,0,SUM(MOD(K307-I307,1)-IF(K307&gt;I307,MAX(0,MIN(K307,base!E$14/24)-MAX(I307,7/24)),MAX(0,base!E$14/24-MAX(I307,7/24))+MAX(0,MIN(K307,base!E$14/24)-7/24))))</f>
        <v>0</v>
      </c>
      <c r="Y307" s="19"/>
      <c r="Z307" s="39">
        <f>M307*G307*1</f>
        <v>0</v>
      </c>
    </row>
    <row r="308" spans="1:26">
      <c r="A308" s="3" t="s">
        <v>9</v>
      </c>
      <c r="B308" s="21">
        <v>41579</v>
      </c>
      <c r="C308" s="22"/>
      <c r="D308" s="23"/>
      <c r="E308" s="24"/>
      <c r="F308" s="25"/>
      <c r="G308" s="24"/>
      <c r="H308" s="25"/>
      <c r="I308" s="26"/>
      <c r="J308" s="27"/>
      <c r="K308" s="28"/>
      <c r="L308" s="29">
        <f t="shared" si="13"/>
        <v>0</v>
      </c>
      <c r="M308" s="30">
        <f>K308-I308+IF(I308&gt;K308,1)-J308+(E308*base!E$4)+(D308*base!E$4)+(C308*base!E$4)+(F308*base!E$4)</f>
        <v>0</v>
      </c>
      <c r="N308" s="31" t="str">
        <f>IF(M308&lt;=base!E$5,"","FAUX")</f>
        <v/>
      </c>
      <c r="O308" s="32">
        <f>IF(SUM(M308-base!E$5)&lt;0,0,SUM(M308-base!E$5))</f>
        <v>0</v>
      </c>
      <c r="P308" s="33">
        <f t="shared" si="12"/>
        <v>0</v>
      </c>
      <c r="Q308" s="14" t="str">
        <f>IF(P308&lt;=base!E$3,"","FAUX")</f>
        <v/>
      </c>
      <c r="R308" s="34">
        <f>IF(SUM(P308-base!E$3)&lt;0,0,SUM(P308-base!E$3))</f>
        <v>0</v>
      </c>
      <c r="S308" s="35">
        <f t="shared" si="14"/>
        <v>0</v>
      </c>
      <c r="T308" s="35">
        <f>IF(S308&gt;("36:00"*1),S308-("36:00"*1),0)-T307</f>
        <v>-0.20833333333333304</v>
      </c>
      <c r="U308" s="16" t="str">
        <f>IF(travail!S308&lt;=base!E$8,"","FAUX")</f>
        <v/>
      </c>
      <c r="V308" s="36">
        <f>IF(SUM(S308-base!E$8)&lt;0,0,SUM(S308-base!E$8))</f>
        <v>0</v>
      </c>
      <c r="W308" s="149"/>
      <c r="X308" s="37">
        <f>IF(SUM(MOD(K308-I308,1)-IF(K308&gt;I308,MAX(0,MIN(K308,base!E$14/24)-MAX(I308,7/24)),MAX(0,base!E$14/24-MAX(I308,7/24))+MAX(0,MIN(K308,base!E$14/24)-7/24)))&lt;0,0,SUM(MOD(K308-I308,1)-IF(K308&gt;I308,MAX(0,MIN(K308,base!E$14/24)-MAX(I308,7/24)),MAX(0,base!E$14/24-MAX(I308,7/24))+MAX(0,MIN(K308,base!E$14/24)-7/24))))</f>
        <v>0</v>
      </c>
      <c r="Y308" s="19"/>
      <c r="Z308" s="39">
        <f>M308*G308*1</f>
        <v>0</v>
      </c>
    </row>
    <row r="309" spans="1:26">
      <c r="A309" s="3" t="s">
        <v>3</v>
      </c>
      <c r="B309" s="21">
        <v>41580</v>
      </c>
      <c r="C309" s="22"/>
      <c r="D309" s="23"/>
      <c r="E309" s="24"/>
      <c r="F309" s="25"/>
      <c r="G309" s="24"/>
      <c r="H309" s="25"/>
      <c r="I309" s="26"/>
      <c r="J309" s="27"/>
      <c r="K309" s="28"/>
      <c r="L309" s="29">
        <f t="shared" si="13"/>
        <v>0</v>
      </c>
      <c r="M309" s="30">
        <f>K309-I309+IF(I309&gt;K309,1)-J309+(E309*base!E$4)+(D309*base!E$4)+(C309*base!E$4)+(F309*base!E$4)</f>
        <v>0</v>
      </c>
      <c r="N309" s="31" t="str">
        <f>IF(M309&lt;=base!E$5,"","FAUX")</f>
        <v/>
      </c>
      <c r="O309" s="32">
        <f>IF(SUM(M309-base!E$5)&lt;0,0,SUM(M309-base!E$5))</f>
        <v>0</v>
      </c>
      <c r="P309" s="33">
        <f t="shared" si="12"/>
        <v>0</v>
      </c>
      <c r="Q309" s="14" t="str">
        <f>IF(P309&lt;=base!E$3,"","FAUX")</f>
        <v/>
      </c>
      <c r="R309" s="34">
        <f>IF(SUM(P309-base!E$3)&lt;0,0,SUM(P309-base!E$3))</f>
        <v>0</v>
      </c>
      <c r="S309" s="35">
        <f t="shared" si="14"/>
        <v>0</v>
      </c>
      <c r="T309" s="35">
        <f>IF(S309&gt;("36:00"*1),S309-("36:00"*1),0)-T308</f>
        <v>0.20833333333333304</v>
      </c>
      <c r="U309" s="16" t="str">
        <f>IF(travail!S309&lt;=base!E$8,"","FAUX")</f>
        <v/>
      </c>
      <c r="V309" s="36">
        <f>IF(SUM(S309-base!E$8)&lt;0,0,SUM(S309-base!E$8))</f>
        <v>0</v>
      </c>
      <c r="W309" s="149"/>
      <c r="X309" s="37">
        <f>IF(SUM(MOD(K309-I309,1)-IF(K309&gt;I309,MAX(0,MIN(K309,base!E$14/24)-MAX(I309,7/24)),MAX(0,base!E$14/24-MAX(I309,7/24))+MAX(0,MIN(K309,base!E$14/24)-7/24)))&lt;0,0,SUM(MOD(K309-I309,1)-IF(K309&gt;I309,MAX(0,MIN(K309,base!E$14/24)-MAX(I309,7/24)),MAX(0,base!E$14/24-MAX(I309,7/24))+MAX(0,MIN(K309,base!E$14/24)-7/24))))</f>
        <v>0</v>
      </c>
      <c r="Y309" s="19"/>
      <c r="Z309" s="39">
        <f>M309*G309*1</f>
        <v>0</v>
      </c>
    </row>
    <row r="310" spans="1:26">
      <c r="A310" s="3" t="s">
        <v>4</v>
      </c>
      <c r="B310" s="21">
        <v>41581</v>
      </c>
      <c r="C310" s="22"/>
      <c r="D310" s="23"/>
      <c r="E310" s="24"/>
      <c r="F310" s="25"/>
      <c r="G310" s="24"/>
      <c r="H310" s="25"/>
      <c r="I310" s="26"/>
      <c r="J310" s="27"/>
      <c r="K310" s="28"/>
      <c r="L310" s="29">
        <f t="shared" si="13"/>
        <v>0</v>
      </c>
      <c r="M310" s="30">
        <f>K310-I310+IF(I310&gt;K310,1)-J310+(E310*base!E$4)+(D310*base!E$4)+(C310*base!E$4)+(F310*base!E$4)</f>
        <v>0</v>
      </c>
      <c r="N310" s="31" t="str">
        <f>IF(M310&lt;=base!E$5,"","FAUX")</f>
        <v/>
      </c>
      <c r="O310" s="32">
        <f>IF(SUM(M310-base!E$5)&lt;0,0,SUM(M310-base!E$5))</f>
        <v>0</v>
      </c>
      <c r="P310" s="33">
        <f t="shared" si="12"/>
        <v>0</v>
      </c>
      <c r="Q310" s="14" t="str">
        <f>IF(P310&lt;=base!E$3,"","FAUX")</f>
        <v/>
      </c>
      <c r="R310" s="34">
        <f>IF(SUM(P310-base!E$3)&lt;0,0,SUM(P310-base!E$3))</f>
        <v>0</v>
      </c>
      <c r="S310" s="35">
        <f t="shared" si="14"/>
        <v>0</v>
      </c>
      <c r="T310" s="35">
        <f>IF(S310&gt;("36:00"*1),S310-("36:00"*1),0)-T309</f>
        <v>-0.20833333333333304</v>
      </c>
      <c r="U310" s="16" t="str">
        <f>IF(travail!S310&lt;=base!E$8,"","FAUX")</f>
        <v/>
      </c>
      <c r="V310" s="36">
        <f>IF(SUM(S310-base!E$8)&lt;0,0,SUM(S310-base!E$8))</f>
        <v>0</v>
      </c>
      <c r="W310" s="149"/>
      <c r="X310" s="37">
        <f>IF(SUM(MOD(K310-I310,1)-IF(K310&gt;I310,MAX(0,MIN(K310,base!E$14/24)-MAX(I310,7/24)),MAX(0,base!E$14/24-MAX(I310,7/24))+MAX(0,MIN(K310,base!E$14/24)-7/24)))&lt;0,0,SUM(MOD(K310-I310,1)-IF(K310&gt;I310,MAX(0,MIN(K310,base!E$14/24)-MAX(I310,7/24)),MAX(0,base!E$14/24-MAX(I310,7/24))+MAX(0,MIN(K310,base!E$14/24)-7/24))))</f>
        <v>0</v>
      </c>
      <c r="Y310" s="19"/>
      <c r="Z310" s="39"/>
    </row>
    <row r="311" spans="1:26">
      <c r="A311" s="3" t="s">
        <v>5</v>
      </c>
      <c r="B311" s="21">
        <v>41582</v>
      </c>
      <c r="C311" s="22"/>
      <c r="D311" s="23"/>
      <c r="E311" s="24"/>
      <c r="F311" s="25"/>
      <c r="G311" s="24"/>
      <c r="H311" s="25"/>
      <c r="I311" s="26"/>
      <c r="J311" s="27"/>
      <c r="K311" s="28"/>
      <c r="L311" s="29">
        <f t="shared" si="13"/>
        <v>0</v>
      </c>
      <c r="M311" s="30">
        <f>K311-I311+IF(I311&gt;K311,1)-J311+(E311*base!E$4)+(D311*base!E$4)+(C311*base!E$4)+(F311*base!E$4)</f>
        <v>0</v>
      </c>
      <c r="N311" s="31" t="str">
        <f>IF(M311&lt;=base!E$5,"","FAUX")</f>
        <v/>
      </c>
      <c r="O311" s="32">
        <f>IF(SUM(M311-base!E$5)&lt;0,0,SUM(M311-base!E$5))</f>
        <v>0</v>
      </c>
      <c r="P311" s="33">
        <f t="shared" si="12"/>
        <v>0</v>
      </c>
      <c r="Q311" s="14" t="str">
        <f>IF(P311&lt;=base!E$3,"","FAUX")</f>
        <v/>
      </c>
      <c r="R311" s="34">
        <f>IF(SUM(P311-base!E$3)&lt;0,0,SUM(P311-base!E$3))</f>
        <v>0</v>
      </c>
      <c r="S311" s="35">
        <f t="shared" si="14"/>
        <v>0</v>
      </c>
      <c r="T311" s="35">
        <f>IF(S311&gt;("36:00"*1),S311-("36:00"*1),0)-T310</f>
        <v>0.20833333333333304</v>
      </c>
      <c r="U311" s="16" t="str">
        <f>IF(travail!S311&lt;=base!E$8,"","FAUX")</f>
        <v/>
      </c>
      <c r="V311" s="36">
        <f>IF(SUM(S311-base!E$8)&lt;0,0,SUM(S311-base!E$8))</f>
        <v>0</v>
      </c>
      <c r="W311" s="149"/>
      <c r="X311" s="37">
        <f>IF(SUM(MOD(K311-I311,1)-IF(K311&gt;I311,MAX(0,MIN(K311,base!E$14/24)-MAX(I311,7/24)),MAX(0,base!E$14/24-MAX(I311,7/24))+MAX(0,MIN(K311,base!E$14/24)-7/24)))&lt;0,0,SUM(MOD(K311-I311,1)-IF(K311&gt;I311,MAX(0,MIN(K311,base!E$14/24)-MAX(I311,7/24)),MAX(0,base!E$14/24-MAX(I311,7/24))+MAX(0,MIN(K311,base!E$14/24)-7/24))))</f>
        <v>0</v>
      </c>
      <c r="Y311" s="38">
        <f>M311</f>
        <v>0</v>
      </c>
      <c r="Z311" s="39"/>
    </row>
    <row r="312" spans="1:26">
      <c r="A312" s="3" t="s">
        <v>6</v>
      </c>
      <c r="B312" s="21">
        <v>41583</v>
      </c>
      <c r="C312" s="22"/>
      <c r="D312" s="23"/>
      <c r="E312" s="24"/>
      <c r="F312" s="25"/>
      <c r="G312" s="24"/>
      <c r="H312" s="25"/>
      <c r="I312" s="26"/>
      <c r="J312" s="27"/>
      <c r="K312" s="28"/>
      <c r="L312" s="29">
        <f t="shared" si="13"/>
        <v>0</v>
      </c>
      <c r="M312" s="30">
        <f>K312-I312+IF(I312&gt;K312,1)-J312+(E312*base!E$4)+(D312*base!E$4)+(C312*base!E$4)+(F312*base!E$4)</f>
        <v>0</v>
      </c>
      <c r="N312" s="31" t="str">
        <f>IF(M312&lt;=base!E$5,"","FAUX")</f>
        <v/>
      </c>
      <c r="O312" s="32">
        <f>IF(SUM(M312-base!E$5)&lt;0,0,SUM(M312-base!E$5))</f>
        <v>0</v>
      </c>
      <c r="P312" s="33">
        <f t="shared" si="12"/>
        <v>0</v>
      </c>
      <c r="Q312" s="14" t="str">
        <f>IF(P312&lt;=base!E$3,"","FAUX")</f>
        <v/>
      </c>
      <c r="R312" s="34">
        <f>IF(SUM(P312-base!E$3)&lt;0,0,SUM(P312-base!E$3))</f>
        <v>0</v>
      </c>
      <c r="S312" s="35">
        <f t="shared" si="14"/>
        <v>0</v>
      </c>
      <c r="T312" s="35">
        <f>IF(S312&gt;("36:00"*1),S312-("36:00"*1),0)-T311</f>
        <v>-0.20833333333333304</v>
      </c>
      <c r="U312" s="16" t="str">
        <f>IF(travail!S312&lt;=base!E$8,"","FAUX")</f>
        <v/>
      </c>
      <c r="V312" s="36">
        <f>IF(SUM(S312-base!E$8)&lt;0,0,SUM(S312-base!E$8))</f>
        <v>0</v>
      </c>
      <c r="W312" s="149"/>
      <c r="X312" s="37">
        <f>IF(SUM(MOD(K312-I312,1)-IF(K312&gt;I312,MAX(0,MIN(K312,base!E$14/24)-MAX(I312,7/24)),MAX(0,base!E$14/24-MAX(I312,7/24))+MAX(0,MIN(K312,base!E$14/24)-7/24)))&lt;0,0,SUM(MOD(K312-I312,1)-IF(K312&gt;I312,MAX(0,MIN(K312,base!E$14/24)-MAX(I312,7/24)),MAX(0,base!E$14/24-MAX(I312,7/24))+MAX(0,MIN(K312,base!E$14/24)-7/24))))</f>
        <v>0</v>
      </c>
      <c r="Y312" s="19"/>
      <c r="Z312" s="39">
        <f>M312*G312*1</f>
        <v>0</v>
      </c>
    </row>
    <row r="313" spans="1:26">
      <c r="A313" s="3" t="s">
        <v>7</v>
      </c>
      <c r="B313" s="21">
        <v>41584</v>
      </c>
      <c r="C313" s="22"/>
      <c r="D313" s="23"/>
      <c r="E313" s="24"/>
      <c r="F313" s="25"/>
      <c r="G313" s="24"/>
      <c r="H313" s="25"/>
      <c r="I313" s="26"/>
      <c r="J313" s="27"/>
      <c r="K313" s="28"/>
      <c r="L313" s="29">
        <f t="shared" si="13"/>
        <v>0</v>
      </c>
      <c r="M313" s="30">
        <f>K313-I313+IF(I313&gt;K313,1)-J313+(E313*base!E$4)+(D313*base!E$4)+(C313*base!E$4)+(F313*base!E$4)</f>
        <v>0</v>
      </c>
      <c r="N313" s="31" t="str">
        <f>IF(M313&lt;=base!E$5,"","FAUX")</f>
        <v/>
      </c>
      <c r="O313" s="32">
        <f>IF(SUM(M313-base!E$5)&lt;0,0,SUM(M313-base!E$5))</f>
        <v>0</v>
      </c>
      <c r="P313" s="33">
        <f t="shared" si="12"/>
        <v>0</v>
      </c>
      <c r="Q313" s="14" t="str">
        <f>IF(P313&lt;=base!E$3,"","FAUX")</f>
        <v/>
      </c>
      <c r="R313" s="34">
        <f>IF(SUM(P313-base!E$3)&lt;0,0,SUM(P313-base!E$3))</f>
        <v>0</v>
      </c>
      <c r="S313" s="35">
        <f t="shared" si="14"/>
        <v>0</v>
      </c>
      <c r="T313" s="35">
        <f>IF(S313&gt;("36:00"*1),S313-("36:00"*1),0)-T312</f>
        <v>0.20833333333333304</v>
      </c>
      <c r="U313" s="16" t="str">
        <f>IF(travail!S313&lt;=base!E$8,"","FAUX")</f>
        <v/>
      </c>
      <c r="V313" s="36">
        <f>IF(SUM(S313-base!E$8)&lt;0,0,SUM(S313-base!E$8))</f>
        <v>0</v>
      </c>
      <c r="W313" s="149"/>
      <c r="X313" s="37">
        <f>IF(SUM(MOD(K313-I313,1)-IF(K313&gt;I313,MAX(0,MIN(K313,base!E$14/24)-MAX(I313,7/24)),MAX(0,base!E$14/24-MAX(I313,7/24))+MAX(0,MIN(K313,base!E$14/24)-7/24)))&lt;0,0,SUM(MOD(K313-I313,1)-IF(K313&gt;I313,MAX(0,MIN(K313,base!E$14/24)-MAX(I313,7/24)),MAX(0,base!E$14/24-MAX(I313,7/24))+MAX(0,MIN(K313,base!E$14/24)-7/24))))</f>
        <v>0</v>
      </c>
      <c r="Y313" s="19"/>
      <c r="Z313" s="39">
        <f>M313*G313*1</f>
        <v>0</v>
      </c>
    </row>
    <row r="314" spans="1:26">
      <c r="A314" s="3" t="s">
        <v>8</v>
      </c>
      <c r="B314" s="21">
        <v>41585</v>
      </c>
      <c r="C314" s="22"/>
      <c r="D314" s="23"/>
      <c r="E314" s="24"/>
      <c r="F314" s="25"/>
      <c r="G314" s="24"/>
      <c r="H314" s="25"/>
      <c r="I314" s="26"/>
      <c r="J314" s="27"/>
      <c r="K314" s="28"/>
      <c r="L314" s="29">
        <f t="shared" si="13"/>
        <v>0</v>
      </c>
      <c r="M314" s="30">
        <f>K314-I314+IF(I314&gt;K314,1)-J314+(E314*base!E$4)+(D314*base!E$4)+(C314*base!E$4)+(F314*base!E$4)</f>
        <v>0</v>
      </c>
      <c r="N314" s="31" t="str">
        <f>IF(M314&lt;=base!E$5,"","FAUX")</f>
        <v/>
      </c>
      <c r="O314" s="32">
        <f>IF(SUM(M314-base!E$5)&lt;0,0,SUM(M314-base!E$5))</f>
        <v>0</v>
      </c>
      <c r="P314" s="33">
        <f t="shared" si="12"/>
        <v>0</v>
      </c>
      <c r="Q314" s="14" t="str">
        <f>IF(P314&lt;=base!E$3,"","FAUX")</f>
        <v/>
      </c>
      <c r="R314" s="34">
        <f>IF(SUM(P314-base!E$3)&lt;0,0,SUM(P314-base!E$3))</f>
        <v>0</v>
      </c>
      <c r="S314" s="35">
        <f t="shared" si="14"/>
        <v>0</v>
      </c>
      <c r="T314" s="35">
        <f>IF(S314&gt;("36:00"*1),S314-("36:00"*1),0)-T313</f>
        <v>-0.20833333333333304</v>
      </c>
      <c r="U314" s="16" t="str">
        <f>IF(travail!S314&lt;=base!E$8,"","FAUX")</f>
        <v/>
      </c>
      <c r="V314" s="36">
        <f>IF(SUM(S314-base!E$8)&lt;0,0,SUM(S314-base!E$8))</f>
        <v>0</v>
      </c>
      <c r="W314" s="149"/>
      <c r="X314" s="37">
        <f>IF(SUM(MOD(K314-I314,1)-IF(K314&gt;I314,MAX(0,MIN(K314,base!E$14/24)-MAX(I314,7/24)),MAX(0,base!E$14/24-MAX(I314,7/24))+MAX(0,MIN(K314,base!E$14/24)-7/24)))&lt;0,0,SUM(MOD(K314-I314,1)-IF(K314&gt;I314,MAX(0,MIN(K314,base!E$14/24)-MAX(I314,7/24)),MAX(0,base!E$14/24-MAX(I314,7/24))+MAX(0,MIN(K314,base!E$14/24)-7/24))))</f>
        <v>0</v>
      </c>
      <c r="Y314" s="19"/>
      <c r="Z314" s="39">
        <f>M314*G314*1</f>
        <v>0</v>
      </c>
    </row>
    <row r="315" spans="1:26">
      <c r="A315" s="3" t="s">
        <v>9</v>
      </c>
      <c r="B315" s="21">
        <v>41586</v>
      </c>
      <c r="C315" s="22"/>
      <c r="D315" s="23"/>
      <c r="E315" s="24"/>
      <c r="F315" s="25"/>
      <c r="G315" s="24"/>
      <c r="H315" s="25"/>
      <c r="I315" s="26"/>
      <c r="J315" s="27"/>
      <c r="K315" s="28"/>
      <c r="L315" s="29">
        <f t="shared" si="13"/>
        <v>0</v>
      </c>
      <c r="M315" s="30">
        <f>K315-I315+IF(I315&gt;K315,1)-J315+(E315*base!E$4)+(D315*base!E$4)+(C315*base!E$4)+(F315*base!E$4)</f>
        <v>0</v>
      </c>
      <c r="N315" s="31" t="str">
        <f>IF(M315&lt;=base!E$5,"","FAUX")</f>
        <v/>
      </c>
      <c r="O315" s="32">
        <f>IF(SUM(M315-base!E$5)&lt;0,0,SUM(M315-base!E$5))</f>
        <v>0</v>
      </c>
      <c r="P315" s="33">
        <f t="shared" si="12"/>
        <v>0</v>
      </c>
      <c r="Q315" s="14" t="str">
        <f>IF(P315&lt;=base!E$3,"","FAUX")</f>
        <v/>
      </c>
      <c r="R315" s="34">
        <f>IF(SUM(P315-base!E$3)&lt;0,0,SUM(P315-base!E$3))</f>
        <v>0</v>
      </c>
      <c r="S315" s="35">
        <f t="shared" si="14"/>
        <v>0</v>
      </c>
      <c r="T315" s="35">
        <f>IF(S315&gt;("36:00"*1),S315-("36:00"*1),0)-T314</f>
        <v>0.20833333333333304</v>
      </c>
      <c r="U315" s="16" t="str">
        <f>IF(travail!S315&lt;=base!E$8,"","FAUX")</f>
        <v/>
      </c>
      <c r="V315" s="36">
        <f>IF(SUM(S315-base!E$8)&lt;0,0,SUM(S315-base!E$8))</f>
        <v>0</v>
      </c>
      <c r="W315" s="149"/>
      <c r="X315" s="37">
        <f>IF(SUM(MOD(K315-I315,1)-IF(K315&gt;I315,MAX(0,MIN(K315,base!E$14/24)-MAX(I315,7/24)),MAX(0,base!E$14/24-MAX(I315,7/24))+MAX(0,MIN(K315,base!E$14/24)-7/24)))&lt;0,0,SUM(MOD(K315-I315,1)-IF(K315&gt;I315,MAX(0,MIN(K315,base!E$14/24)-MAX(I315,7/24)),MAX(0,base!E$14/24-MAX(I315,7/24))+MAX(0,MIN(K315,base!E$14/24)-7/24))))</f>
        <v>0</v>
      </c>
      <c r="Y315" s="19"/>
      <c r="Z315" s="39">
        <f>M315*G315*1</f>
        <v>0</v>
      </c>
    </row>
    <row r="316" spans="1:26">
      <c r="A316" s="3" t="s">
        <v>3</v>
      </c>
      <c r="B316" s="21">
        <v>41587</v>
      </c>
      <c r="C316" s="22"/>
      <c r="D316" s="23"/>
      <c r="E316" s="24"/>
      <c r="F316" s="25"/>
      <c r="G316" s="24"/>
      <c r="H316" s="25"/>
      <c r="I316" s="26"/>
      <c r="J316" s="27"/>
      <c r="K316" s="28"/>
      <c r="L316" s="29">
        <f t="shared" si="13"/>
        <v>0</v>
      </c>
      <c r="M316" s="30">
        <f>K316-I316+IF(I316&gt;K316,1)-J316+(E316*base!E$4)+(D316*base!E$4)+(C316*base!E$4)+(F316*base!E$4)</f>
        <v>0</v>
      </c>
      <c r="N316" s="31" t="str">
        <f>IF(M316&lt;=base!E$5,"","FAUX")</f>
        <v/>
      </c>
      <c r="O316" s="32">
        <f>IF(SUM(M316-base!E$5)&lt;0,0,SUM(M316-base!E$5))</f>
        <v>0</v>
      </c>
      <c r="P316" s="33">
        <f t="shared" si="12"/>
        <v>0</v>
      </c>
      <c r="Q316" s="14" t="str">
        <f>IF(P316&lt;=base!E$3,"","FAUX")</f>
        <v/>
      </c>
      <c r="R316" s="34">
        <f>IF(SUM(P316-base!E$3)&lt;0,0,SUM(P316-base!E$3))</f>
        <v>0</v>
      </c>
      <c r="S316" s="35">
        <f t="shared" si="14"/>
        <v>0</v>
      </c>
      <c r="T316" s="35">
        <f>IF(S316&gt;("36:00"*1),S316-("36:00"*1),0)-T315</f>
        <v>-0.20833333333333304</v>
      </c>
      <c r="U316" s="16" t="str">
        <f>IF(travail!S316&lt;=base!E$8,"","FAUX")</f>
        <v/>
      </c>
      <c r="V316" s="36">
        <f>IF(SUM(S316-base!E$8)&lt;0,0,SUM(S316-base!E$8))</f>
        <v>0</v>
      </c>
      <c r="W316" s="149"/>
      <c r="X316" s="37">
        <f>IF(SUM(MOD(K316-I316,1)-IF(K316&gt;I316,MAX(0,MIN(K316,base!E$14/24)-MAX(I316,7/24)),MAX(0,base!E$14/24-MAX(I316,7/24))+MAX(0,MIN(K316,base!E$14/24)-7/24)))&lt;0,0,SUM(MOD(K316-I316,1)-IF(K316&gt;I316,MAX(0,MIN(K316,base!E$14/24)-MAX(I316,7/24)),MAX(0,base!E$14/24-MAX(I316,7/24))+MAX(0,MIN(K316,base!E$14/24)-7/24))))</f>
        <v>0</v>
      </c>
      <c r="Y316" s="19"/>
      <c r="Z316" s="39">
        <f>M316*G316*1</f>
        <v>0</v>
      </c>
    </row>
    <row r="317" spans="1:26">
      <c r="A317" s="3" t="s">
        <v>4</v>
      </c>
      <c r="B317" s="21">
        <v>41588</v>
      </c>
      <c r="C317" s="22"/>
      <c r="D317" s="23"/>
      <c r="E317" s="24"/>
      <c r="F317" s="25"/>
      <c r="G317" s="24"/>
      <c r="H317" s="25"/>
      <c r="I317" s="26"/>
      <c r="J317" s="27"/>
      <c r="K317" s="28"/>
      <c r="L317" s="29">
        <f t="shared" si="13"/>
        <v>0</v>
      </c>
      <c r="M317" s="30">
        <f>K317-I317+IF(I317&gt;K317,1)-J317+(E317*base!E$4)+(D317*base!E$4)+(C317*base!E$4)+(F317*base!E$4)</f>
        <v>0</v>
      </c>
      <c r="N317" s="31" t="str">
        <f>IF(M317&lt;=base!E$5,"","FAUX")</f>
        <v/>
      </c>
      <c r="O317" s="32">
        <f>IF(SUM(M317-base!E$5)&lt;0,0,SUM(M317-base!E$5))</f>
        <v>0</v>
      </c>
      <c r="P317" s="33">
        <f t="shared" si="12"/>
        <v>0</v>
      </c>
      <c r="Q317" s="14" t="str">
        <f>IF(P317&lt;=base!E$3,"","FAUX")</f>
        <v/>
      </c>
      <c r="R317" s="34">
        <f>IF(SUM(P317-base!E$3)&lt;0,0,SUM(P317-base!E$3))</f>
        <v>0</v>
      </c>
      <c r="S317" s="35">
        <f t="shared" si="14"/>
        <v>0</v>
      </c>
      <c r="T317" s="35">
        <f>IF(S317&gt;("36:00"*1),S317-("36:00"*1),0)-T316</f>
        <v>0.20833333333333304</v>
      </c>
      <c r="U317" s="16" t="str">
        <f>IF(travail!S317&lt;=base!E$8,"","FAUX")</f>
        <v/>
      </c>
      <c r="V317" s="36">
        <f>IF(SUM(S317-base!E$8)&lt;0,0,SUM(S317-base!E$8))</f>
        <v>0</v>
      </c>
      <c r="W317" s="149"/>
      <c r="X317" s="37">
        <f>IF(SUM(MOD(K317-I317,1)-IF(K317&gt;I317,MAX(0,MIN(K317,base!E$14/24)-MAX(I317,7/24)),MAX(0,base!E$14/24-MAX(I317,7/24))+MAX(0,MIN(K317,base!E$14/24)-7/24)))&lt;0,0,SUM(MOD(K317-I317,1)-IF(K317&gt;I317,MAX(0,MIN(K317,base!E$14/24)-MAX(I317,7/24)),MAX(0,base!E$14/24-MAX(I317,7/24))+MAX(0,MIN(K317,base!E$14/24)-7/24))))</f>
        <v>0</v>
      </c>
      <c r="Y317" s="19"/>
      <c r="Z317" s="39"/>
    </row>
    <row r="318" spans="1:26">
      <c r="A318" s="3" t="s">
        <v>5</v>
      </c>
      <c r="B318" s="21">
        <v>41589</v>
      </c>
      <c r="C318" s="22"/>
      <c r="D318" s="23"/>
      <c r="E318" s="24"/>
      <c r="F318" s="25"/>
      <c r="G318" s="24"/>
      <c r="H318" s="25"/>
      <c r="I318" s="26"/>
      <c r="J318" s="27"/>
      <c r="K318" s="28"/>
      <c r="L318" s="29">
        <f t="shared" si="13"/>
        <v>0</v>
      </c>
      <c r="M318" s="30">
        <f>K318-I318+IF(I318&gt;K318,1)-J318+(E318*base!E$4)+(D318*base!E$4)+(C318*base!E$4)+(F318*base!E$4)</f>
        <v>0</v>
      </c>
      <c r="N318" s="31" t="str">
        <f>IF(M318&lt;=base!E$5,"","FAUX")</f>
        <v/>
      </c>
      <c r="O318" s="32">
        <f>IF(SUM(M318-base!E$5)&lt;0,0,SUM(M318-base!E$5))</f>
        <v>0</v>
      </c>
      <c r="P318" s="33">
        <f t="shared" si="12"/>
        <v>0</v>
      </c>
      <c r="Q318" s="14" t="str">
        <f>IF(P318&lt;=base!E$3,"","FAUX")</f>
        <v/>
      </c>
      <c r="R318" s="34">
        <f>IF(SUM(P318-base!E$3)&lt;0,0,SUM(P318-base!E$3))</f>
        <v>0</v>
      </c>
      <c r="S318" s="35">
        <f t="shared" si="14"/>
        <v>0</v>
      </c>
      <c r="T318" s="35">
        <f>IF(S318&gt;("36:00"*1),S318-("36:00"*1),0)-T317</f>
        <v>-0.20833333333333304</v>
      </c>
      <c r="U318" s="16" t="str">
        <f>IF(travail!S318&lt;=base!E$8,"","FAUX")</f>
        <v/>
      </c>
      <c r="V318" s="36">
        <f>IF(SUM(S318-base!E$8)&lt;0,0,SUM(S318-base!E$8))</f>
        <v>0</v>
      </c>
      <c r="W318" s="149"/>
      <c r="X318" s="37">
        <f>IF(SUM(MOD(K318-I318,1)-IF(K318&gt;I318,MAX(0,MIN(K318,base!E$14/24)-MAX(I318,7/24)),MAX(0,base!E$14/24-MAX(I318,7/24))+MAX(0,MIN(K318,base!E$14/24)-7/24)))&lt;0,0,SUM(MOD(K318-I318,1)-IF(K318&gt;I318,MAX(0,MIN(K318,base!E$14/24)-MAX(I318,7/24)),MAX(0,base!E$14/24-MAX(I318,7/24))+MAX(0,MIN(K318,base!E$14/24)-7/24))))</f>
        <v>0</v>
      </c>
      <c r="Y318" s="38">
        <f>M318</f>
        <v>0</v>
      </c>
      <c r="Z318" s="39"/>
    </row>
    <row r="319" spans="1:26">
      <c r="A319" s="3" t="s">
        <v>6</v>
      </c>
      <c r="B319" s="21">
        <v>41590</v>
      </c>
      <c r="C319" s="22"/>
      <c r="D319" s="23"/>
      <c r="E319" s="24"/>
      <c r="F319" s="25"/>
      <c r="G319" s="24"/>
      <c r="H319" s="25"/>
      <c r="I319" s="26"/>
      <c r="J319" s="27"/>
      <c r="K319" s="28"/>
      <c r="L319" s="29">
        <f t="shared" si="13"/>
        <v>0</v>
      </c>
      <c r="M319" s="30">
        <f>K319-I319+IF(I319&gt;K319,1)-J319+(E319*base!E$4)+(D319*base!E$4)+(C319*base!E$4)+(F319*base!E$4)</f>
        <v>0</v>
      </c>
      <c r="N319" s="31" t="str">
        <f>IF(M319&lt;=base!E$5,"","FAUX")</f>
        <v/>
      </c>
      <c r="O319" s="32">
        <f>IF(SUM(M319-base!E$5)&lt;0,0,SUM(M319-base!E$5))</f>
        <v>0</v>
      </c>
      <c r="P319" s="33">
        <f t="shared" si="12"/>
        <v>0</v>
      </c>
      <c r="Q319" s="14" t="str">
        <f>IF(P319&lt;=base!E$3,"","FAUX")</f>
        <v/>
      </c>
      <c r="R319" s="34">
        <f>IF(SUM(P319-base!E$3)&lt;0,0,SUM(P319-base!E$3))</f>
        <v>0</v>
      </c>
      <c r="S319" s="35">
        <f t="shared" si="14"/>
        <v>0</v>
      </c>
      <c r="T319" s="35">
        <f>IF(S319&gt;("36:00"*1),S319-("36:00"*1),0)-T318</f>
        <v>0.20833333333333304</v>
      </c>
      <c r="U319" s="16" t="str">
        <f>IF(travail!S319&lt;=base!E$8,"","FAUX")</f>
        <v/>
      </c>
      <c r="V319" s="36">
        <f>IF(SUM(S319-base!E$8)&lt;0,0,SUM(S319-base!E$8))</f>
        <v>0</v>
      </c>
      <c r="W319" s="149"/>
      <c r="X319" s="37">
        <f>IF(SUM(MOD(K319-I319,1)-IF(K319&gt;I319,MAX(0,MIN(K319,base!E$14/24)-MAX(I319,7/24)),MAX(0,base!E$14/24-MAX(I319,7/24))+MAX(0,MIN(K319,base!E$14/24)-7/24)))&lt;0,0,SUM(MOD(K319-I319,1)-IF(K319&gt;I319,MAX(0,MIN(K319,base!E$14/24)-MAX(I319,7/24)),MAX(0,base!E$14/24-MAX(I319,7/24))+MAX(0,MIN(K319,base!E$14/24)-7/24))))</f>
        <v>0</v>
      </c>
      <c r="Y319" s="19"/>
      <c r="Z319" s="39">
        <f>M319*G319*1</f>
        <v>0</v>
      </c>
    </row>
    <row r="320" spans="1:26">
      <c r="A320" s="3" t="s">
        <v>7</v>
      </c>
      <c r="B320" s="21">
        <v>41591</v>
      </c>
      <c r="C320" s="22"/>
      <c r="D320" s="23"/>
      <c r="E320" s="24"/>
      <c r="F320" s="25"/>
      <c r="G320" s="24"/>
      <c r="H320" s="25"/>
      <c r="I320" s="26"/>
      <c r="J320" s="27"/>
      <c r="K320" s="28"/>
      <c r="L320" s="29">
        <f t="shared" si="13"/>
        <v>0</v>
      </c>
      <c r="M320" s="30">
        <f>K320-I320+IF(I320&gt;K320,1)-J320+(E320*base!E$4)+(D320*base!E$4)+(C320*base!E$4)+(F320*base!E$4)</f>
        <v>0</v>
      </c>
      <c r="N320" s="31" t="str">
        <f>IF(M320&lt;=base!E$5,"","FAUX")</f>
        <v/>
      </c>
      <c r="O320" s="32">
        <f>IF(SUM(M320-base!E$5)&lt;0,0,SUM(M320-base!E$5))</f>
        <v>0</v>
      </c>
      <c r="P320" s="33">
        <f t="shared" si="12"/>
        <v>0</v>
      </c>
      <c r="Q320" s="14" t="str">
        <f>IF(P320&lt;=base!E$3,"","FAUX")</f>
        <v/>
      </c>
      <c r="R320" s="34">
        <f>IF(SUM(P320-base!E$3)&lt;0,0,SUM(P320-base!E$3))</f>
        <v>0</v>
      </c>
      <c r="S320" s="35">
        <f t="shared" si="14"/>
        <v>0</v>
      </c>
      <c r="T320" s="35">
        <f>IF(S320&gt;("36:00"*1),S320-("36:00"*1),0)-T319</f>
        <v>-0.20833333333333304</v>
      </c>
      <c r="U320" s="16" t="str">
        <f>IF(travail!S320&lt;=base!E$8,"","FAUX")</f>
        <v/>
      </c>
      <c r="V320" s="36">
        <f>IF(SUM(S320-base!E$8)&lt;0,0,SUM(S320-base!E$8))</f>
        <v>0</v>
      </c>
      <c r="W320" s="149"/>
      <c r="X320" s="37">
        <f>IF(SUM(MOD(K320-I320,1)-IF(K320&gt;I320,MAX(0,MIN(K320,base!E$14/24)-MAX(I320,7/24)),MAX(0,base!E$14/24-MAX(I320,7/24))+MAX(0,MIN(K320,base!E$14/24)-7/24)))&lt;0,0,SUM(MOD(K320-I320,1)-IF(K320&gt;I320,MAX(0,MIN(K320,base!E$14/24)-MAX(I320,7/24)),MAX(0,base!E$14/24-MAX(I320,7/24))+MAX(0,MIN(K320,base!E$14/24)-7/24))))</f>
        <v>0</v>
      </c>
      <c r="Y320" s="19"/>
      <c r="Z320" s="39">
        <f>M320*G320*1</f>
        <v>0</v>
      </c>
    </row>
    <row r="321" spans="1:26">
      <c r="A321" s="3" t="s">
        <v>8</v>
      </c>
      <c r="B321" s="21">
        <v>41592</v>
      </c>
      <c r="C321" s="22"/>
      <c r="D321" s="23"/>
      <c r="E321" s="24"/>
      <c r="F321" s="25"/>
      <c r="G321" s="24"/>
      <c r="H321" s="25"/>
      <c r="I321" s="26"/>
      <c r="J321" s="27"/>
      <c r="K321" s="28"/>
      <c r="L321" s="29">
        <f t="shared" si="13"/>
        <v>0</v>
      </c>
      <c r="M321" s="30">
        <f>K321-I321+IF(I321&gt;K321,1)-J321+(E321*base!E$4)+(D321*base!E$4)+(C321*base!E$4)+(F321*base!E$4)</f>
        <v>0</v>
      </c>
      <c r="N321" s="31" t="str">
        <f>IF(M321&lt;=base!E$5,"","FAUX")</f>
        <v/>
      </c>
      <c r="O321" s="32">
        <f>IF(SUM(M321-base!E$5)&lt;0,0,SUM(M321-base!E$5))</f>
        <v>0</v>
      </c>
      <c r="P321" s="33">
        <f t="shared" ref="P321:P366" si="15">K321-I321+IF(I321&gt;K321,1)</f>
        <v>0</v>
      </c>
      <c r="Q321" s="14" t="str">
        <f>IF(P321&lt;=base!E$3,"","FAUX")</f>
        <v/>
      </c>
      <c r="R321" s="34">
        <f>IF(SUM(P321-base!E$3)&lt;0,0,SUM(P321-base!E$3))</f>
        <v>0</v>
      </c>
      <c r="S321" s="35">
        <f t="shared" si="14"/>
        <v>0</v>
      </c>
      <c r="T321" s="35">
        <f>IF(S321&gt;("36:00"*1),S321-("36:00"*1),0)-T320</f>
        <v>0.20833333333333304</v>
      </c>
      <c r="U321" s="16" t="str">
        <f>IF(travail!S321&lt;=base!E$8,"","FAUX")</f>
        <v/>
      </c>
      <c r="V321" s="36">
        <f>IF(SUM(S321-base!E$8)&lt;0,0,SUM(S321-base!E$8))</f>
        <v>0</v>
      </c>
      <c r="W321" s="149"/>
      <c r="X321" s="37">
        <f>IF(SUM(MOD(K321-I321,1)-IF(K321&gt;I321,MAX(0,MIN(K321,base!E$14/24)-MAX(I321,7/24)),MAX(0,base!E$14/24-MAX(I321,7/24))+MAX(0,MIN(K321,base!E$14/24)-7/24)))&lt;0,0,SUM(MOD(K321-I321,1)-IF(K321&gt;I321,MAX(0,MIN(K321,base!E$14/24)-MAX(I321,7/24)),MAX(0,base!E$14/24-MAX(I321,7/24))+MAX(0,MIN(K321,base!E$14/24)-7/24))))</f>
        <v>0</v>
      </c>
      <c r="Y321" s="19"/>
      <c r="Z321" s="39">
        <f>M321*G321*1</f>
        <v>0</v>
      </c>
    </row>
    <row r="322" spans="1:26">
      <c r="A322" s="3" t="s">
        <v>9</v>
      </c>
      <c r="B322" s="21">
        <v>41593</v>
      </c>
      <c r="C322" s="22"/>
      <c r="D322" s="23"/>
      <c r="E322" s="24"/>
      <c r="F322" s="25"/>
      <c r="G322" s="24"/>
      <c r="H322" s="25"/>
      <c r="I322" s="26"/>
      <c r="J322" s="27"/>
      <c r="K322" s="28"/>
      <c r="L322" s="29">
        <f t="shared" si="13"/>
        <v>0</v>
      </c>
      <c r="M322" s="30">
        <f>K322-I322+IF(I322&gt;K322,1)-J322+(E322*base!E$4)+(D322*base!E$4)+(C322*base!E$4)+(F322*base!E$4)</f>
        <v>0</v>
      </c>
      <c r="N322" s="31" t="str">
        <f>IF(M322&lt;=base!E$5,"","FAUX")</f>
        <v/>
      </c>
      <c r="O322" s="32">
        <f>IF(SUM(M322-base!E$5)&lt;0,0,SUM(M322-base!E$5))</f>
        <v>0</v>
      </c>
      <c r="P322" s="33">
        <f t="shared" si="15"/>
        <v>0</v>
      </c>
      <c r="Q322" s="14" t="str">
        <f>IF(P322&lt;=base!E$3,"","FAUX")</f>
        <v/>
      </c>
      <c r="R322" s="34">
        <f>IF(SUM(P322-base!E$3)&lt;0,0,SUM(P322-base!E$3))</f>
        <v>0</v>
      </c>
      <c r="S322" s="35">
        <f t="shared" si="14"/>
        <v>0</v>
      </c>
      <c r="T322" s="35">
        <f>IF(S322&gt;("36:00"*1),S322-("36:00"*1),0)-T321</f>
        <v>-0.20833333333333304</v>
      </c>
      <c r="U322" s="16" t="str">
        <f>IF(travail!S322&lt;=base!E$8,"","FAUX")</f>
        <v/>
      </c>
      <c r="V322" s="36">
        <f>IF(SUM(S322-base!E$8)&lt;0,0,SUM(S322-base!E$8))</f>
        <v>0</v>
      </c>
      <c r="W322" s="149"/>
      <c r="X322" s="37">
        <f>IF(SUM(MOD(K322-I322,1)-IF(K322&gt;I322,MAX(0,MIN(K322,base!E$14/24)-MAX(I322,7/24)),MAX(0,base!E$14/24-MAX(I322,7/24))+MAX(0,MIN(K322,base!E$14/24)-7/24)))&lt;0,0,SUM(MOD(K322-I322,1)-IF(K322&gt;I322,MAX(0,MIN(K322,base!E$14/24)-MAX(I322,7/24)),MAX(0,base!E$14/24-MAX(I322,7/24))+MAX(0,MIN(K322,base!E$14/24)-7/24))))</f>
        <v>0</v>
      </c>
      <c r="Y322" s="19"/>
      <c r="Z322" s="39">
        <f>M322*G322*1</f>
        <v>0</v>
      </c>
    </row>
    <row r="323" spans="1:26">
      <c r="A323" s="3" t="s">
        <v>3</v>
      </c>
      <c r="B323" s="21">
        <v>41594</v>
      </c>
      <c r="C323" s="22"/>
      <c r="D323" s="23"/>
      <c r="E323" s="24"/>
      <c r="F323" s="25"/>
      <c r="G323" s="24"/>
      <c r="H323" s="25"/>
      <c r="I323" s="26"/>
      <c r="J323" s="27"/>
      <c r="K323" s="28"/>
      <c r="L323" s="29">
        <f t="shared" si="13"/>
        <v>0</v>
      </c>
      <c r="M323" s="30">
        <f>K323-I323+IF(I323&gt;K323,1)-J323+(E323*base!E$4)+(D323*base!E$4)+(C323*base!E$4)+(F323*base!E$4)</f>
        <v>0</v>
      </c>
      <c r="N323" s="31" t="str">
        <f>IF(M323&lt;=base!E$5,"","FAUX")</f>
        <v/>
      </c>
      <c r="O323" s="32">
        <f>IF(SUM(M323-base!E$5)&lt;0,0,SUM(M323-base!E$5))</f>
        <v>0</v>
      </c>
      <c r="P323" s="33">
        <f t="shared" si="15"/>
        <v>0</v>
      </c>
      <c r="Q323" s="14" t="str">
        <f>IF(P323&lt;=base!E$3,"","FAUX")</f>
        <v/>
      </c>
      <c r="R323" s="34">
        <f>IF(SUM(P323-base!E$3)&lt;0,0,SUM(P323-base!E$3))</f>
        <v>0</v>
      </c>
      <c r="S323" s="35">
        <f t="shared" si="14"/>
        <v>0</v>
      </c>
      <c r="T323" s="35">
        <f>IF(S323&gt;("36:00"*1),S323-("36:00"*1),0)-T322</f>
        <v>0.20833333333333304</v>
      </c>
      <c r="U323" s="16" t="str">
        <f>IF(travail!S323&lt;=base!E$8,"","FAUX")</f>
        <v/>
      </c>
      <c r="V323" s="36">
        <f>IF(SUM(S323-base!E$8)&lt;0,0,SUM(S323-base!E$8))</f>
        <v>0</v>
      </c>
      <c r="W323" s="149"/>
      <c r="X323" s="37">
        <f>IF(SUM(MOD(K323-I323,1)-IF(K323&gt;I323,MAX(0,MIN(K323,base!E$14/24)-MAX(I323,7/24)),MAX(0,base!E$14/24-MAX(I323,7/24))+MAX(0,MIN(K323,base!E$14/24)-7/24)))&lt;0,0,SUM(MOD(K323-I323,1)-IF(K323&gt;I323,MAX(0,MIN(K323,base!E$14/24)-MAX(I323,7/24)),MAX(0,base!E$14/24-MAX(I323,7/24))+MAX(0,MIN(K323,base!E$14/24)-7/24))))</f>
        <v>0</v>
      </c>
      <c r="Y323" s="19"/>
      <c r="Z323" s="39">
        <f>M323*G323*1</f>
        <v>0</v>
      </c>
    </row>
    <row r="324" spans="1:26">
      <c r="A324" s="3" t="s">
        <v>4</v>
      </c>
      <c r="B324" s="21">
        <v>41595</v>
      </c>
      <c r="C324" s="22"/>
      <c r="D324" s="23"/>
      <c r="E324" s="24"/>
      <c r="F324" s="25"/>
      <c r="G324" s="24"/>
      <c r="H324" s="25"/>
      <c r="I324" s="26"/>
      <c r="J324" s="27"/>
      <c r="K324" s="28"/>
      <c r="L324" s="29">
        <f t="shared" ref="L324:L367" si="16">C324+D324+E324+F324+G324+H324</f>
        <v>0</v>
      </c>
      <c r="M324" s="30">
        <f>K324-I324+IF(I324&gt;K324,1)-J324+(E324*base!E$4)+(D324*base!E$4)+(C324*base!E$4)+(F324*base!E$4)</f>
        <v>0</v>
      </c>
      <c r="N324" s="31" t="str">
        <f>IF(M324&lt;=base!E$5,"","FAUX")</f>
        <v/>
      </c>
      <c r="O324" s="32">
        <f>IF(SUM(M324-base!E$5)&lt;0,0,SUM(M324-base!E$5))</f>
        <v>0</v>
      </c>
      <c r="P324" s="33">
        <f t="shared" si="15"/>
        <v>0</v>
      </c>
      <c r="Q324" s="14" t="str">
        <f>IF(P324&lt;=base!E$3,"","FAUX")</f>
        <v/>
      </c>
      <c r="R324" s="34">
        <f>IF(SUM(P324-base!E$3)&lt;0,0,SUM(P324-base!E$3))</f>
        <v>0</v>
      </c>
      <c r="S324" s="35">
        <f t="shared" si="14"/>
        <v>0</v>
      </c>
      <c r="T324" s="35">
        <f>IF(S324&gt;("36:00"*1),S324-("36:00"*1),0)-T323</f>
        <v>-0.20833333333333304</v>
      </c>
      <c r="U324" s="16" t="str">
        <f>IF(travail!S324&lt;=base!E$8,"","FAUX")</f>
        <v/>
      </c>
      <c r="V324" s="36">
        <f>IF(SUM(S324-base!E$8)&lt;0,0,SUM(S324-base!E$8))</f>
        <v>0</v>
      </c>
      <c r="W324" s="149"/>
      <c r="X324" s="37">
        <f>IF(SUM(MOD(K324-I324,1)-IF(K324&gt;I324,MAX(0,MIN(K324,base!E$14/24)-MAX(I324,7/24)),MAX(0,base!E$14/24-MAX(I324,7/24))+MAX(0,MIN(K324,base!E$14/24)-7/24)))&lt;0,0,SUM(MOD(K324-I324,1)-IF(K324&gt;I324,MAX(0,MIN(K324,base!E$14/24)-MAX(I324,7/24)),MAX(0,base!E$14/24-MAX(I324,7/24))+MAX(0,MIN(K324,base!E$14/24)-7/24))))</f>
        <v>0</v>
      </c>
      <c r="Y324" s="19"/>
      <c r="Z324" s="39"/>
    </row>
    <row r="325" spans="1:26">
      <c r="A325" s="3" t="s">
        <v>5</v>
      </c>
      <c r="B325" s="21">
        <v>41596</v>
      </c>
      <c r="C325" s="22"/>
      <c r="D325" s="23"/>
      <c r="E325" s="24"/>
      <c r="F325" s="25"/>
      <c r="G325" s="24"/>
      <c r="H325" s="25"/>
      <c r="I325" s="26"/>
      <c r="J325" s="27"/>
      <c r="K325" s="28"/>
      <c r="L325" s="29">
        <f t="shared" si="16"/>
        <v>0</v>
      </c>
      <c r="M325" s="30">
        <f>K325-I325+IF(I325&gt;K325,1)-J325+(E325*base!E$4)+(D325*base!E$4)+(C325*base!E$4)+(F325*base!E$4)</f>
        <v>0</v>
      </c>
      <c r="N325" s="31" t="str">
        <f>IF(M325&lt;=base!E$5,"","FAUX")</f>
        <v/>
      </c>
      <c r="O325" s="32">
        <f>IF(SUM(M325-base!E$5)&lt;0,0,SUM(M325-base!E$5))</f>
        <v>0</v>
      </c>
      <c r="P325" s="33">
        <f t="shared" si="15"/>
        <v>0</v>
      </c>
      <c r="Q325" s="14" t="str">
        <f>IF(P325&lt;=base!E$3,"","FAUX")</f>
        <v/>
      </c>
      <c r="R325" s="34">
        <f>IF(SUM(P325-base!E$3)&lt;0,0,SUM(P325-base!E$3))</f>
        <v>0</v>
      </c>
      <c r="S325" s="35">
        <f t="shared" ref="S325:S367" si="17">L325*SUM(S324+M325)</f>
        <v>0</v>
      </c>
      <c r="T325" s="35">
        <f>IF(S325&gt;("36:00"*1),S325-("36:00"*1),0)-T324</f>
        <v>0.20833333333333304</v>
      </c>
      <c r="U325" s="16" t="str">
        <f>IF(travail!S325&lt;=base!E$8,"","FAUX")</f>
        <v/>
      </c>
      <c r="V325" s="36">
        <f>IF(SUM(S325-base!E$8)&lt;0,0,SUM(S325-base!E$8))</f>
        <v>0</v>
      </c>
      <c r="W325" s="149"/>
      <c r="X325" s="37">
        <f>IF(SUM(MOD(K325-I325,1)-IF(K325&gt;I325,MAX(0,MIN(K325,base!E$14/24)-MAX(I325,7/24)),MAX(0,base!E$14/24-MAX(I325,7/24))+MAX(0,MIN(K325,base!E$14/24)-7/24)))&lt;0,0,SUM(MOD(K325-I325,1)-IF(K325&gt;I325,MAX(0,MIN(K325,base!E$14/24)-MAX(I325,7/24)),MAX(0,base!E$14/24-MAX(I325,7/24))+MAX(0,MIN(K325,base!E$14/24)-7/24))))</f>
        <v>0</v>
      </c>
      <c r="Y325" s="38">
        <f>M325</f>
        <v>0</v>
      </c>
      <c r="Z325" s="39"/>
    </row>
    <row r="326" spans="1:26">
      <c r="A326" s="3" t="s">
        <v>6</v>
      </c>
      <c r="B326" s="21">
        <v>41597</v>
      </c>
      <c r="C326" s="22"/>
      <c r="D326" s="23"/>
      <c r="E326" s="24"/>
      <c r="F326" s="25"/>
      <c r="G326" s="24"/>
      <c r="H326" s="25"/>
      <c r="I326" s="26"/>
      <c r="J326" s="27"/>
      <c r="K326" s="28"/>
      <c r="L326" s="29">
        <f t="shared" si="16"/>
        <v>0</v>
      </c>
      <c r="M326" s="30">
        <f>K326-I326+IF(I326&gt;K326,1)-J326+(E326*base!E$4)+(D326*base!E$4)+(C326*base!E$4)+(F326*base!E$4)</f>
        <v>0</v>
      </c>
      <c r="N326" s="31" t="str">
        <f>IF(M326&lt;=base!E$5,"","FAUX")</f>
        <v/>
      </c>
      <c r="O326" s="32">
        <f>IF(SUM(M326-base!E$5)&lt;0,0,SUM(M326-base!E$5))</f>
        <v>0</v>
      </c>
      <c r="P326" s="33">
        <f t="shared" si="15"/>
        <v>0</v>
      </c>
      <c r="Q326" s="14" t="str">
        <f>IF(P326&lt;=base!E$3,"","FAUX")</f>
        <v/>
      </c>
      <c r="R326" s="34">
        <f>IF(SUM(P326-base!E$3)&lt;0,0,SUM(P326-base!E$3))</f>
        <v>0</v>
      </c>
      <c r="S326" s="35">
        <f t="shared" si="17"/>
        <v>0</v>
      </c>
      <c r="T326" s="35">
        <f>IF(S326&gt;("36:00"*1),S326-("36:00"*1),0)-T325</f>
        <v>-0.20833333333333304</v>
      </c>
      <c r="U326" s="16" t="str">
        <f>IF(travail!S326&lt;=base!E$8,"","FAUX")</f>
        <v/>
      </c>
      <c r="V326" s="36">
        <f>IF(SUM(S326-base!E$8)&lt;0,0,SUM(S326-base!E$8))</f>
        <v>0</v>
      </c>
      <c r="W326" s="149"/>
      <c r="X326" s="37">
        <f>IF(SUM(MOD(K326-I326,1)-IF(K326&gt;I326,MAX(0,MIN(K326,base!E$14/24)-MAX(I326,7/24)),MAX(0,base!E$14/24-MAX(I326,7/24))+MAX(0,MIN(K326,base!E$14/24)-7/24)))&lt;0,0,SUM(MOD(K326-I326,1)-IF(K326&gt;I326,MAX(0,MIN(K326,base!E$14/24)-MAX(I326,7/24)),MAX(0,base!E$14/24-MAX(I326,7/24))+MAX(0,MIN(K326,base!E$14/24)-7/24))))</f>
        <v>0</v>
      </c>
      <c r="Y326" s="19"/>
      <c r="Z326" s="39">
        <f>M326*G326*1</f>
        <v>0</v>
      </c>
    </row>
    <row r="327" spans="1:26">
      <c r="A327" s="3" t="s">
        <v>7</v>
      </c>
      <c r="B327" s="21">
        <v>41598</v>
      </c>
      <c r="C327" s="22"/>
      <c r="D327" s="23"/>
      <c r="E327" s="24"/>
      <c r="F327" s="25"/>
      <c r="G327" s="24"/>
      <c r="H327" s="25"/>
      <c r="I327" s="26"/>
      <c r="J327" s="27"/>
      <c r="K327" s="28"/>
      <c r="L327" s="29">
        <f t="shared" si="16"/>
        <v>0</v>
      </c>
      <c r="M327" s="30">
        <f>K327-I327+IF(I327&gt;K327,1)-J327+(E327*base!E$4)+(D327*base!E$4)+(C327*base!E$4)+(F327*base!E$4)</f>
        <v>0</v>
      </c>
      <c r="N327" s="31" t="str">
        <f>IF(M327&lt;=base!E$5,"","FAUX")</f>
        <v/>
      </c>
      <c r="O327" s="32">
        <f>IF(SUM(M327-base!E$5)&lt;0,0,SUM(M327-base!E$5))</f>
        <v>0</v>
      </c>
      <c r="P327" s="33">
        <f t="shared" si="15"/>
        <v>0</v>
      </c>
      <c r="Q327" s="14" t="str">
        <f>IF(P327&lt;=base!E$3,"","FAUX")</f>
        <v/>
      </c>
      <c r="R327" s="34">
        <f>IF(SUM(P327-base!E$3)&lt;0,0,SUM(P327-base!E$3))</f>
        <v>0</v>
      </c>
      <c r="S327" s="35">
        <f t="shared" si="17"/>
        <v>0</v>
      </c>
      <c r="T327" s="35">
        <f>IF(S327&gt;("36:00"*1),S327-("36:00"*1),0)-T326</f>
        <v>0.20833333333333304</v>
      </c>
      <c r="U327" s="16" t="str">
        <f>IF(travail!S327&lt;=base!E$8,"","FAUX")</f>
        <v/>
      </c>
      <c r="V327" s="36">
        <f>IF(SUM(S327-base!E$8)&lt;0,0,SUM(S327-base!E$8))</f>
        <v>0</v>
      </c>
      <c r="W327" s="149"/>
      <c r="X327" s="37">
        <f>IF(SUM(MOD(K327-I327,1)-IF(K327&gt;I327,MAX(0,MIN(K327,base!E$14/24)-MAX(I327,7/24)),MAX(0,base!E$14/24-MAX(I327,7/24))+MAX(0,MIN(K327,base!E$14/24)-7/24)))&lt;0,0,SUM(MOD(K327-I327,1)-IF(K327&gt;I327,MAX(0,MIN(K327,base!E$14/24)-MAX(I327,7/24)),MAX(0,base!E$14/24-MAX(I327,7/24))+MAX(0,MIN(K327,base!E$14/24)-7/24))))</f>
        <v>0</v>
      </c>
      <c r="Y327" s="19"/>
      <c r="Z327" s="39">
        <f>M327*G327*1</f>
        <v>0</v>
      </c>
    </row>
    <row r="328" spans="1:26">
      <c r="A328" s="3" t="s">
        <v>8</v>
      </c>
      <c r="B328" s="21">
        <v>41599</v>
      </c>
      <c r="C328" s="22"/>
      <c r="D328" s="23"/>
      <c r="E328" s="24"/>
      <c r="F328" s="25"/>
      <c r="G328" s="24"/>
      <c r="H328" s="25"/>
      <c r="I328" s="26"/>
      <c r="J328" s="27"/>
      <c r="K328" s="28"/>
      <c r="L328" s="29">
        <f t="shared" si="16"/>
        <v>0</v>
      </c>
      <c r="M328" s="30">
        <f>K328-I328+IF(I328&gt;K328,1)-J328+(E328*base!E$4)+(D328*base!E$4)+(C328*base!E$4)+(F328*base!E$4)</f>
        <v>0</v>
      </c>
      <c r="N328" s="31" t="str">
        <f>IF(M328&lt;=base!E$5,"","FAUX")</f>
        <v/>
      </c>
      <c r="O328" s="32">
        <f>IF(SUM(M328-base!E$5)&lt;0,0,SUM(M328-base!E$5))</f>
        <v>0</v>
      </c>
      <c r="P328" s="33">
        <f t="shared" si="15"/>
        <v>0</v>
      </c>
      <c r="Q328" s="14" t="str">
        <f>IF(P328&lt;=base!E$3,"","FAUX")</f>
        <v/>
      </c>
      <c r="R328" s="34">
        <f>IF(SUM(P328-base!E$3)&lt;0,0,SUM(P328-base!E$3))</f>
        <v>0</v>
      </c>
      <c r="S328" s="35">
        <f t="shared" si="17"/>
        <v>0</v>
      </c>
      <c r="T328" s="35">
        <f>IF(S328&gt;("36:00"*1),S328-("36:00"*1),0)-T327</f>
        <v>-0.20833333333333304</v>
      </c>
      <c r="U328" s="16" t="str">
        <f>IF(travail!S328&lt;=base!E$8,"","FAUX")</f>
        <v/>
      </c>
      <c r="V328" s="36">
        <f>IF(SUM(S328-base!E$8)&lt;0,0,SUM(S328-base!E$8))</f>
        <v>0</v>
      </c>
      <c r="W328" s="149"/>
      <c r="X328" s="37">
        <f>IF(SUM(MOD(K328-I328,1)-IF(K328&gt;I328,MAX(0,MIN(K328,base!E$14/24)-MAX(I328,7/24)),MAX(0,base!E$14/24-MAX(I328,7/24))+MAX(0,MIN(K328,base!E$14/24)-7/24)))&lt;0,0,SUM(MOD(K328-I328,1)-IF(K328&gt;I328,MAX(0,MIN(K328,base!E$14/24)-MAX(I328,7/24)),MAX(0,base!E$14/24-MAX(I328,7/24))+MAX(0,MIN(K328,base!E$14/24)-7/24))))</f>
        <v>0</v>
      </c>
      <c r="Y328" s="19"/>
      <c r="Z328" s="39">
        <f>M328*G328*1</f>
        <v>0</v>
      </c>
    </row>
    <row r="329" spans="1:26">
      <c r="A329" s="3" t="s">
        <v>9</v>
      </c>
      <c r="B329" s="21">
        <v>41600</v>
      </c>
      <c r="C329" s="22"/>
      <c r="D329" s="23"/>
      <c r="E329" s="24"/>
      <c r="F329" s="25"/>
      <c r="G329" s="24"/>
      <c r="H329" s="25"/>
      <c r="I329" s="26"/>
      <c r="J329" s="27"/>
      <c r="K329" s="28"/>
      <c r="L329" s="29">
        <f t="shared" si="16"/>
        <v>0</v>
      </c>
      <c r="M329" s="30">
        <f>K329-I329+IF(I329&gt;K329,1)-J329+(E329*base!E$4)+(D329*base!E$4)+(C329*base!E$4)+(F329*base!E$4)</f>
        <v>0</v>
      </c>
      <c r="N329" s="31" t="str">
        <f>IF(M329&lt;=base!E$5,"","FAUX")</f>
        <v/>
      </c>
      <c r="O329" s="32">
        <f>IF(SUM(M329-base!E$5)&lt;0,0,SUM(M329-base!E$5))</f>
        <v>0</v>
      </c>
      <c r="P329" s="33">
        <f t="shared" si="15"/>
        <v>0</v>
      </c>
      <c r="Q329" s="14" t="str">
        <f>IF(P329&lt;=base!E$3,"","FAUX")</f>
        <v/>
      </c>
      <c r="R329" s="34">
        <f>IF(SUM(P329-base!E$3)&lt;0,0,SUM(P329-base!E$3))</f>
        <v>0</v>
      </c>
      <c r="S329" s="35">
        <f t="shared" si="17"/>
        <v>0</v>
      </c>
      <c r="T329" s="35">
        <f>IF(S329&gt;("36:00"*1),S329-("36:00"*1),0)-T328</f>
        <v>0.20833333333333304</v>
      </c>
      <c r="U329" s="16" t="str">
        <f>IF(travail!S329&lt;=base!E$8,"","FAUX")</f>
        <v/>
      </c>
      <c r="V329" s="36">
        <f>IF(SUM(S329-base!E$8)&lt;0,0,SUM(S329-base!E$8))</f>
        <v>0</v>
      </c>
      <c r="W329" s="149"/>
      <c r="X329" s="37">
        <f>IF(SUM(MOD(K329-I329,1)-IF(K329&gt;I329,MAX(0,MIN(K329,base!E$14/24)-MAX(I329,7/24)),MAX(0,base!E$14/24-MAX(I329,7/24))+MAX(0,MIN(K329,base!E$14/24)-7/24)))&lt;0,0,SUM(MOD(K329-I329,1)-IF(K329&gt;I329,MAX(0,MIN(K329,base!E$14/24)-MAX(I329,7/24)),MAX(0,base!E$14/24-MAX(I329,7/24))+MAX(0,MIN(K329,base!E$14/24)-7/24))))</f>
        <v>0</v>
      </c>
      <c r="Y329" s="19"/>
      <c r="Z329" s="39">
        <f>M329*G329*1</f>
        <v>0</v>
      </c>
    </row>
    <row r="330" spans="1:26">
      <c r="A330" s="3" t="s">
        <v>3</v>
      </c>
      <c r="B330" s="21">
        <v>41601</v>
      </c>
      <c r="C330" s="22"/>
      <c r="D330" s="23"/>
      <c r="E330" s="24"/>
      <c r="F330" s="25"/>
      <c r="G330" s="24"/>
      <c r="H330" s="25"/>
      <c r="I330" s="26"/>
      <c r="J330" s="27"/>
      <c r="K330" s="28"/>
      <c r="L330" s="29">
        <f t="shared" si="16"/>
        <v>0</v>
      </c>
      <c r="M330" s="30">
        <f>K330-I330+IF(I330&gt;K330,1)-J330+(E330*base!E$4)+(D330*base!E$4)+(C330*base!E$4)+(F330*base!E$4)</f>
        <v>0</v>
      </c>
      <c r="N330" s="31" t="str">
        <f>IF(M330&lt;=base!E$5,"","FAUX")</f>
        <v/>
      </c>
      <c r="O330" s="32">
        <f>IF(SUM(M330-base!E$5)&lt;0,0,SUM(M330-base!E$5))</f>
        <v>0</v>
      </c>
      <c r="P330" s="33">
        <f t="shared" si="15"/>
        <v>0</v>
      </c>
      <c r="Q330" s="14" t="str">
        <f>IF(P330&lt;=base!E$3,"","FAUX")</f>
        <v/>
      </c>
      <c r="R330" s="34">
        <f>IF(SUM(P330-base!E$3)&lt;0,0,SUM(P330-base!E$3))</f>
        <v>0</v>
      </c>
      <c r="S330" s="35">
        <f t="shared" si="17"/>
        <v>0</v>
      </c>
      <c r="T330" s="35">
        <f>IF(S330&gt;("36:00"*1),S330-("36:00"*1),0)-T329</f>
        <v>-0.20833333333333304</v>
      </c>
      <c r="U330" s="16" t="str">
        <f>IF(travail!S330&lt;=base!E$8,"","FAUX")</f>
        <v/>
      </c>
      <c r="V330" s="36">
        <f>IF(SUM(S330-base!E$8)&lt;0,0,SUM(S330-base!E$8))</f>
        <v>0</v>
      </c>
      <c r="W330" s="149"/>
      <c r="X330" s="37">
        <f>IF(SUM(MOD(K330-I330,1)-IF(K330&gt;I330,MAX(0,MIN(K330,base!E$14/24)-MAX(I330,7/24)),MAX(0,base!E$14/24-MAX(I330,7/24))+MAX(0,MIN(K330,base!E$14/24)-7/24)))&lt;0,0,SUM(MOD(K330-I330,1)-IF(K330&gt;I330,MAX(0,MIN(K330,base!E$14/24)-MAX(I330,7/24)),MAX(0,base!E$14/24-MAX(I330,7/24))+MAX(0,MIN(K330,base!E$14/24)-7/24))))</f>
        <v>0</v>
      </c>
      <c r="Y330" s="19"/>
      <c r="Z330" s="39">
        <f>M330*G330*1</f>
        <v>0</v>
      </c>
    </row>
    <row r="331" spans="1:26">
      <c r="A331" s="3" t="s">
        <v>4</v>
      </c>
      <c r="B331" s="21">
        <v>41602</v>
      </c>
      <c r="C331" s="22"/>
      <c r="D331" s="23"/>
      <c r="E331" s="24"/>
      <c r="F331" s="25"/>
      <c r="G331" s="24"/>
      <c r="H331" s="25"/>
      <c r="I331" s="26"/>
      <c r="J331" s="27"/>
      <c r="K331" s="28"/>
      <c r="L331" s="29">
        <f t="shared" si="16"/>
        <v>0</v>
      </c>
      <c r="M331" s="30">
        <f>K331-I331+IF(I331&gt;K331,1)-J331+(E331*base!E$4)+(D331*base!E$4)+(C331*base!E$4)+(F331*base!E$4)</f>
        <v>0</v>
      </c>
      <c r="N331" s="31" t="str">
        <f>IF(M331&lt;=base!E$5,"","FAUX")</f>
        <v/>
      </c>
      <c r="O331" s="32">
        <f>IF(SUM(M331-base!E$5)&lt;0,0,SUM(M331-base!E$5))</f>
        <v>0</v>
      </c>
      <c r="P331" s="33">
        <f t="shared" si="15"/>
        <v>0</v>
      </c>
      <c r="Q331" s="14" t="str">
        <f>IF(P331&lt;=base!E$3,"","FAUX")</f>
        <v/>
      </c>
      <c r="R331" s="34">
        <f>IF(SUM(P331-base!E$3)&lt;0,0,SUM(P331-base!E$3))</f>
        <v>0</v>
      </c>
      <c r="S331" s="35">
        <f t="shared" si="17"/>
        <v>0</v>
      </c>
      <c r="T331" s="35">
        <f>IF(S331&gt;("36:00"*1),S331-("36:00"*1),0)-T330</f>
        <v>0.20833333333333304</v>
      </c>
      <c r="U331" s="16" t="str">
        <f>IF(travail!S331&lt;=base!E$8,"","FAUX")</f>
        <v/>
      </c>
      <c r="V331" s="36">
        <f>IF(SUM(S331-base!E$8)&lt;0,0,SUM(S331-base!E$8))</f>
        <v>0</v>
      </c>
      <c r="W331" s="149"/>
      <c r="X331" s="37">
        <f>IF(SUM(MOD(K331-I331,1)-IF(K331&gt;I331,MAX(0,MIN(K331,base!E$14/24)-MAX(I331,7/24)),MAX(0,base!E$14/24-MAX(I331,7/24))+MAX(0,MIN(K331,base!E$14/24)-7/24)))&lt;0,0,SUM(MOD(K331-I331,1)-IF(K331&gt;I331,MAX(0,MIN(K331,base!E$14/24)-MAX(I331,7/24)),MAX(0,base!E$14/24-MAX(I331,7/24))+MAX(0,MIN(K331,base!E$14/24)-7/24))))</f>
        <v>0</v>
      </c>
      <c r="Y331" s="19"/>
      <c r="Z331" s="39"/>
    </row>
    <row r="332" spans="1:26">
      <c r="A332" s="3" t="s">
        <v>5</v>
      </c>
      <c r="B332" s="21">
        <v>41603</v>
      </c>
      <c r="C332" s="22"/>
      <c r="D332" s="23"/>
      <c r="E332" s="24"/>
      <c r="F332" s="25"/>
      <c r="G332" s="24"/>
      <c r="H332" s="25"/>
      <c r="I332" s="26"/>
      <c r="J332" s="27"/>
      <c r="K332" s="28"/>
      <c r="L332" s="29">
        <f t="shared" si="16"/>
        <v>0</v>
      </c>
      <c r="M332" s="30">
        <f>K332-I332+IF(I332&gt;K332,1)-J332+(E332*base!E$4)+(D332*base!E$4)+(C332*base!E$4)+(F332*base!E$4)</f>
        <v>0</v>
      </c>
      <c r="N332" s="31" t="str">
        <f>IF(M332&lt;=base!E$5,"","FAUX")</f>
        <v/>
      </c>
      <c r="O332" s="32">
        <f>IF(SUM(M332-base!E$5)&lt;0,0,SUM(M332-base!E$5))</f>
        <v>0</v>
      </c>
      <c r="P332" s="33">
        <f t="shared" si="15"/>
        <v>0</v>
      </c>
      <c r="Q332" s="14" t="str">
        <f>IF(P332&lt;=base!E$3,"","FAUX")</f>
        <v/>
      </c>
      <c r="R332" s="34">
        <f>IF(SUM(P332-base!E$3)&lt;0,0,SUM(P332-base!E$3))</f>
        <v>0</v>
      </c>
      <c r="S332" s="35">
        <f t="shared" si="17"/>
        <v>0</v>
      </c>
      <c r="T332" s="35">
        <f>IF(S332&gt;("36:00"*1),S332-("36:00"*1),0)-T331</f>
        <v>-0.20833333333333304</v>
      </c>
      <c r="U332" s="16" t="str">
        <f>IF(travail!S332&lt;=base!E$8,"","FAUX")</f>
        <v/>
      </c>
      <c r="V332" s="36">
        <f>IF(SUM(S332-base!E$8)&lt;0,0,SUM(S332-base!E$8))</f>
        <v>0</v>
      </c>
      <c r="W332" s="149"/>
      <c r="X332" s="37">
        <f>IF(SUM(MOD(K332-I332,1)-IF(K332&gt;I332,MAX(0,MIN(K332,base!E$14/24)-MAX(I332,7/24)),MAX(0,base!E$14/24-MAX(I332,7/24))+MAX(0,MIN(K332,base!E$14/24)-7/24)))&lt;0,0,SUM(MOD(K332-I332,1)-IF(K332&gt;I332,MAX(0,MIN(K332,base!E$14/24)-MAX(I332,7/24)),MAX(0,base!E$14/24-MAX(I332,7/24))+MAX(0,MIN(K332,base!E$14/24)-7/24))))</f>
        <v>0</v>
      </c>
      <c r="Y332" s="38">
        <f>M332</f>
        <v>0</v>
      </c>
      <c r="Z332" s="39"/>
    </row>
    <row r="333" spans="1:26">
      <c r="A333" s="3" t="s">
        <v>6</v>
      </c>
      <c r="B333" s="21">
        <v>41604</v>
      </c>
      <c r="C333" s="22"/>
      <c r="D333" s="23"/>
      <c r="E333" s="24"/>
      <c r="F333" s="25"/>
      <c r="G333" s="24"/>
      <c r="H333" s="25"/>
      <c r="I333" s="26"/>
      <c r="J333" s="27"/>
      <c r="K333" s="28"/>
      <c r="L333" s="29">
        <f t="shared" si="16"/>
        <v>0</v>
      </c>
      <c r="M333" s="30">
        <f>K333-I333+IF(I333&gt;K333,1)-J333+(E333*base!E$4)+(D333*base!E$4)+(C333*base!E$4)+(F333*base!E$4)</f>
        <v>0</v>
      </c>
      <c r="N333" s="31" t="str">
        <f>IF(M333&lt;=base!E$5,"","FAUX")</f>
        <v/>
      </c>
      <c r="O333" s="32">
        <f>IF(SUM(M333-base!E$5)&lt;0,0,SUM(M333-base!E$5))</f>
        <v>0</v>
      </c>
      <c r="P333" s="33">
        <f t="shared" si="15"/>
        <v>0</v>
      </c>
      <c r="Q333" s="14" t="str">
        <f>IF(P333&lt;=base!E$3,"","FAUX")</f>
        <v/>
      </c>
      <c r="R333" s="34">
        <f>IF(SUM(P333-base!E$3)&lt;0,0,SUM(P333-base!E$3))</f>
        <v>0</v>
      </c>
      <c r="S333" s="35">
        <f t="shared" si="17"/>
        <v>0</v>
      </c>
      <c r="T333" s="35">
        <f>IF(S333&gt;("36:00"*1),S333-("36:00"*1),0)-T332</f>
        <v>0.20833333333333304</v>
      </c>
      <c r="U333" s="16" t="str">
        <f>IF(travail!S333&lt;=base!E$8,"","FAUX")</f>
        <v/>
      </c>
      <c r="V333" s="36">
        <f>IF(SUM(S333-base!E$8)&lt;0,0,SUM(S333-base!E$8))</f>
        <v>0</v>
      </c>
      <c r="W333" s="149"/>
      <c r="X333" s="37">
        <f>IF(SUM(MOD(K333-I333,1)-IF(K333&gt;I333,MAX(0,MIN(K333,base!E$14/24)-MAX(I333,7/24)),MAX(0,base!E$14/24-MAX(I333,7/24))+MAX(0,MIN(K333,base!E$14/24)-7/24)))&lt;0,0,SUM(MOD(K333-I333,1)-IF(K333&gt;I333,MAX(0,MIN(K333,base!E$14/24)-MAX(I333,7/24)),MAX(0,base!E$14/24-MAX(I333,7/24))+MAX(0,MIN(K333,base!E$14/24)-7/24))))</f>
        <v>0</v>
      </c>
      <c r="Y333" s="19"/>
      <c r="Z333" s="39">
        <f>M333*G333*1</f>
        <v>0</v>
      </c>
    </row>
    <row r="334" spans="1:26">
      <c r="A334" s="3" t="s">
        <v>7</v>
      </c>
      <c r="B334" s="21">
        <v>41605</v>
      </c>
      <c r="C334" s="22"/>
      <c r="D334" s="23"/>
      <c r="E334" s="24"/>
      <c r="F334" s="25"/>
      <c r="G334" s="24"/>
      <c r="H334" s="25"/>
      <c r="I334" s="26"/>
      <c r="J334" s="27"/>
      <c r="K334" s="28"/>
      <c r="L334" s="29">
        <f t="shared" si="16"/>
        <v>0</v>
      </c>
      <c r="M334" s="30">
        <f>K334-I334+IF(I334&gt;K334,1)-J334+(E334*base!E$4)+(D334*base!E$4)+(C334*base!E$4)+(F334*base!E$4)</f>
        <v>0</v>
      </c>
      <c r="N334" s="31" t="str">
        <f>IF(M334&lt;=base!E$5,"","FAUX")</f>
        <v/>
      </c>
      <c r="O334" s="32">
        <f>IF(SUM(M334-base!E$5)&lt;0,0,SUM(M334-base!E$5))</f>
        <v>0</v>
      </c>
      <c r="P334" s="33">
        <f t="shared" si="15"/>
        <v>0</v>
      </c>
      <c r="Q334" s="14" t="str">
        <f>IF(P334&lt;=base!E$3,"","FAUX")</f>
        <v/>
      </c>
      <c r="R334" s="34">
        <f>IF(SUM(P334-base!E$3)&lt;0,0,SUM(P334-base!E$3))</f>
        <v>0</v>
      </c>
      <c r="S334" s="35">
        <f t="shared" si="17"/>
        <v>0</v>
      </c>
      <c r="T334" s="35">
        <f>IF(S334&gt;("36:00"*1),S334-("36:00"*1),0)-T333</f>
        <v>-0.20833333333333304</v>
      </c>
      <c r="U334" s="16" t="str">
        <f>IF(travail!S334&lt;=base!E$8,"","FAUX")</f>
        <v/>
      </c>
      <c r="V334" s="36">
        <f>IF(SUM(S334-base!E$8)&lt;0,0,SUM(S334-base!E$8))</f>
        <v>0</v>
      </c>
      <c r="W334" s="149"/>
      <c r="X334" s="37">
        <f>IF(SUM(MOD(K334-I334,1)-IF(K334&gt;I334,MAX(0,MIN(K334,base!E$14/24)-MAX(I334,7/24)),MAX(0,base!E$14/24-MAX(I334,7/24))+MAX(0,MIN(K334,base!E$14/24)-7/24)))&lt;0,0,SUM(MOD(K334-I334,1)-IF(K334&gt;I334,MAX(0,MIN(K334,base!E$14/24)-MAX(I334,7/24)),MAX(0,base!E$14/24-MAX(I334,7/24))+MAX(0,MIN(K334,base!E$14/24)-7/24))))</f>
        <v>0</v>
      </c>
      <c r="Y334" s="19"/>
      <c r="Z334" s="39">
        <f>M334*G334*1</f>
        <v>0</v>
      </c>
    </row>
    <row r="335" spans="1:26">
      <c r="A335" s="3" t="s">
        <v>8</v>
      </c>
      <c r="B335" s="21">
        <v>41606</v>
      </c>
      <c r="C335" s="22"/>
      <c r="D335" s="23"/>
      <c r="E335" s="24"/>
      <c r="F335" s="25"/>
      <c r="G335" s="24"/>
      <c r="H335" s="25"/>
      <c r="I335" s="26"/>
      <c r="J335" s="27"/>
      <c r="K335" s="28"/>
      <c r="L335" s="29">
        <f t="shared" si="16"/>
        <v>0</v>
      </c>
      <c r="M335" s="30">
        <f>K335-I335+IF(I335&gt;K335,1)-J335+(E335*base!E$4)+(D335*base!E$4)+(C335*base!E$4)+(F335*base!E$4)</f>
        <v>0</v>
      </c>
      <c r="N335" s="31" t="str">
        <f>IF(M335&lt;=base!E$5,"","FAUX")</f>
        <v/>
      </c>
      <c r="O335" s="32">
        <f>IF(SUM(M335-base!E$5)&lt;0,0,SUM(M335-base!E$5))</f>
        <v>0</v>
      </c>
      <c r="P335" s="33">
        <f t="shared" si="15"/>
        <v>0</v>
      </c>
      <c r="Q335" s="14" t="str">
        <f>IF(P335&lt;=base!E$3,"","FAUX")</f>
        <v/>
      </c>
      <c r="R335" s="34">
        <f>IF(SUM(P335-base!E$3)&lt;0,0,SUM(P335-base!E$3))</f>
        <v>0</v>
      </c>
      <c r="S335" s="35">
        <f t="shared" si="17"/>
        <v>0</v>
      </c>
      <c r="T335" s="35">
        <f>IF(S335&gt;("36:00"*1),S335-("36:00"*1),0)-T334</f>
        <v>0.20833333333333304</v>
      </c>
      <c r="U335" s="16" t="str">
        <f>IF(travail!S335&lt;=base!E$8,"","FAUX")</f>
        <v/>
      </c>
      <c r="V335" s="36">
        <f>IF(SUM(S335-base!E$8)&lt;0,0,SUM(S335-base!E$8))</f>
        <v>0</v>
      </c>
      <c r="W335" s="149"/>
      <c r="X335" s="37">
        <f>IF(SUM(MOD(K335-I335,1)-IF(K335&gt;I335,MAX(0,MIN(K335,base!E$14/24)-MAX(I335,7/24)),MAX(0,base!E$14/24-MAX(I335,7/24))+MAX(0,MIN(K335,base!E$14/24)-7/24)))&lt;0,0,SUM(MOD(K335-I335,1)-IF(K335&gt;I335,MAX(0,MIN(K335,base!E$14/24)-MAX(I335,7/24)),MAX(0,base!E$14/24-MAX(I335,7/24))+MAX(0,MIN(K335,base!E$14/24)-7/24))))</f>
        <v>0</v>
      </c>
      <c r="Y335" s="19"/>
      <c r="Z335" s="39">
        <f>M335*G335*1</f>
        <v>0</v>
      </c>
    </row>
    <row r="336" spans="1:26">
      <c r="A336" s="3" t="s">
        <v>9</v>
      </c>
      <c r="B336" s="21">
        <v>41607</v>
      </c>
      <c r="C336" s="22"/>
      <c r="D336" s="23"/>
      <c r="E336" s="24"/>
      <c r="F336" s="25"/>
      <c r="G336" s="24"/>
      <c r="H336" s="25"/>
      <c r="I336" s="26"/>
      <c r="J336" s="27"/>
      <c r="K336" s="28"/>
      <c r="L336" s="29">
        <f t="shared" si="16"/>
        <v>0</v>
      </c>
      <c r="M336" s="30">
        <f>K336-I336+IF(I336&gt;K336,1)-J336+(E336*base!E$4)+(D336*base!E$4)+(C336*base!E$4)+(F336*base!E$4)</f>
        <v>0</v>
      </c>
      <c r="N336" s="31" t="str">
        <f>IF(M336&lt;=base!E$5,"","FAUX")</f>
        <v/>
      </c>
      <c r="O336" s="32">
        <f>IF(SUM(M336-base!E$5)&lt;0,0,SUM(M336-base!E$5))</f>
        <v>0</v>
      </c>
      <c r="P336" s="33">
        <f t="shared" si="15"/>
        <v>0</v>
      </c>
      <c r="Q336" s="14" t="str">
        <f>IF(P336&lt;=base!E$3,"","FAUX")</f>
        <v/>
      </c>
      <c r="R336" s="34">
        <f>IF(SUM(P336-base!E$3)&lt;0,0,SUM(P336-base!E$3))</f>
        <v>0</v>
      </c>
      <c r="S336" s="35">
        <f t="shared" si="17"/>
        <v>0</v>
      </c>
      <c r="T336" s="35">
        <f>IF(S336&gt;("36:00"*1),S336-("36:00"*1),0)-T335</f>
        <v>-0.20833333333333304</v>
      </c>
      <c r="U336" s="16" t="str">
        <f>IF(travail!S336&lt;=base!E$8,"","FAUX")</f>
        <v/>
      </c>
      <c r="V336" s="36">
        <f>IF(SUM(S336-base!E$8)&lt;0,0,SUM(S336-base!E$8))</f>
        <v>0</v>
      </c>
      <c r="W336" s="149"/>
      <c r="X336" s="37">
        <f>IF(SUM(MOD(K336-I336,1)-IF(K336&gt;I336,MAX(0,MIN(K336,base!E$14/24)-MAX(I336,7/24)),MAX(0,base!E$14/24-MAX(I336,7/24))+MAX(0,MIN(K336,base!E$14/24)-7/24)))&lt;0,0,SUM(MOD(K336-I336,1)-IF(K336&gt;I336,MAX(0,MIN(K336,base!E$14/24)-MAX(I336,7/24)),MAX(0,base!E$14/24-MAX(I336,7/24))+MAX(0,MIN(K336,base!E$14/24)-7/24))))</f>
        <v>0</v>
      </c>
      <c r="Y336" s="19"/>
      <c r="Z336" s="39">
        <f>M336*G336*1</f>
        <v>0</v>
      </c>
    </row>
    <row r="337" spans="1:26">
      <c r="A337" s="3" t="s">
        <v>3</v>
      </c>
      <c r="B337" s="21">
        <v>41608</v>
      </c>
      <c r="C337" s="22"/>
      <c r="D337" s="23"/>
      <c r="E337" s="24"/>
      <c r="F337" s="25"/>
      <c r="G337" s="24"/>
      <c r="H337" s="25"/>
      <c r="I337" s="26"/>
      <c r="J337" s="27"/>
      <c r="K337" s="28"/>
      <c r="L337" s="29">
        <f t="shared" si="16"/>
        <v>0</v>
      </c>
      <c r="M337" s="30">
        <f>K337-I337+IF(I337&gt;K337,1)-J337+(E337*base!E$4)+(D337*base!E$4)+(C337*base!E$4)+(F337*base!E$4)</f>
        <v>0</v>
      </c>
      <c r="N337" s="31" t="str">
        <f>IF(M337&lt;=base!E$5,"","FAUX")</f>
        <v/>
      </c>
      <c r="O337" s="32">
        <f>IF(SUM(M337-base!E$5)&lt;0,0,SUM(M337-base!E$5))</f>
        <v>0</v>
      </c>
      <c r="P337" s="33">
        <f t="shared" si="15"/>
        <v>0</v>
      </c>
      <c r="Q337" s="14" t="str">
        <f>IF(P337&lt;=base!E$3,"","FAUX")</f>
        <v/>
      </c>
      <c r="R337" s="34">
        <f>IF(SUM(P337-base!E$3)&lt;0,0,SUM(P337-base!E$3))</f>
        <v>0</v>
      </c>
      <c r="S337" s="35">
        <f t="shared" si="17"/>
        <v>0</v>
      </c>
      <c r="T337" s="35">
        <f>IF(S337&gt;("36:00"*1),S337-("36:00"*1),0)-T336</f>
        <v>0.20833333333333304</v>
      </c>
      <c r="U337" s="16" t="str">
        <f>IF(travail!S337&lt;=base!E$8,"","FAUX")</f>
        <v/>
      </c>
      <c r="V337" s="36">
        <f>IF(SUM(S337-base!E$8)&lt;0,0,SUM(S337-base!E$8))</f>
        <v>0</v>
      </c>
      <c r="W337" s="149"/>
      <c r="X337" s="37">
        <f>IF(SUM(MOD(K337-I337,1)-IF(K337&gt;I337,MAX(0,MIN(K337,base!E$14/24)-MAX(I337,7/24)),MAX(0,base!E$14/24-MAX(I337,7/24))+MAX(0,MIN(K337,base!E$14/24)-7/24)))&lt;0,0,SUM(MOD(K337-I337,1)-IF(K337&gt;I337,MAX(0,MIN(K337,base!E$14/24)-MAX(I337,7/24)),MAX(0,base!E$14/24-MAX(I337,7/24))+MAX(0,MIN(K337,base!E$14/24)-7/24))))</f>
        <v>0</v>
      </c>
      <c r="Y337" s="19"/>
      <c r="Z337" s="39">
        <f>M337*G337*1</f>
        <v>0</v>
      </c>
    </row>
    <row r="338" spans="1:26">
      <c r="A338" s="3" t="s">
        <v>4</v>
      </c>
      <c r="B338" s="21">
        <v>41609</v>
      </c>
      <c r="C338" s="22"/>
      <c r="D338" s="23"/>
      <c r="E338" s="24"/>
      <c r="F338" s="25"/>
      <c r="G338" s="24"/>
      <c r="H338" s="25"/>
      <c r="I338" s="26"/>
      <c r="J338" s="27"/>
      <c r="K338" s="28"/>
      <c r="L338" s="29">
        <f t="shared" si="16"/>
        <v>0</v>
      </c>
      <c r="M338" s="30">
        <f>K338-I338+IF(I338&gt;K338,1)-J338+(E338*base!E$4)+(D338*base!E$4)+(C338*base!E$4)+(F338*base!E$4)</f>
        <v>0</v>
      </c>
      <c r="N338" s="31" t="str">
        <f>IF(M338&lt;=base!E$5,"","FAUX")</f>
        <v/>
      </c>
      <c r="O338" s="32">
        <f>IF(SUM(M338-base!E$5)&lt;0,0,SUM(M338-base!E$5))</f>
        <v>0</v>
      </c>
      <c r="P338" s="33">
        <f t="shared" si="15"/>
        <v>0</v>
      </c>
      <c r="Q338" s="14" t="str">
        <f>IF(P338&lt;=base!E$3,"","FAUX")</f>
        <v/>
      </c>
      <c r="R338" s="34">
        <f>IF(SUM(P338-base!E$3)&lt;0,0,SUM(P338-base!E$3))</f>
        <v>0</v>
      </c>
      <c r="S338" s="35">
        <f t="shared" si="17"/>
        <v>0</v>
      </c>
      <c r="T338" s="35">
        <f>IF(S338&gt;("36:00"*1),S338-("36:00"*1),0)-T337</f>
        <v>-0.20833333333333304</v>
      </c>
      <c r="U338" s="16" t="str">
        <f>IF(travail!S338&lt;=base!E$8,"","FAUX")</f>
        <v/>
      </c>
      <c r="V338" s="36">
        <f>IF(SUM(S338-base!E$8)&lt;0,0,SUM(S338-base!E$8))</f>
        <v>0</v>
      </c>
      <c r="W338" s="149"/>
      <c r="X338" s="37">
        <f>IF(SUM(MOD(K338-I338,1)-IF(K338&gt;I338,MAX(0,MIN(K338,base!E$14/24)-MAX(I338,7/24)),MAX(0,base!E$14/24-MAX(I338,7/24))+MAX(0,MIN(K338,base!E$14/24)-7/24)))&lt;0,0,SUM(MOD(K338-I338,1)-IF(K338&gt;I338,MAX(0,MIN(K338,base!E$14/24)-MAX(I338,7/24)),MAX(0,base!E$14/24-MAX(I338,7/24))+MAX(0,MIN(K338,base!E$14/24)-7/24))))</f>
        <v>0</v>
      </c>
      <c r="Y338" s="19"/>
      <c r="Z338" s="39"/>
    </row>
    <row r="339" spans="1:26">
      <c r="A339" s="3" t="s">
        <v>5</v>
      </c>
      <c r="B339" s="21">
        <v>41610</v>
      </c>
      <c r="C339" s="22"/>
      <c r="D339" s="23"/>
      <c r="E339" s="24"/>
      <c r="F339" s="25"/>
      <c r="G339" s="24"/>
      <c r="H339" s="25"/>
      <c r="I339" s="26"/>
      <c r="J339" s="27"/>
      <c r="K339" s="28"/>
      <c r="L339" s="29">
        <f t="shared" si="16"/>
        <v>0</v>
      </c>
      <c r="M339" s="30">
        <f>K339-I339+IF(I339&gt;K339,1)-J339+(E339*base!E$4)+(D339*base!E$4)+(C339*base!E$4)+(F339*base!E$4)</f>
        <v>0</v>
      </c>
      <c r="N339" s="31" t="str">
        <f>IF(M339&lt;=base!E$5,"","FAUX")</f>
        <v/>
      </c>
      <c r="O339" s="32">
        <f>IF(SUM(M339-base!E$5)&lt;0,0,SUM(M339-base!E$5))</f>
        <v>0</v>
      </c>
      <c r="P339" s="33">
        <f t="shared" si="15"/>
        <v>0</v>
      </c>
      <c r="Q339" s="14" t="str">
        <f>IF(P339&lt;=base!E$3,"","FAUX")</f>
        <v/>
      </c>
      <c r="R339" s="34">
        <f>IF(SUM(P339-base!E$3)&lt;0,0,SUM(P339-base!E$3))</f>
        <v>0</v>
      </c>
      <c r="S339" s="35">
        <f t="shared" si="17"/>
        <v>0</v>
      </c>
      <c r="T339" s="35">
        <f>IF(S339&gt;("36:00"*1),S339-("36:00"*1),0)-T338</f>
        <v>0.20833333333333304</v>
      </c>
      <c r="U339" s="16" t="str">
        <f>IF(travail!S339&lt;=base!E$8,"","FAUX")</f>
        <v/>
      </c>
      <c r="V339" s="36">
        <f>IF(SUM(S339-base!E$8)&lt;0,0,SUM(S339-base!E$8))</f>
        <v>0</v>
      </c>
      <c r="W339" s="149"/>
      <c r="X339" s="37">
        <f>IF(SUM(MOD(K339-I339,1)-IF(K339&gt;I339,MAX(0,MIN(K339,base!E$14/24)-MAX(I339,7/24)),MAX(0,base!E$14/24-MAX(I339,7/24))+MAX(0,MIN(K339,base!E$14/24)-7/24)))&lt;0,0,SUM(MOD(K339-I339,1)-IF(K339&gt;I339,MAX(0,MIN(K339,base!E$14/24)-MAX(I339,7/24)),MAX(0,base!E$14/24-MAX(I339,7/24))+MAX(0,MIN(K339,base!E$14/24)-7/24))))</f>
        <v>0</v>
      </c>
      <c r="Y339" s="38">
        <f>M339</f>
        <v>0</v>
      </c>
      <c r="Z339" s="39"/>
    </row>
    <row r="340" spans="1:26">
      <c r="A340" s="3" t="s">
        <v>6</v>
      </c>
      <c r="B340" s="21">
        <v>41611</v>
      </c>
      <c r="C340" s="22"/>
      <c r="D340" s="23"/>
      <c r="E340" s="24"/>
      <c r="F340" s="25"/>
      <c r="G340" s="24"/>
      <c r="H340" s="25"/>
      <c r="I340" s="26"/>
      <c r="J340" s="27"/>
      <c r="K340" s="28"/>
      <c r="L340" s="29">
        <f t="shared" si="16"/>
        <v>0</v>
      </c>
      <c r="M340" s="30">
        <f>K340-I340+IF(I340&gt;K340,1)-J340+(E340*base!E$4)+(D340*base!E$4)+(C340*base!E$4)+(F340*base!E$4)</f>
        <v>0</v>
      </c>
      <c r="N340" s="31" t="str">
        <f>IF(M340&lt;=base!E$5,"","FAUX")</f>
        <v/>
      </c>
      <c r="O340" s="32">
        <f>IF(SUM(M340-base!E$5)&lt;0,0,SUM(M340-base!E$5))</f>
        <v>0</v>
      </c>
      <c r="P340" s="33">
        <f t="shared" si="15"/>
        <v>0</v>
      </c>
      <c r="Q340" s="14" t="str">
        <f>IF(P340&lt;=base!E$3,"","FAUX")</f>
        <v/>
      </c>
      <c r="R340" s="34">
        <f>IF(SUM(P340-base!E$3)&lt;0,0,SUM(P340-base!E$3))</f>
        <v>0</v>
      </c>
      <c r="S340" s="35">
        <f t="shared" si="17"/>
        <v>0</v>
      </c>
      <c r="T340" s="35">
        <f>IF(S340&gt;("36:00"*1),S340-("36:00"*1),0)-T339</f>
        <v>-0.20833333333333304</v>
      </c>
      <c r="U340" s="16" t="str">
        <f>IF(travail!S340&lt;=base!E$8,"","FAUX")</f>
        <v/>
      </c>
      <c r="V340" s="36">
        <f>IF(SUM(S340-base!E$8)&lt;0,0,SUM(S340-base!E$8))</f>
        <v>0</v>
      </c>
      <c r="W340" s="149"/>
      <c r="X340" s="37">
        <f>IF(SUM(MOD(K340-I340,1)-IF(K340&gt;I340,MAX(0,MIN(K340,base!E$14/24)-MAX(I340,7/24)),MAX(0,base!E$14/24-MAX(I340,7/24))+MAX(0,MIN(K340,base!E$14/24)-7/24)))&lt;0,0,SUM(MOD(K340-I340,1)-IF(K340&gt;I340,MAX(0,MIN(K340,base!E$14/24)-MAX(I340,7/24)),MAX(0,base!E$14/24-MAX(I340,7/24))+MAX(0,MIN(K340,base!E$14/24)-7/24))))</f>
        <v>0</v>
      </c>
      <c r="Y340" s="19"/>
      <c r="Z340" s="39">
        <f>M340*G340*1</f>
        <v>0</v>
      </c>
    </row>
    <row r="341" spans="1:26">
      <c r="A341" s="3" t="s">
        <v>7</v>
      </c>
      <c r="B341" s="21">
        <v>41612</v>
      </c>
      <c r="C341" s="22"/>
      <c r="D341" s="23"/>
      <c r="E341" s="24"/>
      <c r="F341" s="25"/>
      <c r="G341" s="24"/>
      <c r="H341" s="25"/>
      <c r="I341" s="26"/>
      <c r="J341" s="27"/>
      <c r="K341" s="28"/>
      <c r="L341" s="29">
        <f t="shared" si="16"/>
        <v>0</v>
      </c>
      <c r="M341" s="30">
        <f>K341-I341+IF(I341&gt;K341,1)-J341+(E341*base!E$4)+(D341*base!E$4)+(C341*base!E$4)+(F341*base!E$4)</f>
        <v>0</v>
      </c>
      <c r="N341" s="31" t="str">
        <f>IF(M341&lt;=base!E$5,"","FAUX")</f>
        <v/>
      </c>
      <c r="O341" s="32">
        <f>IF(SUM(M341-base!E$5)&lt;0,0,SUM(M341-base!E$5))</f>
        <v>0</v>
      </c>
      <c r="P341" s="33">
        <f t="shared" si="15"/>
        <v>0</v>
      </c>
      <c r="Q341" s="14" t="str">
        <f>IF(P341&lt;=base!E$3,"","FAUX")</f>
        <v/>
      </c>
      <c r="R341" s="34">
        <f>IF(SUM(P341-base!E$3)&lt;0,0,SUM(P341-base!E$3))</f>
        <v>0</v>
      </c>
      <c r="S341" s="35">
        <f t="shared" si="17"/>
        <v>0</v>
      </c>
      <c r="T341" s="35">
        <f>IF(S341&gt;("36:00"*1),S341-("36:00"*1),0)-T340</f>
        <v>0.20833333333333304</v>
      </c>
      <c r="U341" s="16" t="str">
        <f>IF(travail!S341&lt;=base!E$8,"","FAUX")</f>
        <v/>
      </c>
      <c r="V341" s="36">
        <f>IF(SUM(S341-base!E$8)&lt;0,0,SUM(S341-base!E$8))</f>
        <v>0</v>
      </c>
      <c r="W341" s="149"/>
      <c r="X341" s="37">
        <f>IF(SUM(MOD(K341-I341,1)-IF(K341&gt;I341,MAX(0,MIN(K341,base!E$14/24)-MAX(I341,7/24)),MAX(0,base!E$14/24-MAX(I341,7/24))+MAX(0,MIN(K341,base!E$14/24)-7/24)))&lt;0,0,SUM(MOD(K341-I341,1)-IF(K341&gt;I341,MAX(0,MIN(K341,base!E$14/24)-MAX(I341,7/24)),MAX(0,base!E$14/24-MAX(I341,7/24))+MAX(0,MIN(K341,base!E$14/24)-7/24))))</f>
        <v>0</v>
      </c>
      <c r="Y341" s="19"/>
      <c r="Z341" s="39">
        <f>M341*G341*1</f>
        <v>0</v>
      </c>
    </row>
    <row r="342" spans="1:26">
      <c r="A342" s="3" t="s">
        <v>8</v>
      </c>
      <c r="B342" s="21">
        <v>41613</v>
      </c>
      <c r="C342" s="22"/>
      <c r="D342" s="23"/>
      <c r="E342" s="24"/>
      <c r="F342" s="25"/>
      <c r="G342" s="24"/>
      <c r="H342" s="25"/>
      <c r="I342" s="26"/>
      <c r="J342" s="27"/>
      <c r="K342" s="28"/>
      <c r="L342" s="29">
        <f t="shared" si="16"/>
        <v>0</v>
      </c>
      <c r="M342" s="30">
        <f>K342-I342+IF(I342&gt;K342,1)-J342+(E342*base!E$4)+(D342*base!E$4)+(C342*base!E$4)+(F342*base!E$4)</f>
        <v>0</v>
      </c>
      <c r="N342" s="31" t="str">
        <f>IF(M342&lt;=base!E$5,"","FAUX")</f>
        <v/>
      </c>
      <c r="O342" s="32">
        <f>IF(SUM(M342-base!E$5)&lt;0,0,SUM(M342-base!E$5))</f>
        <v>0</v>
      </c>
      <c r="P342" s="33">
        <f t="shared" si="15"/>
        <v>0</v>
      </c>
      <c r="Q342" s="14" t="str">
        <f>IF(P342&lt;=base!E$3,"","FAUX")</f>
        <v/>
      </c>
      <c r="R342" s="34">
        <f>IF(SUM(P342-base!E$3)&lt;0,0,SUM(P342-base!E$3))</f>
        <v>0</v>
      </c>
      <c r="S342" s="35">
        <f t="shared" si="17"/>
        <v>0</v>
      </c>
      <c r="T342" s="35">
        <f>IF(S342&gt;("36:00"*1),S342-("36:00"*1),0)-T341</f>
        <v>-0.20833333333333304</v>
      </c>
      <c r="U342" s="16" t="str">
        <f>IF(travail!S342&lt;=base!E$8,"","FAUX")</f>
        <v/>
      </c>
      <c r="V342" s="36">
        <f>IF(SUM(S342-base!E$8)&lt;0,0,SUM(S342-base!E$8))</f>
        <v>0</v>
      </c>
      <c r="W342" s="149"/>
      <c r="X342" s="37">
        <f>IF(SUM(MOD(K342-I342,1)-IF(K342&gt;I342,MAX(0,MIN(K342,base!E$14/24)-MAX(I342,7/24)),MAX(0,base!E$14/24-MAX(I342,7/24))+MAX(0,MIN(K342,base!E$14/24)-7/24)))&lt;0,0,SUM(MOD(K342-I342,1)-IF(K342&gt;I342,MAX(0,MIN(K342,base!E$14/24)-MAX(I342,7/24)),MAX(0,base!E$14/24-MAX(I342,7/24))+MAX(0,MIN(K342,base!E$14/24)-7/24))))</f>
        <v>0</v>
      </c>
      <c r="Y342" s="19"/>
      <c r="Z342" s="39">
        <f>M342*G342*1</f>
        <v>0</v>
      </c>
    </row>
    <row r="343" spans="1:26">
      <c r="A343" s="3" t="s">
        <v>9</v>
      </c>
      <c r="B343" s="21">
        <v>41614</v>
      </c>
      <c r="C343" s="22"/>
      <c r="D343" s="23"/>
      <c r="E343" s="24"/>
      <c r="F343" s="25"/>
      <c r="G343" s="24"/>
      <c r="H343" s="25"/>
      <c r="I343" s="26"/>
      <c r="J343" s="27"/>
      <c r="K343" s="28"/>
      <c r="L343" s="29">
        <f t="shared" si="16"/>
        <v>0</v>
      </c>
      <c r="M343" s="30">
        <f>K343-I343+IF(I343&gt;K343,1)-J343+(E343*base!E$4)+(D343*base!E$4)+(C343*base!E$4)+(F343*base!E$4)</f>
        <v>0</v>
      </c>
      <c r="N343" s="31" t="str">
        <f>IF(M343&lt;=base!E$5,"","FAUX")</f>
        <v/>
      </c>
      <c r="O343" s="32">
        <f>IF(SUM(M343-base!E$5)&lt;0,0,SUM(M343-base!E$5))</f>
        <v>0</v>
      </c>
      <c r="P343" s="33">
        <f t="shared" si="15"/>
        <v>0</v>
      </c>
      <c r="Q343" s="14" t="str">
        <f>IF(P343&lt;=base!E$3,"","FAUX")</f>
        <v/>
      </c>
      <c r="R343" s="34">
        <f>IF(SUM(P343-base!E$3)&lt;0,0,SUM(P343-base!E$3))</f>
        <v>0</v>
      </c>
      <c r="S343" s="35">
        <f t="shared" si="17"/>
        <v>0</v>
      </c>
      <c r="T343" s="35">
        <f>IF(S343&gt;("36:00"*1),S343-("36:00"*1),0)-T342</f>
        <v>0.20833333333333304</v>
      </c>
      <c r="U343" s="16" t="str">
        <f>IF(travail!S343&lt;=base!E$8,"","FAUX")</f>
        <v/>
      </c>
      <c r="V343" s="36">
        <f>IF(SUM(S343-base!E$8)&lt;0,0,SUM(S343-base!E$8))</f>
        <v>0</v>
      </c>
      <c r="W343" s="149"/>
      <c r="X343" s="37">
        <f>IF(SUM(MOD(K343-I343,1)-IF(K343&gt;I343,MAX(0,MIN(K343,base!E$14/24)-MAX(I343,7/24)),MAX(0,base!E$14/24-MAX(I343,7/24))+MAX(0,MIN(K343,base!E$14/24)-7/24)))&lt;0,0,SUM(MOD(K343-I343,1)-IF(K343&gt;I343,MAX(0,MIN(K343,base!E$14/24)-MAX(I343,7/24)),MAX(0,base!E$14/24-MAX(I343,7/24))+MAX(0,MIN(K343,base!E$14/24)-7/24))))</f>
        <v>0</v>
      </c>
      <c r="Y343" s="19"/>
      <c r="Z343" s="39">
        <f>M343*G343*1</f>
        <v>0</v>
      </c>
    </row>
    <row r="344" spans="1:26">
      <c r="A344" s="3" t="s">
        <v>3</v>
      </c>
      <c r="B344" s="21">
        <v>41615</v>
      </c>
      <c r="C344" s="22"/>
      <c r="D344" s="23"/>
      <c r="E344" s="24"/>
      <c r="F344" s="25"/>
      <c r="G344" s="24"/>
      <c r="H344" s="25"/>
      <c r="I344" s="26"/>
      <c r="J344" s="27"/>
      <c r="K344" s="28"/>
      <c r="L344" s="29">
        <f t="shared" si="16"/>
        <v>0</v>
      </c>
      <c r="M344" s="30">
        <f>K344-I344+IF(I344&gt;K344,1)-J344+(E344*base!E$4)+(D344*base!E$4)+(C344*base!E$4)+(F344*base!E$4)</f>
        <v>0</v>
      </c>
      <c r="N344" s="31" t="str">
        <f>IF(M344&lt;=base!E$5,"","FAUX")</f>
        <v/>
      </c>
      <c r="O344" s="32">
        <f>IF(SUM(M344-base!E$5)&lt;0,0,SUM(M344-base!E$5))</f>
        <v>0</v>
      </c>
      <c r="P344" s="33">
        <f t="shared" si="15"/>
        <v>0</v>
      </c>
      <c r="Q344" s="14" t="str">
        <f>IF(P344&lt;=base!E$3,"","FAUX")</f>
        <v/>
      </c>
      <c r="R344" s="34">
        <f>IF(SUM(P344-base!E$3)&lt;0,0,SUM(P344-base!E$3))</f>
        <v>0</v>
      </c>
      <c r="S344" s="35">
        <f t="shared" si="17"/>
        <v>0</v>
      </c>
      <c r="T344" s="35">
        <f>IF(S344&gt;("36:00"*1),S344-("36:00"*1),0)-T343</f>
        <v>-0.20833333333333304</v>
      </c>
      <c r="U344" s="16" t="str">
        <f>IF(travail!S344&lt;=base!E$8,"","FAUX")</f>
        <v/>
      </c>
      <c r="V344" s="36">
        <f>IF(SUM(S344-base!E$8)&lt;0,0,SUM(S344-base!E$8))</f>
        <v>0</v>
      </c>
      <c r="W344" s="149"/>
      <c r="X344" s="37">
        <f>IF(SUM(MOD(K344-I344,1)-IF(K344&gt;I344,MAX(0,MIN(K344,base!E$14/24)-MAX(I344,7/24)),MAX(0,base!E$14/24-MAX(I344,7/24))+MAX(0,MIN(K344,base!E$14/24)-7/24)))&lt;0,0,SUM(MOD(K344-I344,1)-IF(K344&gt;I344,MAX(0,MIN(K344,base!E$14/24)-MAX(I344,7/24)),MAX(0,base!E$14/24-MAX(I344,7/24))+MAX(0,MIN(K344,base!E$14/24)-7/24))))</f>
        <v>0</v>
      </c>
      <c r="Y344" s="19"/>
      <c r="Z344" s="39">
        <f>M344*G344*1</f>
        <v>0</v>
      </c>
    </row>
    <row r="345" spans="1:26">
      <c r="A345" s="3" t="s">
        <v>4</v>
      </c>
      <c r="B345" s="21">
        <v>41616</v>
      </c>
      <c r="C345" s="22"/>
      <c r="D345" s="23"/>
      <c r="E345" s="24"/>
      <c r="F345" s="25"/>
      <c r="G345" s="24"/>
      <c r="H345" s="25"/>
      <c r="I345" s="26"/>
      <c r="J345" s="27"/>
      <c r="K345" s="28"/>
      <c r="L345" s="29">
        <f t="shared" si="16"/>
        <v>0</v>
      </c>
      <c r="M345" s="30">
        <f>K345-I345+IF(I345&gt;K345,1)-J345+(E345*base!E$4)+(D345*base!E$4)+(C345*base!E$4)+(F345*base!E$4)</f>
        <v>0</v>
      </c>
      <c r="N345" s="31" t="str">
        <f>IF(M345&lt;=base!E$5,"","FAUX")</f>
        <v/>
      </c>
      <c r="O345" s="32">
        <f>IF(SUM(M345-base!E$5)&lt;0,0,SUM(M345-base!E$5))</f>
        <v>0</v>
      </c>
      <c r="P345" s="33">
        <f t="shared" si="15"/>
        <v>0</v>
      </c>
      <c r="Q345" s="14" t="str">
        <f>IF(P345&lt;=base!E$3,"","FAUX")</f>
        <v/>
      </c>
      <c r="R345" s="34">
        <f>IF(SUM(P345-base!E$3)&lt;0,0,SUM(P345-base!E$3))</f>
        <v>0</v>
      </c>
      <c r="S345" s="35">
        <f t="shared" si="17"/>
        <v>0</v>
      </c>
      <c r="T345" s="35">
        <f>IF(S345&gt;("36:00"*1),S345-("36:00"*1),0)-T344</f>
        <v>0.20833333333333304</v>
      </c>
      <c r="U345" s="16" t="str">
        <f>IF(travail!S345&lt;=base!E$8,"","FAUX")</f>
        <v/>
      </c>
      <c r="V345" s="36">
        <f>IF(SUM(S345-base!E$8)&lt;0,0,SUM(S345-base!E$8))</f>
        <v>0</v>
      </c>
      <c r="W345" s="149"/>
      <c r="X345" s="37">
        <f>IF(SUM(MOD(K345-I345,1)-IF(K345&gt;I345,MAX(0,MIN(K345,base!E$14/24)-MAX(I345,7/24)),MAX(0,base!E$14/24-MAX(I345,7/24))+MAX(0,MIN(K345,base!E$14/24)-7/24)))&lt;0,0,SUM(MOD(K345-I345,1)-IF(K345&gt;I345,MAX(0,MIN(K345,base!E$14/24)-MAX(I345,7/24)),MAX(0,base!E$14/24-MAX(I345,7/24))+MAX(0,MIN(K345,base!E$14/24)-7/24))))</f>
        <v>0</v>
      </c>
      <c r="Y345" s="19"/>
      <c r="Z345" s="39"/>
    </row>
    <row r="346" spans="1:26">
      <c r="A346" s="3" t="s">
        <v>5</v>
      </c>
      <c r="B346" s="21">
        <v>41617</v>
      </c>
      <c r="C346" s="22"/>
      <c r="D346" s="23"/>
      <c r="E346" s="24"/>
      <c r="F346" s="25"/>
      <c r="G346" s="24"/>
      <c r="H346" s="25"/>
      <c r="I346" s="26"/>
      <c r="J346" s="27"/>
      <c r="K346" s="28"/>
      <c r="L346" s="29">
        <f t="shared" si="16"/>
        <v>0</v>
      </c>
      <c r="M346" s="30">
        <f>K346-I346+IF(I346&gt;K346,1)-J346+(E346*base!E$4)+(D346*base!E$4)+(C346*base!E$4)+(F346*base!E$4)</f>
        <v>0</v>
      </c>
      <c r="N346" s="31" t="str">
        <f>IF(M346&lt;=base!E$5,"","FAUX")</f>
        <v/>
      </c>
      <c r="O346" s="32">
        <f>IF(SUM(M346-base!E$5)&lt;0,0,SUM(M346-base!E$5))</f>
        <v>0</v>
      </c>
      <c r="P346" s="33">
        <f t="shared" si="15"/>
        <v>0</v>
      </c>
      <c r="Q346" s="14" t="str">
        <f>IF(P346&lt;=base!E$3,"","FAUX")</f>
        <v/>
      </c>
      <c r="R346" s="34">
        <f>IF(SUM(P346-base!E$3)&lt;0,0,SUM(P346-base!E$3))</f>
        <v>0</v>
      </c>
      <c r="S346" s="35">
        <f t="shared" si="17"/>
        <v>0</v>
      </c>
      <c r="T346" s="35">
        <f>IF(S346&gt;("36:00"*1),S346-("36:00"*1),0)-T345</f>
        <v>-0.20833333333333304</v>
      </c>
      <c r="U346" s="16" t="str">
        <f>IF(travail!S346&lt;=base!E$8,"","FAUX")</f>
        <v/>
      </c>
      <c r="V346" s="36">
        <f>IF(SUM(S346-base!E$8)&lt;0,0,SUM(S346-base!E$8))</f>
        <v>0</v>
      </c>
      <c r="W346" s="149"/>
      <c r="X346" s="37">
        <f>IF(SUM(MOD(K346-I346,1)-IF(K346&gt;I346,MAX(0,MIN(K346,base!E$14/24)-MAX(I346,7/24)),MAX(0,base!E$14/24-MAX(I346,7/24))+MAX(0,MIN(K346,base!E$14/24)-7/24)))&lt;0,0,SUM(MOD(K346-I346,1)-IF(K346&gt;I346,MAX(0,MIN(K346,base!E$14/24)-MAX(I346,7/24)),MAX(0,base!E$14/24-MAX(I346,7/24))+MAX(0,MIN(K346,base!E$14/24)-7/24))))</f>
        <v>0</v>
      </c>
      <c r="Y346" s="38">
        <f>M346</f>
        <v>0</v>
      </c>
      <c r="Z346" s="39"/>
    </row>
    <row r="347" spans="1:26">
      <c r="A347" s="3" t="s">
        <v>6</v>
      </c>
      <c r="B347" s="21">
        <v>41618</v>
      </c>
      <c r="C347" s="22"/>
      <c r="D347" s="23"/>
      <c r="E347" s="24"/>
      <c r="F347" s="25"/>
      <c r="G347" s="24"/>
      <c r="H347" s="25"/>
      <c r="I347" s="26"/>
      <c r="J347" s="27"/>
      <c r="K347" s="28"/>
      <c r="L347" s="29">
        <f t="shared" si="16"/>
        <v>0</v>
      </c>
      <c r="M347" s="30">
        <f>K347-I347+IF(I347&gt;K347,1)-J347+(E347*base!E$4)+(D347*base!E$4)+(C347*base!E$4)+(F347*base!E$4)</f>
        <v>0</v>
      </c>
      <c r="N347" s="31" t="str">
        <f>IF(M347&lt;=base!E$5,"","FAUX")</f>
        <v/>
      </c>
      <c r="O347" s="32">
        <f>IF(SUM(M347-base!E$5)&lt;0,0,SUM(M347-base!E$5))</f>
        <v>0</v>
      </c>
      <c r="P347" s="33">
        <f t="shared" si="15"/>
        <v>0</v>
      </c>
      <c r="Q347" s="14" t="str">
        <f>IF(P347&lt;=base!E$3,"","FAUX")</f>
        <v/>
      </c>
      <c r="R347" s="34">
        <f>IF(SUM(P347-base!E$3)&lt;0,0,SUM(P347-base!E$3))</f>
        <v>0</v>
      </c>
      <c r="S347" s="35">
        <f t="shared" si="17"/>
        <v>0</v>
      </c>
      <c r="T347" s="35">
        <f>IF(S347&gt;("36:00"*1),S347-("36:00"*1),0)-T346</f>
        <v>0.20833333333333304</v>
      </c>
      <c r="U347" s="16" t="str">
        <f>IF(travail!S347&lt;=base!E$8,"","FAUX")</f>
        <v/>
      </c>
      <c r="V347" s="36">
        <f>IF(SUM(S347-base!E$8)&lt;0,0,SUM(S347-base!E$8))</f>
        <v>0</v>
      </c>
      <c r="W347" s="149"/>
      <c r="X347" s="37">
        <f>IF(SUM(MOD(K347-I347,1)-IF(K347&gt;I347,MAX(0,MIN(K347,base!E$14/24)-MAX(I347,7/24)),MAX(0,base!E$14/24-MAX(I347,7/24))+MAX(0,MIN(K347,base!E$14/24)-7/24)))&lt;0,0,SUM(MOD(K347-I347,1)-IF(K347&gt;I347,MAX(0,MIN(K347,base!E$14/24)-MAX(I347,7/24)),MAX(0,base!E$14/24-MAX(I347,7/24))+MAX(0,MIN(K347,base!E$14/24)-7/24))))</f>
        <v>0</v>
      </c>
      <c r="Y347" s="19"/>
      <c r="Z347" s="39">
        <f>M347*G347*1</f>
        <v>0</v>
      </c>
    </row>
    <row r="348" spans="1:26">
      <c r="A348" s="3" t="s">
        <v>7</v>
      </c>
      <c r="B348" s="21">
        <v>41619</v>
      </c>
      <c r="C348" s="22"/>
      <c r="D348" s="23"/>
      <c r="E348" s="24"/>
      <c r="F348" s="25"/>
      <c r="G348" s="24"/>
      <c r="H348" s="25"/>
      <c r="I348" s="26"/>
      <c r="J348" s="27"/>
      <c r="K348" s="28"/>
      <c r="L348" s="29">
        <f t="shared" si="16"/>
        <v>0</v>
      </c>
      <c r="M348" s="30">
        <f>K348-I348+IF(I348&gt;K348,1)-J348+(E348*base!E$4)+(D348*base!E$4)+(C348*base!E$4)+(F348*base!E$4)</f>
        <v>0</v>
      </c>
      <c r="N348" s="31" t="str">
        <f>IF(M348&lt;=base!E$5,"","FAUX")</f>
        <v/>
      </c>
      <c r="O348" s="32">
        <f>IF(SUM(M348-base!E$5)&lt;0,0,SUM(M348-base!E$5))</f>
        <v>0</v>
      </c>
      <c r="P348" s="33">
        <f t="shared" si="15"/>
        <v>0</v>
      </c>
      <c r="Q348" s="14" t="str">
        <f>IF(P348&lt;=base!E$3,"","FAUX")</f>
        <v/>
      </c>
      <c r="R348" s="34">
        <f>IF(SUM(P348-base!E$3)&lt;0,0,SUM(P348-base!E$3))</f>
        <v>0</v>
      </c>
      <c r="S348" s="35">
        <f t="shared" si="17"/>
        <v>0</v>
      </c>
      <c r="T348" s="35">
        <f>IF(S348&gt;("36:00"*1),S348-("36:00"*1),0)-T347</f>
        <v>-0.20833333333333304</v>
      </c>
      <c r="U348" s="16" t="str">
        <f>IF(travail!S348&lt;=base!E$8,"","FAUX")</f>
        <v/>
      </c>
      <c r="V348" s="36">
        <f>IF(SUM(S348-base!E$8)&lt;0,0,SUM(S348-base!E$8))</f>
        <v>0</v>
      </c>
      <c r="W348" s="149"/>
      <c r="X348" s="37">
        <f>IF(SUM(MOD(K348-I348,1)-IF(K348&gt;I348,MAX(0,MIN(K348,base!E$14/24)-MAX(I348,7/24)),MAX(0,base!E$14/24-MAX(I348,7/24))+MAX(0,MIN(K348,base!E$14/24)-7/24)))&lt;0,0,SUM(MOD(K348-I348,1)-IF(K348&gt;I348,MAX(0,MIN(K348,base!E$14/24)-MAX(I348,7/24)),MAX(0,base!E$14/24-MAX(I348,7/24))+MAX(0,MIN(K348,base!E$14/24)-7/24))))</f>
        <v>0</v>
      </c>
      <c r="Y348" s="19"/>
      <c r="Z348" s="39">
        <f>M348*G348*1</f>
        <v>0</v>
      </c>
    </row>
    <row r="349" spans="1:26">
      <c r="A349" s="3" t="s">
        <v>8</v>
      </c>
      <c r="B349" s="21">
        <v>41620</v>
      </c>
      <c r="C349" s="22"/>
      <c r="D349" s="23"/>
      <c r="E349" s="24"/>
      <c r="F349" s="25"/>
      <c r="G349" s="24"/>
      <c r="H349" s="25"/>
      <c r="I349" s="26"/>
      <c r="J349" s="27"/>
      <c r="K349" s="28"/>
      <c r="L349" s="29">
        <f t="shared" si="16"/>
        <v>0</v>
      </c>
      <c r="M349" s="30">
        <f>K349-I349+IF(I349&gt;K349,1)-J349+(E349*base!E$4)+(D349*base!E$4)+(C349*base!E$4)+(F349*base!E$4)</f>
        <v>0</v>
      </c>
      <c r="N349" s="31" t="str">
        <f>IF(M349&lt;=base!E$5,"","FAUX")</f>
        <v/>
      </c>
      <c r="O349" s="32">
        <f>IF(SUM(M349-base!E$5)&lt;0,0,SUM(M349-base!E$5))</f>
        <v>0</v>
      </c>
      <c r="P349" s="33">
        <f t="shared" si="15"/>
        <v>0</v>
      </c>
      <c r="Q349" s="14" t="str">
        <f>IF(P349&lt;=base!E$3,"","FAUX")</f>
        <v/>
      </c>
      <c r="R349" s="34">
        <f>IF(SUM(P349-base!E$3)&lt;0,0,SUM(P349-base!E$3))</f>
        <v>0</v>
      </c>
      <c r="S349" s="35">
        <f t="shared" si="17"/>
        <v>0</v>
      </c>
      <c r="T349" s="35">
        <f>IF(S349&gt;("36:00"*1),S349-("36:00"*1),0)-T348</f>
        <v>0.20833333333333304</v>
      </c>
      <c r="U349" s="16" t="str">
        <f>IF(travail!S349&lt;=base!E$8,"","FAUX")</f>
        <v/>
      </c>
      <c r="V349" s="36">
        <f>IF(SUM(S349-base!E$8)&lt;0,0,SUM(S349-base!E$8))</f>
        <v>0</v>
      </c>
      <c r="W349" s="149"/>
      <c r="X349" s="37">
        <f>IF(SUM(MOD(K349-I349,1)-IF(K349&gt;I349,MAX(0,MIN(K349,base!E$14/24)-MAX(I349,7/24)),MAX(0,base!E$14/24-MAX(I349,7/24))+MAX(0,MIN(K349,base!E$14/24)-7/24)))&lt;0,0,SUM(MOD(K349-I349,1)-IF(K349&gt;I349,MAX(0,MIN(K349,base!E$14/24)-MAX(I349,7/24)),MAX(0,base!E$14/24-MAX(I349,7/24))+MAX(0,MIN(K349,base!E$14/24)-7/24))))</f>
        <v>0</v>
      </c>
      <c r="Y349" s="19"/>
      <c r="Z349" s="39">
        <f>M349*G349*1</f>
        <v>0</v>
      </c>
    </row>
    <row r="350" spans="1:26">
      <c r="A350" s="3" t="s">
        <v>9</v>
      </c>
      <c r="B350" s="21">
        <v>41621</v>
      </c>
      <c r="C350" s="22"/>
      <c r="D350" s="23"/>
      <c r="E350" s="24"/>
      <c r="F350" s="25"/>
      <c r="G350" s="24"/>
      <c r="H350" s="25"/>
      <c r="I350" s="26"/>
      <c r="J350" s="27"/>
      <c r="K350" s="28"/>
      <c r="L350" s="29">
        <f t="shared" si="16"/>
        <v>0</v>
      </c>
      <c r="M350" s="30">
        <f>K350-I350+IF(I350&gt;K350,1)-J350+(E350*base!E$4)+(D350*base!E$4)+(C350*base!E$4)+(F350*base!E$4)</f>
        <v>0</v>
      </c>
      <c r="N350" s="31" t="str">
        <f>IF(M350&lt;=base!E$5,"","FAUX")</f>
        <v/>
      </c>
      <c r="O350" s="32">
        <f>IF(SUM(M350-base!E$5)&lt;0,0,SUM(M350-base!E$5))</f>
        <v>0</v>
      </c>
      <c r="P350" s="33">
        <f t="shared" si="15"/>
        <v>0</v>
      </c>
      <c r="Q350" s="14" t="str">
        <f>IF(P350&lt;=base!E$3,"","FAUX")</f>
        <v/>
      </c>
      <c r="R350" s="34">
        <f>IF(SUM(P350-base!E$3)&lt;0,0,SUM(P350-base!E$3))</f>
        <v>0</v>
      </c>
      <c r="S350" s="35">
        <f t="shared" si="17"/>
        <v>0</v>
      </c>
      <c r="T350" s="35">
        <f>IF(S350&gt;("36:00"*1),S350-("36:00"*1),0)-T349</f>
        <v>-0.20833333333333304</v>
      </c>
      <c r="U350" s="16" t="str">
        <f>IF(travail!S350&lt;=base!E$8,"","FAUX")</f>
        <v/>
      </c>
      <c r="V350" s="36">
        <f>IF(SUM(S350-base!E$8)&lt;0,0,SUM(S350-base!E$8))</f>
        <v>0</v>
      </c>
      <c r="W350" s="149"/>
      <c r="X350" s="37">
        <f>IF(SUM(MOD(K350-I350,1)-IF(K350&gt;I350,MAX(0,MIN(K350,base!E$14/24)-MAX(I350,7/24)),MAX(0,base!E$14/24-MAX(I350,7/24))+MAX(0,MIN(K350,base!E$14/24)-7/24)))&lt;0,0,SUM(MOD(K350-I350,1)-IF(K350&gt;I350,MAX(0,MIN(K350,base!E$14/24)-MAX(I350,7/24)),MAX(0,base!E$14/24-MAX(I350,7/24))+MAX(0,MIN(K350,base!E$14/24)-7/24))))</f>
        <v>0</v>
      </c>
      <c r="Y350" s="19"/>
      <c r="Z350" s="39">
        <f>M350*G350*1</f>
        <v>0</v>
      </c>
    </row>
    <row r="351" spans="1:26">
      <c r="A351" s="3" t="s">
        <v>3</v>
      </c>
      <c r="B351" s="21">
        <v>41622</v>
      </c>
      <c r="C351" s="22"/>
      <c r="D351" s="23"/>
      <c r="E351" s="24"/>
      <c r="F351" s="25"/>
      <c r="G351" s="24"/>
      <c r="H351" s="25"/>
      <c r="I351" s="26"/>
      <c r="J351" s="27"/>
      <c r="K351" s="28"/>
      <c r="L351" s="29">
        <f t="shared" si="16"/>
        <v>0</v>
      </c>
      <c r="M351" s="30">
        <f>K351-I351+IF(I351&gt;K351,1)-J351+(E351*base!E$4)+(D351*base!E$4)+(C351*base!E$4)+(F351*base!E$4)</f>
        <v>0</v>
      </c>
      <c r="N351" s="31" t="str">
        <f>IF(M351&lt;=base!E$5,"","FAUX")</f>
        <v/>
      </c>
      <c r="O351" s="32">
        <f>IF(SUM(M351-base!E$5)&lt;0,0,SUM(M351-base!E$5))</f>
        <v>0</v>
      </c>
      <c r="P351" s="33">
        <f t="shared" si="15"/>
        <v>0</v>
      </c>
      <c r="Q351" s="14" t="str">
        <f>IF(P351&lt;=base!E$3,"","FAUX")</f>
        <v/>
      </c>
      <c r="R351" s="34">
        <f>IF(SUM(P351-base!E$3)&lt;0,0,SUM(P351-base!E$3))</f>
        <v>0</v>
      </c>
      <c r="S351" s="35">
        <f t="shared" si="17"/>
        <v>0</v>
      </c>
      <c r="T351" s="35">
        <f>IF(S351&gt;("36:00"*1),S351-("36:00"*1),0)-T350</f>
        <v>0.20833333333333304</v>
      </c>
      <c r="U351" s="16" t="str">
        <f>IF(travail!S351&lt;=base!E$8,"","FAUX")</f>
        <v/>
      </c>
      <c r="V351" s="36">
        <f>IF(SUM(S351-base!E$8)&lt;0,0,SUM(S351-base!E$8))</f>
        <v>0</v>
      </c>
      <c r="W351" s="149"/>
      <c r="X351" s="37">
        <f>IF(SUM(MOD(K351-I351,1)-IF(K351&gt;I351,MAX(0,MIN(K351,base!E$14/24)-MAX(I351,7/24)),MAX(0,base!E$14/24-MAX(I351,7/24))+MAX(0,MIN(K351,base!E$14/24)-7/24)))&lt;0,0,SUM(MOD(K351-I351,1)-IF(K351&gt;I351,MAX(0,MIN(K351,base!E$14/24)-MAX(I351,7/24)),MAX(0,base!E$14/24-MAX(I351,7/24))+MAX(0,MIN(K351,base!E$14/24)-7/24))))</f>
        <v>0</v>
      </c>
      <c r="Y351" s="19"/>
      <c r="Z351" s="39">
        <f>M351*G351*1</f>
        <v>0</v>
      </c>
    </row>
    <row r="352" spans="1:26">
      <c r="A352" s="3" t="s">
        <v>4</v>
      </c>
      <c r="B352" s="21">
        <v>41623</v>
      </c>
      <c r="C352" s="22"/>
      <c r="D352" s="23"/>
      <c r="E352" s="24"/>
      <c r="F352" s="25"/>
      <c r="G352" s="24"/>
      <c r="H352" s="25"/>
      <c r="I352" s="26"/>
      <c r="J352" s="27"/>
      <c r="K352" s="28"/>
      <c r="L352" s="29">
        <f t="shared" si="16"/>
        <v>0</v>
      </c>
      <c r="M352" s="30">
        <f>K352-I352+IF(I352&gt;K352,1)-J352+(E352*base!E$4)+(D352*base!E$4)+(C352*base!E$4)+(F352*base!E$4)</f>
        <v>0</v>
      </c>
      <c r="N352" s="31" t="str">
        <f>IF(M352&lt;=base!E$5,"","FAUX")</f>
        <v/>
      </c>
      <c r="O352" s="32">
        <f>IF(SUM(M352-base!E$5)&lt;0,0,SUM(M352-base!E$5))</f>
        <v>0</v>
      </c>
      <c r="P352" s="33">
        <f t="shared" si="15"/>
        <v>0</v>
      </c>
      <c r="Q352" s="14" t="str">
        <f>IF(P352&lt;=base!E$3,"","FAUX")</f>
        <v/>
      </c>
      <c r="R352" s="34">
        <f>IF(SUM(P352-base!E$3)&lt;0,0,SUM(P352-base!E$3))</f>
        <v>0</v>
      </c>
      <c r="S352" s="35">
        <f t="shared" si="17"/>
        <v>0</v>
      </c>
      <c r="T352" s="35">
        <f>IF(S352&gt;("36:00"*1),S352-("36:00"*1),0)-T351</f>
        <v>-0.20833333333333304</v>
      </c>
      <c r="U352" s="16" t="str">
        <f>IF(travail!S352&lt;=base!E$8,"","FAUX")</f>
        <v/>
      </c>
      <c r="V352" s="36">
        <f>IF(SUM(S352-base!E$8)&lt;0,0,SUM(S352-base!E$8))</f>
        <v>0</v>
      </c>
      <c r="W352" s="149"/>
      <c r="X352" s="37">
        <f>IF(SUM(MOD(K352-I352,1)-IF(K352&gt;I352,MAX(0,MIN(K352,base!E$14/24)-MAX(I352,7/24)),MAX(0,base!E$14/24-MAX(I352,7/24))+MAX(0,MIN(K352,base!E$14/24)-7/24)))&lt;0,0,SUM(MOD(K352-I352,1)-IF(K352&gt;I352,MAX(0,MIN(K352,base!E$14/24)-MAX(I352,7/24)),MAX(0,base!E$14/24-MAX(I352,7/24))+MAX(0,MIN(K352,base!E$14/24)-7/24))))</f>
        <v>0</v>
      </c>
      <c r="Y352" s="19"/>
      <c r="Z352" s="39"/>
    </row>
    <row r="353" spans="1:26">
      <c r="A353" s="3" t="s">
        <v>5</v>
      </c>
      <c r="B353" s="21">
        <v>41624</v>
      </c>
      <c r="C353" s="22"/>
      <c r="D353" s="23"/>
      <c r="E353" s="24"/>
      <c r="F353" s="25"/>
      <c r="G353" s="24"/>
      <c r="H353" s="25"/>
      <c r="I353" s="26"/>
      <c r="J353" s="27"/>
      <c r="K353" s="28"/>
      <c r="L353" s="29">
        <f t="shared" si="16"/>
        <v>0</v>
      </c>
      <c r="M353" s="30">
        <f>K353-I353+IF(I353&gt;K353,1)-J353+(E353*base!E$4)+(D353*base!E$4)+(C353*base!E$4)+(F353*base!E$4)</f>
        <v>0</v>
      </c>
      <c r="N353" s="31" t="str">
        <f>IF(M353&lt;=base!E$5,"","FAUX")</f>
        <v/>
      </c>
      <c r="O353" s="32">
        <f>IF(SUM(M353-base!E$5)&lt;0,0,SUM(M353-base!E$5))</f>
        <v>0</v>
      </c>
      <c r="P353" s="33">
        <f t="shared" si="15"/>
        <v>0</v>
      </c>
      <c r="Q353" s="14" t="str">
        <f>IF(P353&lt;=base!E$3,"","FAUX")</f>
        <v/>
      </c>
      <c r="R353" s="34">
        <f>IF(SUM(P353-base!E$3)&lt;0,0,SUM(P353-base!E$3))</f>
        <v>0</v>
      </c>
      <c r="S353" s="35">
        <f t="shared" si="17"/>
        <v>0</v>
      </c>
      <c r="T353" s="35">
        <f>IF(S353&gt;("36:00"*1),S353-("36:00"*1),0)-T352</f>
        <v>0.20833333333333304</v>
      </c>
      <c r="U353" s="16" t="str">
        <f>IF(travail!S353&lt;=base!E$8,"","FAUX")</f>
        <v/>
      </c>
      <c r="V353" s="36">
        <f>IF(SUM(S353-base!E$8)&lt;0,0,SUM(S353-base!E$8))</f>
        <v>0</v>
      </c>
      <c r="W353" s="149"/>
      <c r="X353" s="37">
        <f>IF(SUM(MOD(K353-I353,1)-IF(K353&gt;I353,MAX(0,MIN(K353,base!E$14/24)-MAX(I353,7/24)),MAX(0,base!E$14/24-MAX(I353,7/24))+MAX(0,MIN(K353,base!E$14/24)-7/24)))&lt;0,0,SUM(MOD(K353-I353,1)-IF(K353&gt;I353,MAX(0,MIN(K353,base!E$14/24)-MAX(I353,7/24)),MAX(0,base!E$14/24-MAX(I353,7/24))+MAX(0,MIN(K353,base!E$14/24)-7/24))))</f>
        <v>0</v>
      </c>
      <c r="Y353" s="38">
        <f>M353</f>
        <v>0</v>
      </c>
      <c r="Z353" s="39"/>
    </row>
    <row r="354" spans="1:26">
      <c r="A354" s="3" t="s">
        <v>6</v>
      </c>
      <c r="B354" s="21">
        <v>41625</v>
      </c>
      <c r="C354" s="22"/>
      <c r="D354" s="23"/>
      <c r="E354" s="24"/>
      <c r="F354" s="25"/>
      <c r="G354" s="24"/>
      <c r="H354" s="25"/>
      <c r="I354" s="26"/>
      <c r="J354" s="27"/>
      <c r="K354" s="28"/>
      <c r="L354" s="29">
        <f t="shared" si="16"/>
        <v>0</v>
      </c>
      <c r="M354" s="30">
        <f>K354-I354+IF(I354&gt;K354,1)-J354+(E354*base!E$4)+(D354*base!E$4)+(C354*base!E$4)+(F354*base!E$4)</f>
        <v>0</v>
      </c>
      <c r="N354" s="31" t="str">
        <f>IF(M354&lt;=base!E$5,"","FAUX")</f>
        <v/>
      </c>
      <c r="O354" s="32">
        <f>IF(SUM(M354-base!E$5)&lt;0,0,SUM(M354-base!E$5))</f>
        <v>0</v>
      </c>
      <c r="P354" s="33">
        <f t="shared" si="15"/>
        <v>0</v>
      </c>
      <c r="Q354" s="14" t="str">
        <f>IF(P354&lt;=base!E$3,"","FAUX")</f>
        <v/>
      </c>
      <c r="R354" s="34">
        <f>IF(SUM(P354-base!E$3)&lt;0,0,SUM(P354-base!E$3))</f>
        <v>0</v>
      </c>
      <c r="S354" s="35">
        <f t="shared" si="17"/>
        <v>0</v>
      </c>
      <c r="T354" s="35">
        <f>IF(S354&gt;("36:00"*1),S354-("36:00"*1),0)-T353</f>
        <v>-0.20833333333333304</v>
      </c>
      <c r="U354" s="16" t="str">
        <f>IF(travail!S354&lt;=base!E$8,"","FAUX")</f>
        <v/>
      </c>
      <c r="V354" s="36">
        <f>IF(SUM(S354-base!E$8)&lt;0,0,SUM(S354-base!E$8))</f>
        <v>0</v>
      </c>
      <c r="W354" s="149"/>
      <c r="X354" s="37">
        <f>IF(SUM(MOD(K354-I354,1)-IF(K354&gt;I354,MAX(0,MIN(K354,base!E$14/24)-MAX(I354,7/24)),MAX(0,base!E$14/24-MAX(I354,7/24))+MAX(0,MIN(K354,base!E$14/24)-7/24)))&lt;0,0,SUM(MOD(K354-I354,1)-IF(K354&gt;I354,MAX(0,MIN(K354,base!E$14/24)-MAX(I354,7/24)),MAX(0,base!E$14/24-MAX(I354,7/24))+MAX(0,MIN(K354,base!E$14/24)-7/24))))</f>
        <v>0</v>
      </c>
      <c r="Y354" s="19"/>
      <c r="Z354" s="39">
        <f>M354*G354*1</f>
        <v>0</v>
      </c>
    </row>
    <row r="355" spans="1:26">
      <c r="A355" s="3" t="s">
        <v>7</v>
      </c>
      <c r="B355" s="21">
        <v>41626</v>
      </c>
      <c r="C355" s="22"/>
      <c r="D355" s="23"/>
      <c r="E355" s="24"/>
      <c r="F355" s="25"/>
      <c r="G355" s="24"/>
      <c r="H355" s="25"/>
      <c r="I355" s="26"/>
      <c r="J355" s="27"/>
      <c r="K355" s="28"/>
      <c r="L355" s="29">
        <f t="shared" si="16"/>
        <v>0</v>
      </c>
      <c r="M355" s="30">
        <f>K355-I355+IF(I355&gt;K355,1)-J355+(E355*base!E$4)+(D355*base!E$4)+(C355*base!E$4)+(F355*base!E$4)</f>
        <v>0</v>
      </c>
      <c r="N355" s="31" t="str">
        <f>IF(M355&lt;=base!E$5,"","FAUX")</f>
        <v/>
      </c>
      <c r="O355" s="32">
        <f>IF(SUM(M355-base!E$5)&lt;0,0,SUM(M355-base!E$5))</f>
        <v>0</v>
      </c>
      <c r="P355" s="33">
        <f t="shared" si="15"/>
        <v>0</v>
      </c>
      <c r="Q355" s="14" t="str">
        <f>IF(P355&lt;=base!E$3,"","FAUX")</f>
        <v/>
      </c>
      <c r="R355" s="34">
        <f>IF(SUM(P355-base!E$3)&lt;0,0,SUM(P355-base!E$3))</f>
        <v>0</v>
      </c>
      <c r="S355" s="35">
        <f t="shared" si="17"/>
        <v>0</v>
      </c>
      <c r="T355" s="35">
        <f>IF(S355&gt;("36:00"*1),S355-("36:00"*1),0)-T354</f>
        <v>0.20833333333333304</v>
      </c>
      <c r="U355" s="16" t="str">
        <f>IF(travail!S355&lt;=base!E$8,"","FAUX")</f>
        <v/>
      </c>
      <c r="V355" s="36">
        <f>IF(SUM(S355-base!E$8)&lt;0,0,SUM(S355-base!E$8))</f>
        <v>0</v>
      </c>
      <c r="W355" s="149"/>
      <c r="X355" s="37">
        <f>IF(SUM(MOD(K355-I355,1)-IF(K355&gt;I355,MAX(0,MIN(K355,base!E$14/24)-MAX(I355,7/24)),MAX(0,base!E$14/24-MAX(I355,7/24))+MAX(0,MIN(K355,base!E$14/24)-7/24)))&lt;0,0,SUM(MOD(K355-I355,1)-IF(K355&gt;I355,MAX(0,MIN(K355,base!E$14/24)-MAX(I355,7/24)),MAX(0,base!E$14/24-MAX(I355,7/24))+MAX(0,MIN(K355,base!E$14/24)-7/24))))</f>
        <v>0</v>
      </c>
      <c r="Y355" s="19"/>
      <c r="Z355" s="39">
        <f>M355*G355*1</f>
        <v>0</v>
      </c>
    </row>
    <row r="356" spans="1:26">
      <c r="A356" s="3" t="s">
        <v>8</v>
      </c>
      <c r="B356" s="21">
        <v>41627</v>
      </c>
      <c r="C356" s="22"/>
      <c r="D356" s="23"/>
      <c r="E356" s="24"/>
      <c r="F356" s="25"/>
      <c r="G356" s="24"/>
      <c r="H356" s="25"/>
      <c r="I356" s="26"/>
      <c r="J356" s="27"/>
      <c r="K356" s="28"/>
      <c r="L356" s="29">
        <f t="shared" si="16"/>
        <v>0</v>
      </c>
      <c r="M356" s="30">
        <f>K356-I356+IF(I356&gt;K356,1)-J356+(E356*base!E$4)+(D356*base!E$4)+(C356*base!E$4)+(F356*base!E$4)</f>
        <v>0</v>
      </c>
      <c r="N356" s="31" t="str">
        <f>IF(M356&lt;=base!E$5,"","FAUX")</f>
        <v/>
      </c>
      <c r="O356" s="32">
        <f>IF(SUM(M356-base!E$5)&lt;0,0,SUM(M356-base!E$5))</f>
        <v>0</v>
      </c>
      <c r="P356" s="33">
        <f t="shared" si="15"/>
        <v>0</v>
      </c>
      <c r="Q356" s="14" t="str">
        <f>IF(P356&lt;=base!E$3,"","FAUX")</f>
        <v/>
      </c>
      <c r="R356" s="34">
        <f>IF(SUM(P356-base!E$3)&lt;0,0,SUM(P356-base!E$3))</f>
        <v>0</v>
      </c>
      <c r="S356" s="35">
        <f t="shared" si="17"/>
        <v>0</v>
      </c>
      <c r="T356" s="35">
        <f>IF(S356&gt;("36:00"*1),S356-("36:00"*1),0)-T355</f>
        <v>-0.20833333333333304</v>
      </c>
      <c r="U356" s="16" t="str">
        <f>IF(travail!S356&lt;=base!E$8,"","FAUX")</f>
        <v/>
      </c>
      <c r="V356" s="36">
        <f>IF(SUM(S356-base!E$8)&lt;0,0,SUM(S356-base!E$8))</f>
        <v>0</v>
      </c>
      <c r="W356" s="149"/>
      <c r="X356" s="37">
        <f>IF(SUM(MOD(K356-I356,1)-IF(K356&gt;I356,MAX(0,MIN(K356,base!E$14/24)-MAX(I356,7/24)),MAX(0,base!E$14/24-MAX(I356,7/24))+MAX(0,MIN(K356,base!E$14/24)-7/24)))&lt;0,0,SUM(MOD(K356-I356,1)-IF(K356&gt;I356,MAX(0,MIN(K356,base!E$14/24)-MAX(I356,7/24)),MAX(0,base!E$14/24-MAX(I356,7/24))+MAX(0,MIN(K356,base!E$14/24)-7/24))))</f>
        <v>0</v>
      </c>
      <c r="Y356" s="19"/>
      <c r="Z356" s="39">
        <f>M356*G356*1</f>
        <v>0</v>
      </c>
    </row>
    <row r="357" spans="1:26">
      <c r="A357" s="3" t="s">
        <v>9</v>
      </c>
      <c r="B357" s="21">
        <v>41628</v>
      </c>
      <c r="C357" s="22"/>
      <c r="D357" s="23"/>
      <c r="E357" s="24"/>
      <c r="F357" s="25"/>
      <c r="G357" s="24"/>
      <c r="H357" s="25"/>
      <c r="I357" s="26"/>
      <c r="J357" s="27"/>
      <c r="K357" s="28"/>
      <c r="L357" s="29">
        <f t="shared" si="16"/>
        <v>0</v>
      </c>
      <c r="M357" s="30">
        <f>K357-I357+IF(I357&gt;K357,1)-J357+(E357*base!E$4)+(D357*base!E$4)+(C357*base!E$4)+(F357*base!E$4)</f>
        <v>0</v>
      </c>
      <c r="N357" s="31" t="str">
        <f>IF(M357&lt;=base!E$5,"","FAUX")</f>
        <v/>
      </c>
      <c r="O357" s="32">
        <f>IF(SUM(M357-base!E$5)&lt;0,0,SUM(M357-base!E$5))</f>
        <v>0</v>
      </c>
      <c r="P357" s="33">
        <f t="shared" si="15"/>
        <v>0</v>
      </c>
      <c r="Q357" s="14" t="str">
        <f>IF(P357&lt;=base!E$3,"","FAUX")</f>
        <v/>
      </c>
      <c r="R357" s="34">
        <f>IF(SUM(P357-base!E$3)&lt;0,0,SUM(P357-base!E$3))</f>
        <v>0</v>
      </c>
      <c r="S357" s="35">
        <f t="shared" si="17"/>
        <v>0</v>
      </c>
      <c r="T357" s="35">
        <f>IF(S357&gt;("36:00"*1),S357-("36:00"*1),0)-T356</f>
        <v>0.20833333333333304</v>
      </c>
      <c r="U357" s="16" t="str">
        <f>IF(travail!S357&lt;=base!E$8,"","FAUX")</f>
        <v/>
      </c>
      <c r="V357" s="36">
        <f>IF(SUM(S357-base!E$8)&lt;0,0,SUM(S357-base!E$8))</f>
        <v>0</v>
      </c>
      <c r="W357" s="149"/>
      <c r="X357" s="37">
        <f>IF(SUM(MOD(K357-I357,1)-IF(K357&gt;I357,MAX(0,MIN(K357,base!E$14/24)-MAX(I357,7/24)),MAX(0,base!E$14/24-MAX(I357,7/24))+MAX(0,MIN(K357,base!E$14/24)-7/24)))&lt;0,0,SUM(MOD(K357-I357,1)-IF(K357&gt;I357,MAX(0,MIN(K357,base!E$14/24)-MAX(I357,7/24)),MAX(0,base!E$14/24-MAX(I357,7/24))+MAX(0,MIN(K357,base!E$14/24)-7/24))))</f>
        <v>0</v>
      </c>
      <c r="Y357" s="19"/>
      <c r="Z357" s="39">
        <f>M357*G357*1</f>
        <v>0</v>
      </c>
    </row>
    <row r="358" spans="1:26">
      <c r="A358" s="3" t="s">
        <v>3</v>
      </c>
      <c r="B358" s="21">
        <v>41629</v>
      </c>
      <c r="C358" s="22"/>
      <c r="D358" s="23"/>
      <c r="E358" s="24"/>
      <c r="F358" s="25"/>
      <c r="G358" s="24"/>
      <c r="H358" s="25"/>
      <c r="I358" s="26"/>
      <c r="J358" s="27"/>
      <c r="K358" s="28"/>
      <c r="L358" s="29">
        <f t="shared" si="16"/>
        <v>0</v>
      </c>
      <c r="M358" s="30">
        <f>K358-I358+IF(I358&gt;K358,1)-J358+(E358*base!E$4)+(D358*base!E$4)+(C358*base!E$4)+(F358*base!E$4)</f>
        <v>0</v>
      </c>
      <c r="N358" s="31" t="str">
        <f>IF(M358&lt;=base!E$5,"","FAUX")</f>
        <v/>
      </c>
      <c r="O358" s="32">
        <f>IF(SUM(M358-base!E$5)&lt;0,0,SUM(M358-base!E$5))</f>
        <v>0</v>
      </c>
      <c r="P358" s="33">
        <f t="shared" si="15"/>
        <v>0</v>
      </c>
      <c r="Q358" s="14" t="str">
        <f>IF(P358&lt;=base!E$3,"","FAUX")</f>
        <v/>
      </c>
      <c r="R358" s="34">
        <f>IF(SUM(P358-base!E$3)&lt;0,0,SUM(P358-base!E$3))</f>
        <v>0</v>
      </c>
      <c r="S358" s="35">
        <f t="shared" si="17"/>
        <v>0</v>
      </c>
      <c r="T358" s="35">
        <f>IF(S358&gt;("36:00"*1),S358-("36:00"*1),0)-T357</f>
        <v>-0.20833333333333304</v>
      </c>
      <c r="U358" s="16" t="str">
        <f>IF(travail!S358&lt;=base!E$8,"","FAUX")</f>
        <v/>
      </c>
      <c r="V358" s="36">
        <f>IF(SUM(S358-base!E$8)&lt;0,0,SUM(S358-base!E$8))</f>
        <v>0</v>
      </c>
      <c r="W358" s="149"/>
      <c r="X358" s="37">
        <f>IF(SUM(MOD(K358-I358,1)-IF(K358&gt;I358,MAX(0,MIN(K358,base!E$14/24)-MAX(I358,7/24)),MAX(0,base!E$14/24-MAX(I358,7/24))+MAX(0,MIN(K358,base!E$14/24)-7/24)))&lt;0,0,SUM(MOD(K358-I358,1)-IF(K358&gt;I358,MAX(0,MIN(K358,base!E$14/24)-MAX(I358,7/24)),MAX(0,base!E$14/24-MAX(I358,7/24))+MAX(0,MIN(K358,base!E$14/24)-7/24))))</f>
        <v>0</v>
      </c>
      <c r="Y358" s="19"/>
      <c r="Z358" s="39">
        <f>M358*G358*1</f>
        <v>0</v>
      </c>
    </row>
    <row r="359" spans="1:26">
      <c r="A359" s="3" t="s">
        <v>4</v>
      </c>
      <c r="B359" s="21">
        <v>41630</v>
      </c>
      <c r="C359" s="22"/>
      <c r="D359" s="23"/>
      <c r="E359" s="24"/>
      <c r="F359" s="25"/>
      <c r="G359" s="24"/>
      <c r="H359" s="25"/>
      <c r="I359" s="26"/>
      <c r="J359" s="27"/>
      <c r="K359" s="28"/>
      <c r="L359" s="29">
        <f t="shared" si="16"/>
        <v>0</v>
      </c>
      <c r="M359" s="30">
        <f>K359-I359+IF(I359&gt;K359,1)-J359+(E359*base!E$4)+(D359*base!E$4)+(C359*base!E$4)+(F359*base!E$4)</f>
        <v>0</v>
      </c>
      <c r="N359" s="31" t="str">
        <f>IF(M359&lt;=base!E$5,"","FAUX")</f>
        <v/>
      </c>
      <c r="O359" s="32">
        <f>IF(SUM(M359-base!E$5)&lt;0,0,SUM(M359-base!E$5))</f>
        <v>0</v>
      </c>
      <c r="P359" s="33">
        <f t="shared" si="15"/>
        <v>0</v>
      </c>
      <c r="Q359" s="14" t="str">
        <f>IF(P359&lt;=base!E$3,"","FAUX")</f>
        <v/>
      </c>
      <c r="R359" s="34">
        <f>IF(SUM(P359-base!E$3)&lt;0,0,SUM(P359-base!E$3))</f>
        <v>0</v>
      </c>
      <c r="S359" s="35">
        <f t="shared" si="17"/>
        <v>0</v>
      </c>
      <c r="T359" s="35">
        <f>IF(S359&gt;("36:00"*1),S359-("36:00"*1),0)-T358</f>
        <v>0.20833333333333304</v>
      </c>
      <c r="U359" s="16" t="str">
        <f>IF(travail!S359&lt;=base!E$8,"","FAUX")</f>
        <v/>
      </c>
      <c r="V359" s="36">
        <f>IF(SUM(S359-base!E$8)&lt;0,0,SUM(S359-base!E$8))</f>
        <v>0</v>
      </c>
      <c r="W359" s="149"/>
      <c r="X359" s="37">
        <f>IF(SUM(MOD(K359-I359,1)-IF(K359&gt;I359,MAX(0,MIN(K359,base!E$14/24)-MAX(I359,7/24)),MAX(0,base!E$14/24-MAX(I359,7/24))+MAX(0,MIN(K359,base!E$14/24)-7/24)))&lt;0,0,SUM(MOD(K359-I359,1)-IF(K359&gt;I359,MAX(0,MIN(K359,base!E$14/24)-MAX(I359,7/24)),MAX(0,base!E$14/24-MAX(I359,7/24))+MAX(0,MIN(K359,base!E$14/24)-7/24))))</f>
        <v>0</v>
      </c>
      <c r="Y359" s="19"/>
      <c r="Z359" s="39"/>
    </row>
    <row r="360" spans="1:26">
      <c r="A360" s="3" t="s">
        <v>5</v>
      </c>
      <c r="B360" s="21">
        <v>41631</v>
      </c>
      <c r="C360" s="22"/>
      <c r="D360" s="23"/>
      <c r="E360" s="24"/>
      <c r="F360" s="25"/>
      <c r="G360" s="24"/>
      <c r="H360" s="25"/>
      <c r="I360" s="26"/>
      <c r="J360" s="27"/>
      <c r="K360" s="28"/>
      <c r="L360" s="29">
        <f t="shared" si="16"/>
        <v>0</v>
      </c>
      <c r="M360" s="30">
        <f>K360-I360+IF(I360&gt;K360,1)-J360+(E360*base!E$4)+(D360*base!E$4)+(C360*base!E$4)+(F360*base!E$4)</f>
        <v>0</v>
      </c>
      <c r="N360" s="31" t="str">
        <f>IF(M360&lt;=base!E$5,"","FAUX")</f>
        <v/>
      </c>
      <c r="O360" s="32">
        <f>IF(SUM(M360-base!E$5)&lt;0,0,SUM(M360-base!E$5))</f>
        <v>0</v>
      </c>
      <c r="P360" s="33">
        <f t="shared" si="15"/>
        <v>0</v>
      </c>
      <c r="Q360" s="14" t="str">
        <f>IF(P360&lt;=base!E$3,"","FAUX")</f>
        <v/>
      </c>
      <c r="R360" s="34">
        <f>IF(SUM(P360-base!E$3)&lt;0,0,SUM(P360-base!E$3))</f>
        <v>0</v>
      </c>
      <c r="S360" s="35">
        <f t="shared" si="17"/>
        <v>0</v>
      </c>
      <c r="T360" s="35">
        <f>IF(S360&gt;("36:00"*1),S360-("36:00"*1),0)-T359</f>
        <v>-0.20833333333333304</v>
      </c>
      <c r="U360" s="16" t="str">
        <f>IF(travail!S360&lt;=base!E$8,"","FAUX")</f>
        <v/>
      </c>
      <c r="V360" s="36">
        <f>IF(SUM(S360-base!E$8)&lt;0,0,SUM(S360-base!E$8))</f>
        <v>0</v>
      </c>
      <c r="W360" s="149"/>
      <c r="X360" s="37">
        <f>IF(SUM(MOD(K360-I360,1)-IF(K360&gt;I360,MAX(0,MIN(K360,base!E$14/24)-MAX(I360,7/24)),MAX(0,base!E$14/24-MAX(I360,7/24))+MAX(0,MIN(K360,base!E$14/24)-7/24)))&lt;0,0,SUM(MOD(K360-I360,1)-IF(K360&gt;I360,MAX(0,MIN(K360,base!E$14/24)-MAX(I360,7/24)),MAX(0,base!E$14/24-MAX(I360,7/24))+MAX(0,MIN(K360,base!E$14/24)-7/24))))</f>
        <v>0</v>
      </c>
      <c r="Y360" s="38">
        <f>M360</f>
        <v>0</v>
      </c>
      <c r="Z360" s="39"/>
    </row>
    <row r="361" spans="1:26">
      <c r="A361" s="3" t="s">
        <v>6</v>
      </c>
      <c r="B361" s="21">
        <v>41632</v>
      </c>
      <c r="C361" s="22"/>
      <c r="D361" s="23"/>
      <c r="E361" s="24"/>
      <c r="F361" s="25"/>
      <c r="G361" s="24"/>
      <c r="H361" s="25"/>
      <c r="I361" s="26"/>
      <c r="J361" s="27"/>
      <c r="K361" s="28"/>
      <c r="L361" s="29">
        <f t="shared" si="16"/>
        <v>0</v>
      </c>
      <c r="M361" s="30">
        <f>K361-I361+IF(I361&gt;K361,1)-J361+(E361*base!E$4)+(D361*base!E$4)+(C361*base!E$4)+(F361*base!E$4)</f>
        <v>0</v>
      </c>
      <c r="N361" s="31" t="str">
        <f>IF(M361&lt;=base!E$5,"","FAUX")</f>
        <v/>
      </c>
      <c r="O361" s="32">
        <f>IF(SUM(M361-base!E$5)&lt;0,0,SUM(M361-base!E$5))</f>
        <v>0</v>
      </c>
      <c r="P361" s="33">
        <f t="shared" si="15"/>
        <v>0</v>
      </c>
      <c r="Q361" s="14" t="str">
        <f>IF(P361&lt;=base!E$3,"","FAUX")</f>
        <v/>
      </c>
      <c r="R361" s="34">
        <f>IF(SUM(P361-base!E$3)&lt;0,0,SUM(P361-base!E$3))</f>
        <v>0</v>
      </c>
      <c r="S361" s="35">
        <f t="shared" si="17"/>
        <v>0</v>
      </c>
      <c r="T361" s="35">
        <f>IF(S361&gt;("36:00"*1),S361-("36:00"*1),0)-T360</f>
        <v>0.20833333333333304</v>
      </c>
      <c r="U361" s="16" t="str">
        <f>IF(travail!S361&lt;=base!E$8,"","FAUX")</f>
        <v/>
      </c>
      <c r="V361" s="36">
        <f>IF(SUM(S361-base!E$8)&lt;0,0,SUM(S361-base!E$8))</f>
        <v>0</v>
      </c>
      <c r="W361" s="149"/>
      <c r="X361" s="37">
        <f>IF(SUM(MOD(K361-I361,1)-IF(K361&gt;I361,MAX(0,MIN(K361,base!E$14/24)-MAX(I361,7/24)),MAX(0,base!E$14/24-MAX(I361,7/24))+MAX(0,MIN(K361,base!E$14/24)-7/24)))&lt;0,0,SUM(MOD(K361-I361,1)-IF(K361&gt;I361,MAX(0,MIN(K361,base!E$14/24)-MAX(I361,7/24)),MAX(0,base!E$14/24-MAX(I361,7/24))+MAX(0,MIN(K361,base!E$14/24)-7/24))))</f>
        <v>0</v>
      </c>
      <c r="Y361" s="19"/>
      <c r="Z361" s="39">
        <f t="shared" ref="Z361:Z366" si="18">M361*G361*1</f>
        <v>0</v>
      </c>
    </row>
    <row r="362" spans="1:26">
      <c r="A362" s="3" t="s">
        <v>7</v>
      </c>
      <c r="B362" s="21">
        <v>41633</v>
      </c>
      <c r="C362" s="22"/>
      <c r="D362" s="23"/>
      <c r="E362" s="24"/>
      <c r="F362" s="25"/>
      <c r="G362" s="24"/>
      <c r="H362" s="25"/>
      <c r="I362" s="26"/>
      <c r="J362" s="27"/>
      <c r="K362" s="28"/>
      <c r="L362" s="29">
        <f t="shared" si="16"/>
        <v>0</v>
      </c>
      <c r="M362" s="30">
        <f>K362-I362+IF(I362&gt;K362,1)-J362+(E362*base!E$4)+(D362*base!E$4)+(C362*base!E$4)+(F362*base!E$4)</f>
        <v>0</v>
      </c>
      <c r="N362" s="31" t="str">
        <f>IF(M362&lt;=base!E$5,"","FAUX")</f>
        <v/>
      </c>
      <c r="O362" s="32">
        <f>IF(SUM(M362-base!E$5)&lt;0,0,SUM(M362-base!E$5))</f>
        <v>0</v>
      </c>
      <c r="P362" s="33">
        <f t="shared" si="15"/>
        <v>0</v>
      </c>
      <c r="Q362" s="14" t="str">
        <f>IF(P362&lt;=base!E$3,"","FAUX")</f>
        <v/>
      </c>
      <c r="R362" s="34">
        <f>IF(SUM(P362-base!E$3)&lt;0,0,SUM(P362-base!E$3))</f>
        <v>0</v>
      </c>
      <c r="S362" s="35">
        <f t="shared" si="17"/>
        <v>0</v>
      </c>
      <c r="T362" s="35">
        <f>IF(S362&gt;("36:00"*1),S362-("36:00"*1),0)-T361</f>
        <v>-0.20833333333333304</v>
      </c>
      <c r="U362" s="16" t="str">
        <f>IF(travail!S362&lt;=base!E$8,"","FAUX")</f>
        <v/>
      </c>
      <c r="V362" s="36">
        <f>IF(SUM(S362-base!E$8)&lt;0,0,SUM(S362-base!E$8))</f>
        <v>0</v>
      </c>
      <c r="W362" s="149"/>
      <c r="X362" s="37">
        <f>IF(SUM(MOD(K362-I362,1)-IF(K362&gt;I362,MAX(0,MIN(K362,base!E$14/24)-MAX(I362,7/24)),MAX(0,base!E$14/24-MAX(I362,7/24))+MAX(0,MIN(K362,base!E$14/24)-7/24)))&lt;0,0,SUM(MOD(K362-I362,1)-IF(K362&gt;I362,MAX(0,MIN(K362,base!E$14/24)-MAX(I362,7/24)),MAX(0,base!E$14/24-MAX(I362,7/24))+MAX(0,MIN(K362,base!E$14/24)-7/24))))</f>
        <v>0</v>
      </c>
      <c r="Y362" s="19"/>
      <c r="Z362" s="39">
        <f t="shared" si="18"/>
        <v>0</v>
      </c>
    </row>
    <row r="363" spans="1:26">
      <c r="A363" s="3" t="s">
        <v>8</v>
      </c>
      <c r="B363" s="21">
        <v>41634</v>
      </c>
      <c r="C363" s="22"/>
      <c r="D363" s="23"/>
      <c r="E363" s="24"/>
      <c r="F363" s="25"/>
      <c r="G363" s="24"/>
      <c r="H363" s="25"/>
      <c r="I363" s="26"/>
      <c r="J363" s="27"/>
      <c r="K363" s="28"/>
      <c r="L363" s="29">
        <f t="shared" si="16"/>
        <v>0</v>
      </c>
      <c r="M363" s="30">
        <f>K363-I363+IF(I363&gt;K363,1)-J363+(E363*base!E$4)+(D363*base!E$4)+(C363*base!E$4)+(F363*base!E$4)</f>
        <v>0</v>
      </c>
      <c r="N363" s="31" t="str">
        <f>IF(M363&lt;=base!E$5,"","FAUX")</f>
        <v/>
      </c>
      <c r="O363" s="32">
        <f>IF(SUM(M363-base!E$5)&lt;0,0,SUM(M363-base!E$5))</f>
        <v>0</v>
      </c>
      <c r="P363" s="33">
        <f t="shared" si="15"/>
        <v>0</v>
      </c>
      <c r="Q363" s="14" t="str">
        <f>IF(P363&lt;=base!E$3,"","FAUX")</f>
        <v/>
      </c>
      <c r="R363" s="34">
        <f>IF(SUM(P363-base!E$3)&lt;0,0,SUM(P363-base!E$3))</f>
        <v>0</v>
      </c>
      <c r="S363" s="35">
        <f t="shared" si="17"/>
        <v>0</v>
      </c>
      <c r="T363" s="35">
        <f>IF(S363&gt;("36:00"*1),S363-("36:00"*1),0)-T362</f>
        <v>0.20833333333333304</v>
      </c>
      <c r="U363" s="16" t="str">
        <f>IF(travail!S363&lt;=base!E$8,"","FAUX")</f>
        <v/>
      </c>
      <c r="V363" s="36">
        <f>IF(SUM(S363-base!E$8)&lt;0,0,SUM(S363-base!E$8))</f>
        <v>0</v>
      </c>
      <c r="W363" s="149"/>
      <c r="X363" s="37">
        <f>IF(SUM(MOD(K363-I363,1)-IF(K363&gt;I363,MAX(0,MIN(K363,base!E$14/24)-MAX(I363,7/24)),MAX(0,base!E$14/24-MAX(I363,7/24))+MAX(0,MIN(K363,base!E$14/24)-7/24)))&lt;0,0,SUM(MOD(K363-I363,1)-IF(K363&gt;I363,MAX(0,MIN(K363,base!E$14/24)-MAX(I363,7/24)),MAX(0,base!E$14/24-MAX(I363,7/24))+MAX(0,MIN(K363,base!E$14/24)-7/24))))</f>
        <v>0</v>
      </c>
      <c r="Y363" s="19"/>
      <c r="Z363" s="39">
        <f t="shared" si="18"/>
        <v>0</v>
      </c>
    </row>
    <row r="364" spans="1:26">
      <c r="A364" s="3" t="s">
        <v>9</v>
      </c>
      <c r="B364" s="21">
        <v>41635</v>
      </c>
      <c r="C364" s="22"/>
      <c r="D364" s="23"/>
      <c r="E364" s="24"/>
      <c r="F364" s="25"/>
      <c r="G364" s="24"/>
      <c r="H364" s="25"/>
      <c r="I364" s="26"/>
      <c r="J364" s="27"/>
      <c r="K364" s="28"/>
      <c r="L364" s="29">
        <f t="shared" si="16"/>
        <v>0</v>
      </c>
      <c r="M364" s="30">
        <f>K364-I364+IF(I364&gt;K364,1)-J364+(E364*base!E$4)+(D364*base!E$4)+(C364*base!E$4)+(F364*base!E$4)</f>
        <v>0</v>
      </c>
      <c r="N364" s="31" t="str">
        <f>IF(M364&lt;=base!E$5,"","FAUX")</f>
        <v/>
      </c>
      <c r="O364" s="32">
        <f>IF(SUM(M364-base!E$5)&lt;0,0,SUM(M364-base!E$5))</f>
        <v>0</v>
      </c>
      <c r="P364" s="33">
        <f t="shared" si="15"/>
        <v>0</v>
      </c>
      <c r="Q364" s="14" t="str">
        <f>IF(P364&lt;=base!E$3,"","FAUX")</f>
        <v/>
      </c>
      <c r="R364" s="34">
        <f>IF(SUM(P364-base!E$3)&lt;0,0,SUM(P364-base!E$3))</f>
        <v>0</v>
      </c>
      <c r="S364" s="35">
        <f t="shared" si="17"/>
        <v>0</v>
      </c>
      <c r="T364" s="35">
        <f>IF(S364&gt;("36:00"*1),S364-("36:00"*1),0)-T363</f>
        <v>-0.20833333333333304</v>
      </c>
      <c r="U364" s="16" t="str">
        <f>IF(travail!S364&lt;=base!E$8,"","FAUX")</f>
        <v/>
      </c>
      <c r="V364" s="36">
        <f>IF(SUM(S364-base!E$8)&lt;0,0,SUM(S364-base!E$8))</f>
        <v>0</v>
      </c>
      <c r="W364" s="149"/>
      <c r="X364" s="37">
        <f>IF(SUM(MOD(K364-I364,1)-IF(K364&gt;I364,MAX(0,MIN(K364,base!E$14/24)-MAX(I364,7/24)),MAX(0,base!E$14/24-MAX(I364,7/24))+MAX(0,MIN(K364,base!E$14/24)-7/24)))&lt;0,0,SUM(MOD(K364-I364,1)-IF(K364&gt;I364,MAX(0,MIN(K364,base!E$14/24)-MAX(I364,7/24)),MAX(0,base!E$14/24-MAX(I364,7/24))+MAX(0,MIN(K364,base!E$14/24)-7/24))))</f>
        <v>0</v>
      </c>
      <c r="Y364" s="19"/>
      <c r="Z364" s="39">
        <f t="shared" si="18"/>
        <v>0</v>
      </c>
    </row>
    <row r="365" spans="1:26">
      <c r="A365" s="3" t="s">
        <v>3</v>
      </c>
      <c r="B365" s="21">
        <v>41636</v>
      </c>
      <c r="C365" s="22"/>
      <c r="D365" s="23"/>
      <c r="E365" s="24"/>
      <c r="F365" s="25"/>
      <c r="G365" s="24"/>
      <c r="H365" s="25"/>
      <c r="I365" s="26"/>
      <c r="J365" s="27"/>
      <c r="K365" s="28"/>
      <c r="L365" s="29">
        <f t="shared" si="16"/>
        <v>0</v>
      </c>
      <c r="M365" s="30">
        <f>K365-I365+IF(I365&gt;K365,1)-J365+(E365*base!E$4)+(D365*base!E$4)+(C365*base!E$4)+(F365*base!E$4)</f>
        <v>0</v>
      </c>
      <c r="N365" s="31" t="str">
        <f>IF(M365&lt;=base!E$5,"","FAUX")</f>
        <v/>
      </c>
      <c r="O365" s="32">
        <f>IF(SUM(M365-base!E$5)&lt;0,0,SUM(M365-base!E$5))</f>
        <v>0</v>
      </c>
      <c r="P365" s="33">
        <f t="shared" si="15"/>
        <v>0</v>
      </c>
      <c r="Q365" s="14" t="str">
        <f>IF(P365&lt;=base!E$3,"","FAUX")</f>
        <v/>
      </c>
      <c r="R365" s="34">
        <f>IF(SUM(P365-base!E$3)&lt;0,0,SUM(P365-base!E$3))</f>
        <v>0</v>
      </c>
      <c r="S365" s="35">
        <f t="shared" si="17"/>
        <v>0</v>
      </c>
      <c r="T365" s="35">
        <f>IF(S365&gt;("36:00"*1),S365-("36:00"*1),0)-T364</f>
        <v>0.20833333333333304</v>
      </c>
      <c r="U365" s="16" t="str">
        <f>IF(travail!S365&lt;=base!E$8,"","FAUX")</f>
        <v/>
      </c>
      <c r="V365" s="36">
        <f>IF(SUM(S365-base!E$8)&lt;0,0,SUM(S365-base!E$8))</f>
        <v>0</v>
      </c>
      <c r="W365" s="149"/>
      <c r="X365" s="37">
        <f>IF(SUM(MOD(K365-I365,1)-IF(K365&gt;I365,MAX(0,MIN(K365,base!E$14/24)-MAX(I365,7/24)),MAX(0,base!E$14/24-MAX(I365,7/24))+MAX(0,MIN(K365,base!E$14/24)-7/24)))&lt;0,0,SUM(MOD(K365-I365,1)-IF(K365&gt;I365,MAX(0,MIN(K365,base!E$14/24)-MAX(I365,7/24)),MAX(0,base!E$14/24-MAX(I365,7/24))+MAX(0,MIN(K365,base!E$14/24)-7/24))))</f>
        <v>0</v>
      </c>
      <c r="Y365" s="19"/>
      <c r="Z365" s="39">
        <f t="shared" si="18"/>
        <v>0</v>
      </c>
    </row>
    <row r="366" spans="1:26">
      <c r="A366" s="3" t="s">
        <v>4</v>
      </c>
      <c r="B366" s="21">
        <v>41637</v>
      </c>
      <c r="C366" s="22"/>
      <c r="D366" s="23"/>
      <c r="E366" s="24"/>
      <c r="F366" s="25"/>
      <c r="G366" s="24"/>
      <c r="H366" s="25"/>
      <c r="I366" s="26"/>
      <c r="J366" s="27"/>
      <c r="K366" s="28"/>
      <c r="L366" s="29">
        <f t="shared" si="16"/>
        <v>0</v>
      </c>
      <c r="M366" s="30">
        <f>K366-I366+IF(I366&gt;K366,1)-J366+(E366*base!E$4)+(D366*base!E$4)+(C366*base!E$4)+(F366*base!E$4)</f>
        <v>0</v>
      </c>
      <c r="N366" s="31" t="str">
        <f>IF(M366&lt;=base!E$5,"","FAUX")</f>
        <v/>
      </c>
      <c r="O366" s="32">
        <f>IF(SUM(M366-base!E$5)&lt;0,0,SUM(M366-base!E$5))</f>
        <v>0</v>
      </c>
      <c r="P366" s="33">
        <f t="shared" si="15"/>
        <v>0</v>
      </c>
      <c r="Q366" s="14" t="str">
        <f>IF(P366&lt;=base!E$3,"","FAUX")</f>
        <v/>
      </c>
      <c r="R366" s="34">
        <f>IF(SUM(P366-base!E$3)&lt;0,0,SUM(P366-base!E$3))</f>
        <v>0</v>
      </c>
      <c r="S366" s="35">
        <f t="shared" si="17"/>
        <v>0</v>
      </c>
      <c r="T366" s="35">
        <f>IF(S366&gt;("36:00"*1),S366-("36:00"*1),0)-T365</f>
        <v>-0.20833333333333304</v>
      </c>
      <c r="U366" s="16" t="str">
        <f>IF(travail!S366&lt;=base!E$8,"","FAUX")</f>
        <v/>
      </c>
      <c r="V366" s="36">
        <f>IF(SUM(S366-base!E$8)&lt;0,0,SUM(S366-base!E$8))</f>
        <v>0</v>
      </c>
      <c r="W366" s="149"/>
      <c r="X366" s="37">
        <f>IF(SUM(MOD(K366-I366,1)-IF(K366&gt;I366,MAX(0,MIN(K366,base!E$14/24)-MAX(I366,7/24)),MAX(0,base!E$14/24-MAX(I366,7/24))+MAX(0,MIN(K366,base!E$14/24)-7/24)))&lt;0,0,SUM(MOD(K366-I366,1)-IF(K366&gt;I366,MAX(0,MIN(K366,base!E$14/24)-MAX(I366,7/24)),MAX(0,base!E$14/24-MAX(I366,7/24))+MAX(0,MIN(K366,base!E$14/24)-7/24))))</f>
        <v>0</v>
      </c>
      <c r="Y366" s="19"/>
      <c r="Z366" s="39">
        <f t="shared" si="18"/>
        <v>0</v>
      </c>
    </row>
    <row r="367" spans="1:26">
      <c r="A367" s="3" t="s">
        <v>5</v>
      </c>
      <c r="B367" s="21">
        <v>41638</v>
      </c>
      <c r="C367" s="22"/>
      <c r="D367" s="23"/>
      <c r="E367" s="24"/>
      <c r="F367" s="25"/>
      <c r="G367" s="24"/>
      <c r="H367" s="25"/>
      <c r="I367" s="26"/>
      <c r="J367" s="27"/>
      <c r="K367" s="28"/>
      <c r="L367" s="29">
        <f t="shared" si="16"/>
        <v>0</v>
      </c>
      <c r="M367" s="30">
        <f>K367-I367+IF(I367&gt;K367,1)-J367+(E367*base!E$4)+(D367*base!E$4)+(C367*base!E$4)+(F367*base!E$4)</f>
        <v>0</v>
      </c>
      <c r="N367" s="31" t="str">
        <f>IF(M367&lt;=base!E$5,"","FAUX")</f>
        <v/>
      </c>
      <c r="O367" s="32">
        <f>IF(SUM(M367-base!E$5)&lt;0,0,SUM(M367-base!E$5))</f>
        <v>0</v>
      </c>
      <c r="P367" s="33">
        <f t="shared" ref="P367" si="19">K367-I367+IF(I367&gt;K367,1)</f>
        <v>0</v>
      </c>
      <c r="Q367" s="14" t="str">
        <f>IF(P367&lt;=base!E$3,"","FAUX")</f>
        <v/>
      </c>
      <c r="R367" s="34">
        <f>IF(SUM(P367-base!E$3)&lt;0,0,SUM(P367-base!E$3))</f>
        <v>0</v>
      </c>
      <c r="S367" s="35">
        <f t="shared" si="17"/>
        <v>0</v>
      </c>
      <c r="T367" s="35">
        <f>IF(S367&gt;("36:00"*1),S367-("36:00"*1),0)-T366</f>
        <v>0.20833333333333304</v>
      </c>
      <c r="U367" s="16" t="str">
        <f>IF(travail!S367&lt;=base!E$8,"","FAUX")</f>
        <v/>
      </c>
      <c r="V367" s="36">
        <f>IF(SUM(S367-base!E$8)&lt;0,0,SUM(S367-base!E$8))</f>
        <v>0</v>
      </c>
      <c r="W367" s="149"/>
      <c r="X367" s="37">
        <f>IF(SUM(MOD(K367-I367,1)-IF(K367&gt;I367,MAX(0,MIN(K367,base!E$14/24)-MAX(I367,7/24)),MAX(0,base!E$14/24-MAX(I367,7/24))+MAX(0,MIN(K367,base!E$14/24)-7/24)))&lt;0,0,SUM(MOD(K367-I367,1)-IF(K367&gt;I367,MAX(0,MIN(K367,base!E$14/24)-MAX(I367,7/24)),MAX(0,base!E$14/24-MAX(I367,7/24))+MAX(0,MIN(K367,base!E$14/24)-7/24))))</f>
        <v>0</v>
      </c>
      <c r="Y367" s="19"/>
      <c r="Z367" s="39">
        <f t="shared" ref="Z367" si="20">M367*G367*1</f>
        <v>0</v>
      </c>
    </row>
    <row r="368" spans="1:26">
      <c r="W368" s="14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victorine</cp:lastModifiedBy>
  <dcterms:created xsi:type="dcterms:W3CDTF">2016-10-24T13:04:51Z</dcterms:created>
  <dcterms:modified xsi:type="dcterms:W3CDTF">2017-11-29T14:11:35Z</dcterms:modified>
</cp:coreProperties>
</file>