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prunier\Desktop\"/>
    </mc:Choice>
  </mc:AlternateContent>
  <bookViews>
    <workbookView xWindow="0" yWindow="0" windowWidth="24000" windowHeight="9135"/>
  </bookViews>
  <sheets>
    <sheet name="FLEET INFORMATION" sheetId="3" r:id="rId1"/>
    <sheet name="MODELE" sheetId="21" r:id="rId2"/>
    <sheet name="Feuil1" sheetId="1" r:id="rId3"/>
  </sheets>
  <definedNames>
    <definedName name="_xlnm._FilterDatabase" localSheetId="0" hidden="1">'FLEET INFORMATION'!$B$2:$T$2</definedName>
    <definedName name="_xlnm.Print_Area" localSheetId="0">'FLEET INFORMATION'!$B$1:$T$61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1" l="1"/>
  <c r="A21" i="21" l="1"/>
  <c r="A20" i="21"/>
  <c r="A19" i="21"/>
  <c r="A18" i="21"/>
  <c r="A17" i="21"/>
  <c r="A16" i="21"/>
  <c r="S61" i="3"/>
  <c r="R61" i="3" s="1"/>
  <c r="T61" i="3" s="1"/>
  <c r="Q61" i="3"/>
  <c r="Q60" i="3" a="1"/>
  <c r="Q60" i="3" s="1"/>
  <c r="S60" i="3" s="1"/>
  <c r="R60" i="3" s="1"/>
  <c r="T60" i="3" s="1"/>
  <c r="Q59" i="3" a="1"/>
  <c r="Q59" i="3" s="1"/>
  <c r="S59" i="3" s="1"/>
  <c r="R59" i="3" s="1"/>
  <c r="T59" i="3" s="1"/>
  <c r="Q58" i="3" a="1"/>
  <c r="Q58" i="3" s="1"/>
  <c r="S58" i="3" s="1"/>
  <c r="R58" i="3" s="1"/>
  <c r="T58" i="3" s="1"/>
  <c r="Q57" i="3" a="1"/>
  <c r="Q57" i="3" s="1"/>
  <c r="S57" i="3" s="1"/>
  <c r="R57" i="3" s="1"/>
  <c r="T57" i="3" s="1"/>
  <c r="Q56" i="3" a="1"/>
  <c r="Q56" i="3" s="1"/>
  <c r="S56" i="3" s="1"/>
  <c r="R56" i="3" s="1"/>
  <c r="T56" i="3" s="1"/>
  <c r="Q55" i="3" a="1"/>
  <c r="Q55" i="3" s="1"/>
  <c r="S55" i="3" s="1"/>
  <c r="R55" i="3" s="1"/>
  <c r="T55" i="3" s="1"/>
  <c r="Q54" i="3" a="1"/>
  <c r="Q54" i="3" s="1"/>
  <c r="S54" i="3" s="1"/>
  <c r="R54" i="3" s="1"/>
  <c r="T54" i="3" s="1"/>
  <c r="Q53" i="3" a="1"/>
  <c r="Q53" i="3" s="1"/>
  <c r="S53" i="3" s="1"/>
  <c r="R53" i="3" s="1"/>
  <c r="T53" i="3" s="1"/>
  <c r="Q52" i="3" a="1"/>
  <c r="Q52" i="3" s="1"/>
  <c r="S52" i="3" s="1"/>
  <c r="R52" i="3" s="1"/>
  <c r="T52" i="3" s="1"/>
  <c r="Q51" i="3" a="1"/>
  <c r="Q51" i="3" s="1"/>
  <c r="S51" i="3" s="1"/>
  <c r="R51" i="3" s="1"/>
  <c r="T51" i="3" s="1"/>
  <c r="Q50" i="3" a="1"/>
  <c r="Q50" i="3" s="1"/>
  <c r="S50" i="3" s="1"/>
  <c r="R50" i="3" s="1"/>
  <c r="T50" i="3" s="1"/>
  <c r="Q49" i="3" a="1"/>
  <c r="Q49" i="3" s="1"/>
  <c r="S49" i="3" s="1"/>
  <c r="R49" i="3" s="1"/>
  <c r="T49" i="3" s="1"/>
  <c r="Q48" i="3" a="1"/>
  <c r="Q48" i="3" s="1"/>
  <c r="S48" i="3" s="1"/>
  <c r="R48" i="3" s="1"/>
  <c r="T48" i="3" s="1"/>
  <c r="Q47" i="3" a="1"/>
  <c r="Q47" i="3" s="1"/>
  <c r="S47" i="3" s="1"/>
  <c r="R47" i="3" s="1"/>
  <c r="T47" i="3" s="1"/>
  <c r="Q46" i="3" a="1"/>
  <c r="Q46" i="3" s="1"/>
  <c r="S46" i="3" s="1"/>
  <c r="R46" i="3" s="1"/>
  <c r="T46" i="3" s="1"/>
  <c r="Q45" i="3" a="1"/>
  <c r="Q45" i="3" s="1"/>
  <c r="S45" i="3" s="1"/>
  <c r="R45" i="3" s="1"/>
  <c r="T45" i="3" s="1"/>
  <c r="Q44" i="3" a="1"/>
  <c r="Q44" i="3" s="1"/>
  <c r="S44" i="3" s="1"/>
  <c r="R44" i="3" s="1"/>
  <c r="T44" i="3" s="1"/>
  <c r="Q43" i="3" a="1"/>
  <c r="Q43" i="3" s="1"/>
  <c r="S43" i="3" s="1"/>
  <c r="R43" i="3" s="1"/>
  <c r="T43" i="3" s="1"/>
  <c r="Q42" i="3" a="1"/>
  <c r="Q42" i="3" s="1"/>
  <c r="S42" i="3" s="1"/>
  <c r="R42" i="3" s="1"/>
  <c r="T42" i="3" s="1"/>
  <c r="Q41" i="3" a="1"/>
  <c r="Q41" i="3" s="1"/>
  <c r="S41" i="3" s="1"/>
  <c r="R41" i="3" s="1"/>
  <c r="T41" i="3" s="1"/>
  <c r="Q40" i="3" a="1"/>
  <c r="Q40" i="3" s="1"/>
  <c r="S40" i="3" s="1"/>
  <c r="R40" i="3" s="1"/>
  <c r="T40" i="3" s="1"/>
  <c r="Q39" i="3" a="1"/>
  <c r="Q39" i="3" s="1"/>
  <c r="S39" i="3" s="1"/>
  <c r="R39" i="3" s="1"/>
  <c r="T39" i="3" s="1"/>
  <c r="Q38" i="3" a="1"/>
  <c r="Q38" i="3" s="1"/>
  <c r="S38" i="3" s="1"/>
  <c r="R38" i="3" s="1"/>
  <c r="T38" i="3" s="1"/>
  <c r="Q37" i="3" a="1"/>
  <c r="Q37" i="3" s="1"/>
  <c r="S37" i="3" s="1"/>
  <c r="R37" i="3" s="1"/>
  <c r="T37" i="3" s="1"/>
  <c r="Q36" i="3" a="1"/>
  <c r="Q36" i="3" s="1"/>
  <c r="S36" i="3" s="1"/>
  <c r="R36" i="3" s="1"/>
  <c r="T36" i="3" s="1"/>
  <c r="Q35" i="3" a="1"/>
  <c r="Q35" i="3" s="1"/>
  <c r="S35" i="3" s="1"/>
  <c r="R35" i="3" s="1"/>
  <c r="T35" i="3" s="1"/>
  <c r="Q34" i="3" a="1"/>
  <c r="Q34" i="3" s="1"/>
  <c r="S34" i="3" s="1"/>
  <c r="R34" i="3" s="1"/>
  <c r="T34" i="3" s="1"/>
  <c r="Q33" i="3" a="1"/>
  <c r="Q33" i="3" s="1"/>
  <c r="S33" i="3" s="1"/>
  <c r="R33" i="3" s="1"/>
  <c r="T33" i="3" s="1"/>
  <c r="Q32" i="3" a="1"/>
  <c r="Q32" i="3" s="1"/>
  <c r="S32" i="3" s="1"/>
  <c r="R32" i="3" s="1"/>
  <c r="T32" i="3" s="1"/>
  <c r="Q31" i="3" a="1"/>
  <c r="Q31" i="3" s="1"/>
  <c r="S31" i="3" s="1"/>
  <c r="R31" i="3" s="1"/>
  <c r="T31" i="3" s="1"/>
  <c r="Q30" i="3" a="1"/>
  <c r="Q30" i="3" s="1"/>
  <c r="S30" i="3" s="1"/>
  <c r="R30" i="3" s="1"/>
  <c r="T30" i="3" s="1"/>
  <c r="Q29" i="3" a="1"/>
  <c r="Q29" i="3" s="1"/>
  <c r="S29" i="3" s="1"/>
  <c r="R29" i="3" s="1"/>
  <c r="T29" i="3" s="1"/>
  <c r="Q28" i="3" a="1"/>
  <c r="Q28" i="3" s="1"/>
  <c r="S28" i="3" s="1"/>
  <c r="R28" i="3" s="1"/>
  <c r="T28" i="3" s="1"/>
  <c r="Q27" i="3" a="1"/>
  <c r="Q27" i="3" s="1"/>
  <c r="S27" i="3" s="1"/>
  <c r="R27" i="3" s="1"/>
  <c r="T27" i="3" s="1"/>
  <c r="Q26" i="3" a="1"/>
  <c r="Q26" i="3" s="1"/>
  <c r="S26" i="3" s="1"/>
  <c r="R26" i="3" s="1"/>
  <c r="T26" i="3" s="1"/>
  <c r="Q25" i="3" a="1"/>
  <c r="Q25" i="3" s="1"/>
  <c r="S25" i="3" s="1"/>
  <c r="R25" i="3" s="1"/>
  <c r="T25" i="3" s="1"/>
  <c r="Q24" i="3" a="1"/>
  <c r="Q24" i="3" s="1"/>
  <c r="S24" i="3" s="1"/>
  <c r="R24" i="3" s="1"/>
  <c r="T24" i="3" s="1"/>
  <c r="Q23" i="3" a="1"/>
  <c r="Q23" i="3" s="1"/>
  <c r="S23" i="3" s="1"/>
  <c r="R23" i="3" s="1"/>
  <c r="T23" i="3" s="1"/>
  <c r="Q22" i="3" a="1"/>
  <c r="Q22" i="3" s="1"/>
  <c r="S22" i="3" s="1"/>
  <c r="R22" i="3" s="1"/>
  <c r="T22" i="3" s="1"/>
  <c r="Q21" i="3" a="1"/>
  <c r="Q21" i="3" s="1"/>
  <c r="S21" i="3" s="1"/>
  <c r="R21" i="3" s="1"/>
  <c r="T21" i="3" s="1"/>
  <c r="Q20" i="3" a="1"/>
  <c r="Q20" i="3" s="1"/>
  <c r="S20" i="3" s="1"/>
  <c r="R20" i="3" s="1"/>
  <c r="T20" i="3" s="1"/>
  <c r="Q19" i="3" a="1"/>
  <c r="Q19" i="3" s="1"/>
  <c r="S19" i="3" s="1"/>
  <c r="R19" i="3" s="1"/>
  <c r="T19" i="3" s="1"/>
  <c r="Q18" i="3" a="1"/>
  <c r="Q18" i="3" s="1"/>
  <c r="S18" i="3" s="1"/>
  <c r="R18" i="3" s="1"/>
  <c r="T18" i="3" s="1"/>
  <c r="Q17" i="3" a="1"/>
  <c r="Q17" i="3" s="1"/>
  <c r="S17" i="3" s="1"/>
  <c r="R17" i="3" s="1"/>
  <c r="T17" i="3" s="1"/>
  <c r="Q16" i="3" a="1"/>
  <c r="Q16" i="3" s="1"/>
  <c r="S16" i="3" s="1"/>
  <c r="R16" i="3" s="1"/>
  <c r="T16" i="3" s="1"/>
  <c r="Q15" i="3" a="1"/>
  <c r="Q15" i="3" s="1"/>
  <c r="S15" i="3" s="1"/>
  <c r="R15" i="3" s="1"/>
  <c r="T15" i="3" s="1"/>
  <c r="Q14" i="3" a="1"/>
  <c r="Q14" i="3" s="1"/>
  <c r="S14" i="3" s="1"/>
  <c r="R14" i="3" s="1"/>
  <c r="T14" i="3" s="1"/>
  <c r="Q13" i="3" a="1"/>
  <c r="Q13" i="3" s="1"/>
  <c r="S13" i="3" s="1"/>
  <c r="R13" i="3" s="1"/>
  <c r="T13" i="3" s="1"/>
  <c r="Q12" i="3" a="1"/>
  <c r="Q12" i="3" s="1"/>
  <c r="S12" i="3" s="1"/>
  <c r="R12" i="3" s="1"/>
  <c r="T12" i="3" s="1"/>
  <c r="Q11" i="3" a="1"/>
  <c r="Q11" i="3" s="1"/>
  <c r="S11" i="3" s="1"/>
  <c r="R11" i="3" s="1"/>
  <c r="T11" i="3" s="1"/>
  <c r="Q10" i="3" a="1"/>
  <c r="Q10" i="3" s="1"/>
  <c r="S10" i="3" s="1"/>
  <c r="R10" i="3" s="1"/>
  <c r="T10" i="3" s="1"/>
  <c r="Q9" i="3" a="1"/>
  <c r="Q9" i="3" s="1"/>
  <c r="S9" i="3" s="1"/>
  <c r="R9" i="3" s="1"/>
  <c r="T9" i="3" s="1"/>
  <c r="Q8" i="3" a="1"/>
  <c r="Q8" i="3" s="1"/>
  <c r="S8" i="3" s="1"/>
  <c r="R8" i="3" s="1"/>
  <c r="T8" i="3" s="1"/>
  <c r="Q7" i="3" a="1"/>
  <c r="Q7" i="3" s="1"/>
  <c r="S7" i="3" s="1"/>
  <c r="R7" i="3" s="1"/>
  <c r="T7" i="3" s="1"/>
  <c r="Q6" i="3" a="1"/>
  <c r="Q6" i="3" s="1"/>
  <c r="S6" i="3" s="1"/>
  <c r="R6" i="3" s="1"/>
  <c r="T6" i="3" s="1"/>
  <c r="Q5" i="3" a="1"/>
  <c r="Q5" i="3" s="1"/>
  <c r="S5" i="3" s="1"/>
  <c r="R5" i="3" s="1"/>
  <c r="T5" i="3" s="1"/>
  <c r="Q4" i="3" a="1"/>
  <c r="Q4" i="3" s="1"/>
  <c r="S4" i="3" s="1"/>
  <c r="R4" i="3" s="1"/>
  <c r="T4" i="3" s="1"/>
  <c r="Q3" i="3" a="1"/>
  <c r="Q3" i="3" s="1"/>
  <c r="S3" i="3" s="1"/>
  <c r="R3" i="3" s="1"/>
  <c r="T3" i="3" s="1"/>
  <c r="K61" i="3"/>
  <c r="K29" i="3"/>
  <c r="K56" i="3"/>
  <c r="K24" i="3"/>
  <c r="K59" i="3"/>
  <c r="K27" i="3"/>
  <c r="K54" i="3"/>
  <c r="K22" i="3"/>
  <c r="K49" i="3"/>
  <c r="K17" i="3"/>
  <c r="K44" i="3"/>
  <c r="K12" i="3"/>
  <c r="K39" i="3"/>
  <c r="K7" i="3"/>
  <c r="K34" i="3"/>
  <c r="K53" i="3"/>
  <c r="K21" i="3"/>
  <c r="K48" i="3"/>
  <c r="K16" i="3"/>
  <c r="K51" i="3"/>
  <c r="K19" i="3"/>
  <c r="K46" i="3"/>
  <c r="K14" i="3"/>
  <c r="K45" i="3"/>
  <c r="K40" i="3"/>
  <c r="K11" i="3"/>
  <c r="K6" i="3"/>
  <c r="K33" i="3"/>
  <c r="K52" i="3"/>
  <c r="K4" i="3"/>
  <c r="K23" i="3"/>
  <c r="K42" i="3"/>
  <c r="K37" i="3"/>
  <c r="K32" i="3"/>
  <c r="K3" i="3"/>
  <c r="K25" i="3"/>
  <c r="K36" i="3"/>
  <c r="K55" i="3"/>
  <c r="K15" i="3"/>
  <c r="K26" i="3"/>
  <c r="K5" i="3"/>
  <c r="K35" i="3"/>
  <c r="K30" i="3"/>
  <c r="K41" i="3"/>
  <c r="K60" i="3"/>
  <c r="K20" i="3"/>
  <c r="K31" i="3"/>
  <c r="K50" i="3"/>
  <c r="K10" i="3"/>
  <c r="K13" i="3"/>
  <c r="K8" i="3"/>
  <c r="K43" i="3"/>
  <c r="K38" i="3"/>
  <c r="K57" i="3"/>
  <c r="K9" i="3"/>
  <c r="K28" i="3"/>
  <c r="K47" i="3"/>
  <c r="K58" i="3"/>
  <c r="K18" i="3"/>
  <c r="L10" i="21" l="1"/>
  <c r="H10" i="21"/>
  <c r="D10" i="21"/>
  <c r="K7" i="21"/>
  <c r="G7" i="21"/>
  <c r="B7" i="21"/>
  <c r="K6" i="21"/>
  <c r="G6" i="21"/>
  <c r="C6" i="21"/>
  <c r="J10" i="21"/>
  <c r="E10" i="21"/>
  <c r="L7" i="21"/>
  <c r="F7" i="21"/>
  <c r="M6" i="21"/>
  <c r="H6" i="21"/>
  <c r="B6" i="21"/>
  <c r="I10" i="21"/>
  <c r="C10" i="21"/>
  <c r="J7" i="21"/>
  <c r="E7" i="21"/>
  <c r="L6" i="21"/>
  <c r="F6" i="21"/>
  <c r="M10" i="21"/>
  <c r="G10" i="21"/>
  <c r="B10" i="21"/>
  <c r="I7" i="21"/>
  <c r="C7" i="21"/>
  <c r="J6" i="21"/>
  <c r="E6" i="21"/>
  <c r="K10" i="21"/>
  <c r="F10" i="21"/>
  <c r="M7" i="21"/>
  <c r="H7" i="21"/>
  <c r="I6" i="21"/>
  <c r="D6" i="21"/>
  <c r="J9" i="21"/>
  <c r="F5" i="21"/>
  <c r="K5" i="21"/>
  <c r="E8" i="21"/>
  <c r="K8" i="21"/>
  <c r="C9" i="21"/>
  <c r="H9" i="21"/>
  <c r="B5" i="21"/>
  <c r="G5" i="21"/>
  <c r="M5" i="21"/>
  <c r="G8" i="21"/>
  <c r="L8" i="21"/>
  <c r="D9" i="21"/>
  <c r="B26" i="21"/>
  <c r="M9" i="21"/>
  <c r="I9" i="21"/>
  <c r="E9" i="21"/>
  <c r="J8" i="21"/>
  <c r="F8" i="21"/>
  <c r="B8" i="21"/>
  <c r="L5" i="21"/>
  <c r="H5" i="21"/>
  <c r="D5" i="21"/>
  <c r="I1" i="21"/>
  <c r="C5" i="21"/>
  <c r="I5" i="21"/>
  <c r="C8" i="21"/>
  <c r="H8" i="21"/>
  <c r="M8" i="21"/>
  <c r="F9" i="21"/>
  <c r="K9" i="21"/>
  <c r="D1" i="21" a="1"/>
  <c r="D1" i="21" s="1"/>
  <c r="B3" i="21" s="1" a="1"/>
  <c r="B3" i="21" s="1"/>
  <c r="E5" i="21"/>
  <c r="E11" i="21" s="1"/>
  <c r="J5" i="21"/>
  <c r="D8" i="21"/>
  <c r="I8" i="21"/>
  <c r="B9" i="21"/>
  <c r="N9" i="21" s="1"/>
  <c r="B20" i="21" s="1"/>
  <c r="G9" i="21"/>
  <c r="L9" i="21"/>
  <c r="D11" i="21" l="1"/>
  <c r="B4" i="21"/>
  <c r="C3" i="21" a="1"/>
  <c r="C3" i="21" s="1"/>
  <c r="J11" i="21"/>
  <c r="C11" i="21"/>
  <c r="N8" i="21"/>
  <c r="B19" i="21" s="1"/>
  <c r="B11" i="21"/>
  <c r="N5" i="21"/>
  <c r="B16" i="21" s="1"/>
  <c r="N6" i="21"/>
  <c r="B17" i="21" s="1"/>
  <c r="M11" i="21"/>
  <c r="K11" i="21"/>
  <c r="N10" i="21"/>
  <c r="B21" i="21" s="1"/>
  <c r="N7" i="21"/>
  <c r="B18" i="21" s="1"/>
  <c r="C20" i="21"/>
  <c r="D20" i="21"/>
  <c r="H11" i="21"/>
  <c r="I11" i="21"/>
  <c r="L11" i="21"/>
  <c r="G11" i="21"/>
  <c r="F11" i="21"/>
  <c r="C18" i="21" l="1"/>
  <c r="D18" i="21"/>
  <c r="C17" i="21"/>
  <c r="D17" i="21"/>
  <c r="C21" i="21"/>
  <c r="D21" i="21"/>
  <c r="N11" i="21"/>
  <c r="B22" i="21" s="1"/>
  <c r="C16" i="21" s="1"/>
  <c r="B12" i="21"/>
  <c r="C19" i="21"/>
  <c r="D19" i="21"/>
  <c r="C4" i="21"/>
  <c r="C12" i="21" s="1"/>
  <c r="D3" i="21" a="1"/>
  <c r="D3" i="21" s="1"/>
  <c r="C22" i="21" l="1"/>
  <c r="D4" i="21"/>
  <c r="D12" i="21" s="1"/>
  <c r="E3" i="21" a="1"/>
  <c r="E3" i="21" s="1"/>
  <c r="E4" i="21" l="1"/>
  <c r="E12" i="21" s="1"/>
  <c r="F3" i="21" a="1"/>
  <c r="F3" i="21" s="1"/>
  <c r="F4" i="21" l="1"/>
  <c r="F12" i="21" s="1"/>
  <c r="G3" i="21" a="1"/>
  <c r="G3" i="21" s="1"/>
  <c r="G4" i="21" l="1"/>
  <c r="H3" i="21" a="1"/>
  <c r="H3" i="21" s="1"/>
  <c r="H4" i="21" l="1"/>
  <c r="H12" i="21" s="1"/>
  <c r="I3" i="21" a="1"/>
  <c r="I3" i="21" s="1"/>
  <c r="G12" i="21"/>
  <c r="I4" i="21" l="1"/>
  <c r="I12" i="21" s="1"/>
  <c r="J3" i="21" a="1"/>
  <c r="J3" i="21" s="1"/>
  <c r="J4" i="21" l="1"/>
  <c r="J12" i="21" s="1"/>
  <c r="K3" i="21" a="1"/>
  <c r="K3" i="21" s="1"/>
  <c r="K4" i="21" l="1"/>
  <c r="K12" i="21" s="1"/>
  <c r="L3" i="21" a="1"/>
  <c r="L3" i="21" s="1"/>
  <c r="L4" i="21" l="1"/>
  <c r="L12" i="21" s="1"/>
  <c r="M3" i="21" a="1"/>
  <c r="M3" i="21" s="1"/>
  <c r="M4" i="21" s="1"/>
  <c r="M12" i="21" l="1"/>
  <c r="N4" i="21"/>
  <c r="N12" i="21" l="1"/>
  <c r="B23" i="21" s="1"/>
  <c r="D16" i="21" s="1"/>
  <c r="D22" i="21" s="1"/>
  <c r="B27" i="21"/>
</calcChain>
</file>

<file path=xl/sharedStrings.xml><?xml version="1.0" encoding="utf-8"?>
<sst xmlns="http://schemas.openxmlformats.org/spreadsheetml/2006/main" count="417" uniqueCount="239">
  <si>
    <t>FLEET INFORMATION</t>
  </si>
  <si>
    <t>Park No</t>
  </si>
  <si>
    <t>Désignation</t>
  </si>
  <si>
    <t>Assignment</t>
  </si>
  <si>
    <t>Year</t>
  </si>
  <si>
    <t>Model</t>
  </si>
  <si>
    <t>Brand</t>
  </si>
  <si>
    <t>Serial number</t>
  </si>
  <si>
    <t>Registration No</t>
  </si>
  <si>
    <t>Category</t>
  </si>
  <si>
    <t>Average consuption (liter)</t>
  </si>
  <si>
    <t>Geolocation (SL)</t>
  </si>
  <si>
    <t xml:space="preserve">Driving tax &amp; Technical control / monthly (SL) </t>
  </si>
  <si>
    <t>Inssurance / monthly (SL)</t>
  </si>
  <si>
    <t>Driver salary / monthly (SL)</t>
  </si>
  <si>
    <t xml:space="preserve"> Last visit Km/Hrs</t>
  </si>
  <si>
    <t xml:space="preserve">Actual Km/Hrs </t>
  </si>
  <si>
    <t>Next visit Km/Hrs</t>
  </si>
  <si>
    <t xml:space="preserve">Type of the next visit </t>
  </si>
  <si>
    <t>Maintenance alert</t>
  </si>
  <si>
    <t>MI 070</t>
  </si>
  <si>
    <t>CONCRETE POWER PLANT</t>
  </si>
  <si>
    <t>SIERRA LEONE</t>
  </si>
  <si>
    <t>ELKOMIX 35M3</t>
  </si>
  <si>
    <t>ELKON</t>
  </si>
  <si>
    <t>ECBP2015/205</t>
  </si>
  <si>
    <t>HEAVY EQUIPMENT</t>
  </si>
  <si>
    <t>MI 071</t>
  </si>
  <si>
    <t>ALL TERRAIN CRANE</t>
  </si>
  <si>
    <t>A600</t>
  </si>
  <si>
    <t>TEREX</t>
  </si>
  <si>
    <t>MI 074</t>
  </si>
  <si>
    <t>GENERATOR</t>
  </si>
  <si>
    <t>DE220CAE</t>
  </si>
  <si>
    <t>CATERPILLAR</t>
  </si>
  <si>
    <t>ECW00275</t>
  </si>
  <si>
    <t>POWER GENERATION</t>
  </si>
  <si>
    <t>MI 076</t>
  </si>
  <si>
    <t xml:space="preserve">TOWER LIGHT  </t>
  </si>
  <si>
    <t>VT8B</t>
  </si>
  <si>
    <t>GENERAC</t>
  </si>
  <si>
    <t>1501757</t>
  </si>
  <si>
    <t>MI 077</t>
  </si>
  <si>
    <t>TOWER LIGHT</t>
  </si>
  <si>
    <t>1501758</t>
  </si>
  <si>
    <t>MI 084</t>
  </si>
  <si>
    <t>EXCAVATOR</t>
  </si>
  <si>
    <t>336D</t>
  </si>
  <si>
    <t>MYG00467</t>
  </si>
  <si>
    <t>MI 085</t>
  </si>
  <si>
    <t>COMPACTOR</t>
  </si>
  <si>
    <t>CB24B</t>
  </si>
  <si>
    <t>MI 087</t>
  </si>
  <si>
    <t>BACKHOE LOADER</t>
  </si>
  <si>
    <t>444F</t>
  </si>
  <si>
    <t>LJJ00150</t>
  </si>
  <si>
    <t>MI 102</t>
  </si>
  <si>
    <t>ROAD TRACTOR</t>
  </si>
  <si>
    <t>18.363</t>
  </si>
  <si>
    <t>MAN</t>
  </si>
  <si>
    <t>WMAH51ZZZ4M377534</t>
  </si>
  <si>
    <t>HEAVY VEHICLE</t>
  </si>
  <si>
    <t>MI 117</t>
  </si>
  <si>
    <t>DIESEL MOBILE COMPRESSOR</t>
  </si>
  <si>
    <t>ATLAS COPCO</t>
  </si>
  <si>
    <t>MI 122</t>
  </si>
  <si>
    <t>CONCRETE PRESS</t>
  </si>
  <si>
    <t>QUANTRIS</t>
  </si>
  <si>
    <t>1507 UT 087</t>
  </si>
  <si>
    <t>MI 175</t>
  </si>
  <si>
    <t>PICKUP 4X4</t>
  </si>
  <si>
    <t>HILUX</t>
  </si>
  <si>
    <t>TOYOTA</t>
  </si>
  <si>
    <t>MR0KB8CD201114349</t>
  </si>
  <si>
    <t>LIGHT VEHICLE</t>
  </si>
  <si>
    <t>MI 176</t>
  </si>
  <si>
    <t>MR0KB8CD301114313</t>
  </si>
  <si>
    <t>MI 177</t>
  </si>
  <si>
    <t>MR0KB8CD301114151</t>
  </si>
  <si>
    <t>MI 178</t>
  </si>
  <si>
    <t>MR0KB8CD301113923</t>
  </si>
  <si>
    <t>MI 179</t>
  </si>
  <si>
    <t>MR0KB8CD201201443</t>
  </si>
  <si>
    <t>MI 180</t>
  </si>
  <si>
    <t>MR0KB8CD201201426</t>
  </si>
  <si>
    <t>MI 181</t>
  </si>
  <si>
    <t>4X4</t>
  </si>
  <si>
    <t>PAJERO</t>
  </si>
  <si>
    <t>MITSUBISHI</t>
  </si>
  <si>
    <t>JMYLNV96WGJ000618</t>
  </si>
  <si>
    <t>MI 182</t>
  </si>
  <si>
    <t>JMYLNV96WGJ000633</t>
  </si>
  <si>
    <t>MI 183</t>
  </si>
  <si>
    <t>PAJERO SPORT</t>
  </si>
  <si>
    <t>MMBGJKS10GH038591</t>
  </si>
  <si>
    <t>MI 205</t>
  </si>
  <si>
    <t>WATER TONNE</t>
  </si>
  <si>
    <t>TCI 11350V 17000 LITERS</t>
  </si>
  <si>
    <t xml:space="preserve">PICHON </t>
  </si>
  <si>
    <t>CU4596</t>
  </si>
  <si>
    <t>MI 206</t>
  </si>
  <si>
    <t>TRACTOR 4X4</t>
  </si>
  <si>
    <t xml:space="preserve">MF 6495 </t>
  </si>
  <si>
    <t>MASSEY FERGUSSON</t>
  </si>
  <si>
    <t>T168034</t>
  </si>
  <si>
    <t>MI 207</t>
  </si>
  <si>
    <t>S068059</t>
  </si>
  <si>
    <t>MI 208</t>
  </si>
  <si>
    <t>TRAILER</t>
  </si>
  <si>
    <t>TRAIDERS PL160</t>
  </si>
  <si>
    <t>LEGRAND</t>
  </si>
  <si>
    <t>MI 209</t>
  </si>
  <si>
    <t>MI 210</t>
  </si>
  <si>
    <t>EMBARQUED WASHER</t>
  </si>
  <si>
    <t>2500A</t>
  </si>
  <si>
    <t>PROCHAMPION</t>
  </si>
  <si>
    <t>MI 211</t>
  </si>
  <si>
    <t>TELESCOPIC CART</t>
  </si>
  <si>
    <t>1436</t>
  </si>
  <si>
    <t>MANITOU</t>
  </si>
  <si>
    <t>MI 212</t>
  </si>
  <si>
    <t>1840</t>
  </si>
  <si>
    <t>MI 213</t>
  </si>
  <si>
    <t>DUMP TRUCK 6X4</t>
  </si>
  <si>
    <t xml:space="preserve">KERAX 430 DXI </t>
  </si>
  <si>
    <t>RVI</t>
  </si>
  <si>
    <t>VF634DPA000007664</t>
  </si>
  <si>
    <t>MI 214</t>
  </si>
  <si>
    <t xml:space="preserve">KERAX 410 DXI </t>
  </si>
  <si>
    <t>VF634DPA000000643</t>
  </si>
  <si>
    <t>MI 215</t>
  </si>
  <si>
    <t xml:space="preserve">KERAX 460 DXI </t>
  </si>
  <si>
    <t>VF634DPA000008258</t>
  </si>
  <si>
    <t>MI 216</t>
  </si>
  <si>
    <t>CONCRETE MIXER TRUCK 8X4 9M3</t>
  </si>
  <si>
    <t>WMAH49ZZX7M481927</t>
  </si>
  <si>
    <t>MI 217</t>
  </si>
  <si>
    <t>CONCRETE MIXER TRUCK 8X4 8M3</t>
  </si>
  <si>
    <t>MERCEDES</t>
  </si>
  <si>
    <t>WDB9323041L061041</t>
  </si>
  <si>
    <t>MI 218</t>
  </si>
  <si>
    <t>ROAD TRACTOR 6X4</t>
  </si>
  <si>
    <t>LANDER</t>
  </si>
  <si>
    <t>VF624KPA000000146</t>
  </si>
  <si>
    <t>MI 219</t>
  </si>
  <si>
    <t>DUMP TRUCK 8X4</t>
  </si>
  <si>
    <t xml:space="preserve">KERAX 450 DXI </t>
  </si>
  <si>
    <t>VF634FPA000004995</t>
  </si>
  <si>
    <t>MI 220</t>
  </si>
  <si>
    <t>KERAX 450 DXI</t>
  </si>
  <si>
    <t>VF634FPA000004836</t>
  </si>
  <si>
    <t>MI 221</t>
  </si>
  <si>
    <t>EQUIPPED STATIONARY CONCRETE PUMP</t>
  </si>
  <si>
    <t>BSA1407</t>
  </si>
  <si>
    <t>PUTZMEISTRR</t>
  </si>
  <si>
    <t>MI 222</t>
  </si>
  <si>
    <t>SEMI-TRANSPORT PULVERULENT</t>
  </si>
  <si>
    <t>SPITZER</t>
  </si>
  <si>
    <t>VF9BBSF27R304184</t>
  </si>
  <si>
    <t>MI 223</t>
  </si>
  <si>
    <t>VF9BBSF28W504107</t>
  </si>
  <si>
    <t>MI 224</t>
  </si>
  <si>
    <t>VANHOOL</t>
  </si>
  <si>
    <t>VH323SF20535</t>
  </si>
  <si>
    <t>MI 225</t>
  </si>
  <si>
    <t>MIXED COMPACTOR</t>
  </si>
  <si>
    <t>CS76XT</t>
  </si>
  <si>
    <t>CYX00431</t>
  </si>
  <si>
    <t>MI 226</t>
  </si>
  <si>
    <t>GRADER</t>
  </si>
  <si>
    <t>140K</t>
  </si>
  <si>
    <t>SZL03093</t>
  </si>
  <si>
    <t>MI 227</t>
  </si>
  <si>
    <t>DOZER</t>
  </si>
  <si>
    <t>DR6</t>
  </si>
  <si>
    <t>S6T00280</t>
  </si>
  <si>
    <t>MI 228</t>
  </si>
  <si>
    <t>WHEEL LOADER</t>
  </si>
  <si>
    <t>950H</t>
  </si>
  <si>
    <t>MXL01182</t>
  </si>
  <si>
    <t>MI 267</t>
  </si>
  <si>
    <t>G165QS</t>
  </si>
  <si>
    <t>JCB</t>
  </si>
  <si>
    <t>MI 268</t>
  </si>
  <si>
    <t>G65QS</t>
  </si>
  <si>
    <t>MI 269</t>
  </si>
  <si>
    <t>G8QX</t>
  </si>
  <si>
    <t>MI 270</t>
  </si>
  <si>
    <t>MI 271</t>
  </si>
  <si>
    <t>LTM9</t>
  </si>
  <si>
    <t>MI 272</t>
  </si>
  <si>
    <t>MI 273</t>
  </si>
  <si>
    <t>MI 274</t>
  </si>
  <si>
    <t>MI 275</t>
  </si>
  <si>
    <t>30KVA</t>
  </si>
  <si>
    <t>PERKINS</t>
  </si>
  <si>
    <t>DJ320444454287A</t>
  </si>
  <si>
    <t>MI 277</t>
  </si>
  <si>
    <t>AUTONOMOUS WELDING GROUP</t>
  </si>
  <si>
    <t>500A</t>
  </si>
  <si>
    <t>MILLER</t>
  </si>
  <si>
    <t>MG260263R</t>
  </si>
  <si>
    <t>MI 278</t>
  </si>
  <si>
    <t>MG260301R</t>
  </si>
  <si>
    <t>MI 281</t>
  </si>
  <si>
    <t>MI 282</t>
  </si>
  <si>
    <t>M 3</t>
  </si>
  <si>
    <t>M 4</t>
  </si>
  <si>
    <t>TOTAL</t>
  </si>
  <si>
    <t>DIESEL</t>
  </si>
  <si>
    <t>LUBRICANT</t>
  </si>
  <si>
    <t>JANUARY</t>
  </si>
  <si>
    <t>FEBRUARY</t>
  </si>
  <si>
    <t>MARCH</t>
  </si>
  <si>
    <t>APRIL</t>
  </si>
  <si>
    <t>MAY</t>
  </si>
  <si>
    <t>JUN</t>
  </si>
  <si>
    <t>JULY</t>
  </si>
  <si>
    <t>AUGUST</t>
  </si>
  <si>
    <t>SEPTEMBER</t>
  </si>
  <si>
    <t>OCTOBER</t>
  </si>
  <si>
    <t>NOVEMBER</t>
  </si>
  <si>
    <t>DECEMBER</t>
  </si>
  <si>
    <t>DRIVING TAX &amp; TECHNICAL CONTROL</t>
  </si>
  <si>
    <t>INSSURANCE</t>
  </si>
  <si>
    <t>OPERATOR SALARY</t>
  </si>
  <si>
    <t>%</t>
  </si>
  <si>
    <t>SL PER HOUR</t>
  </si>
  <si>
    <t>WORKING HOUR START</t>
  </si>
  <si>
    <t>Brand, model, year,  type, serial N°</t>
  </si>
  <si>
    <t>TOTAL ANNUAL</t>
  </si>
  <si>
    <t>ACTUAL HOURS</t>
  </si>
  <si>
    <t>OPERATION HOUR PERFORMED</t>
  </si>
  <si>
    <t>MAINTENANCE (PARTS)</t>
  </si>
  <si>
    <t>COST PER HOUR</t>
  </si>
  <si>
    <t>TOTAL COST PER YEAR</t>
  </si>
  <si>
    <t>AVERAGE COST PER HOUR</t>
  </si>
  <si>
    <t xml:space="preserve">TOTAL DIESEL CONSUMED </t>
  </si>
  <si>
    <t>AVERAGE DIESEL CONSUPTION LITERS PER HOUR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</si>
</sst>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* #,##0_);_(* \(#,##0\);_(* &quot;-&quot;_);_(@_)"/>
    <numFmt numFmtId="165" formatCode="0.0"/>
    <numFmt numFmtId="166" formatCode="#,##0&quot; Hrs&quot;"/>
    <numFmt numFmtId="168" formatCode="_(* #,##0.00_);_(* \(#,##0.00\);_(* &quot;-&quot;??_);_(@_)"/>
    <numFmt numFmtId="173" formatCode="_(&quot;$&quot;* #,##0.00_);_(&quot;$&quot;* \(#,##0.00\);_(&quot;$&quot;* &quot;-&quot;??_);_(@_)"/>
    <numFmt numFmtId="174" formatCode="&quot;$&quot;#,##0.00"/>
    <numFmt numFmtId="175" formatCode="_(&quot;€&quot;* #,##0.00_);_(&quot;€&quot;* \(#,##0.00\);_(&quot;€&quot;* &quot;-&quot;??_);_(@_)"/>
    <numFmt numFmtId="176" formatCode="#,##0_ ;\-#,##0\ "/>
    <numFmt numFmtId="177" formatCode="\ #,##0&quot; Liters&quot;"/>
    <numFmt numFmtId="178" formatCode="_(* #,##0.0_);_(* \(#,##0.0\);_(* &quot;-&quot;_);_(@_)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Calibri"/>
      <family val="2"/>
    </font>
    <font>
      <b/>
      <i/>
      <sz val="10"/>
      <name val="Calibri"/>
      <family val="2"/>
    </font>
    <font>
      <sz val="10"/>
      <name val="Calibri"/>
      <family val="2"/>
      <scheme val="minor"/>
    </font>
    <font>
      <b/>
      <i/>
      <u/>
      <sz val="14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9"/>
      <color theme="1"/>
      <name val="Times New Roman"/>
      <family val="2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0"/>
      <name val="Calibri"/>
      <family val="2"/>
    </font>
    <font>
      <b/>
      <i/>
      <sz val="16"/>
      <color theme="0"/>
      <name val="Calibri"/>
      <family val="2"/>
    </font>
    <font>
      <b/>
      <i/>
      <sz val="11"/>
      <color theme="0"/>
      <name val="Calibri"/>
      <family val="2"/>
    </font>
    <font>
      <b/>
      <i/>
      <sz val="10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0" fontId="11" fillId="0" borderId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</cellStyleXfs>
  <cellXfs count="149">
    <xf numFmtId="0" fontId="0" fillId="0" borderId="0" xfId="0"/>
    <xf numFmtId="0" fontId="5" fillId="0" borderId="0" xfId="1" applyFont="1" applyProtection="1">
      <protection locked="0"/>
    </xf>
    <xf numFmtId="0" fontId="7" fillId="3" borderId="12" xfId="1" applyFont="1" applyFill="1" applyBorder="1" applyAlignment="1" applyProtection="1">
      <alignment horizontal="center" vertical="center" wrapText="1"/>
    </xf>
    <xf numFmtId="49" fontId="7" fillId="3" borderId="13" xfId="1" applyNumberFormat="1" applyFont="1" applyFill="1" applyBorder="1" applyAlignment="1" applyProtection="1">
      <alignment horizontal="center" vertical="center" wrapText="1"/>
    </xf>
    <xf numFmtId="1" fontId="7" fillId="3" borderId="13" xfId="1" applyNumberFormat="1" applyFont="1" applyFill="1" applyBorder="1" applyAlignment="1" applyProtection="1">
      <alignment horizontal="center" vertical="center" wrapText="1"/>
    </xf>
    <xf numFmtId="0" fontId="7" fillId="3" borderId="13" xfId="1" applyFont="1" applyFill="1" applyBorder="1" applyAlignment="1" applyProtection="1">
      <alignment horizontal="center" vertical="center" wrapText="1"/>
    </xf>
    <xf numFmtId="3" fontId="7" fillId="3" borderId="13" xfId="1" applyNumberFormat="1" applyFont="1" applyFill="1" applyBorder="1" applyAlignment="1" applyProtection="1">
      <alignment horizontal="center" vertical="center" wrapText="1"/>
    </xf>
    <xf numFmtId="0" fontId="7" fillId="3" borderId="14" xfId="1" applyFont="1" applyFill="1" applyBorder="1" applyAlignment="1" applyProtection="1">
      <alignment horizontal="center" vertical="center" wrapText="1"/>
    </xf>
    <xf numFmtId="0" fontId="7" fillId="3" borderId="15" xfId="1" applyFont="1" applyFill="1" applyBorder="1" applyAlignment="1" applyProtection="1">
      <alignment horizontal="center" vertical="center" wrapText="1"/>
    </xf>
    <xf numFmtId="0" fontId="8" fillId="0" borderId="15" xfId="1" applyFont="1" applyBorder="1" applyAlignment="1" applyProtection="1">
      <alignment horizontal="center" vertical="center"/>
    </xf>
    <xf numFmtId="49" fontId="9" fillId="3" borderId="16" xfId="1" applyNumberFormat="1" applyFont="1" applyFill="1" applyBorder="1" applyAlignment="1">
      <alignment horizontal="center" vertical="center"/>
    </xf>
    <xf numFmtId="49" fontId="10" fillId="3" borderId="17" xfId="1" applyNumberFormat="1" applyFont="1" applyFill="1" applyBorder="1" applyAlignment="1">
      <alignment horizontal="left" vertical="center"/>
    </xf>
    <xf numFmtId="49" fontId="9" fillId="3" borderId="17" xfId="2" applyNumberFormat="1" applyFont="1" applyFill="1" applyBorder="1" applyAlignment="1" applyProtection="1">
      <alignment horizontal="center"/>
      <protection locked="0"/>
    </xf>
    <xf numFmtId="1" fontId="10" fillId="3" borderId="17" xfId="1" applyNumberFormat="1" applyFont="1" applyFill="1" applyBorder="1" applyAlignment="1">
      <alignment horizontal="center" vertical="center"/>
    </xf>
    <xf numFmtId="0" fontId="9" fillId="3" borderId="17" xfId="2" applyNumberFormat="1" applyFont="1" applyFill="1" applyBorder="1" applyAlignment="1" applyProtection="1">
      <alignment horizontal="left"/>
    </xf>
    <xf numFmtId="0" fontId="10" fillId="3" borderId="17" xfId="1" applyNumberFormat="1" applyFont="1" applyFill="1" applyBorder="1" applyAlignment="1">
      <alignment horizontal="left" vertical="center"/>
    </xf>
    <xf numFmtId="49" fontId="9" fillId="3" borderId="17" xfId="3" applyNumberFormat="1" applyFont="1" applyFill="1" applyBorder="1" applyAlignment="1" applyProtection="1">
      <alignment horizontal="center"/>
    </xf>
    <xf numFmtId="165" fontId="1" fillId="0" borderId="17" xfId="0" applyNumberFormat="1" applyFont="1" applyBorder="1" applyAlignment="1">
      <alignment horizontal="center"/>
    </xf>
    <xf numFmtId="3" fontId="9" fillId="3" borderId="17" xfId="3" applyNumberFormat="1" applyFont="1" applyFill="1" applyBorder="1" applyAlignment="1" applyProtection="1">
      <alignment horizontal="center"/>
    </xf>
    <xf numFmtId="3" fontId="12" fillId="4" borderId="17" xfId="3" applyNumberFormat="1" applyFont="1" applyFill="1" applyBorder="1" applyAlignment="1" applyProtection="1">
      <alignment horizontal="center"/>
      <protection locked="0"/>
    </xf>
    <xf numFmtId="166" fontId="9" fillId="0" borderId="17" xfId="1" applyNumberFormat="1" applyFont="1" applyFill="1" applyBorder="1" applyAlignment="1" applyProtection="1">
      <alignment horizontal="center"/>
    </xf>
    <xf numFmtId="166" fontId="12" fillId="3" borderId="17" xfId="2" applyNumberFormat="1" applyFont="1" applyFill="1" applyBorder="1" applyAlignment="1" applyProtection="1">
      <alignment horizontal="center" vertical="center"/>
    </xf>
    <xf numFmtId="0" fontId="12" fillId="3" borderId="18" xfId="2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center"/>
      <protection locked="0"/>
    </xf>
    <xf numFmtId="2" fontId="5" fillId="0" borderId="0" xfId="1" applyNumberFormat="1" applyFont="1" applyProtection="1">
      <protection locked="0"/>
    </xf>
    <xf numFmtId="49" fontId="9" fillId="3" borderId="4" xfId="1" applyNumberFormat="1" applyFont="1" applyFill="1" applyBorder="1" applyAlignment="1">
      <alignment horizontal="center" vertical="center"/>
    </xf>
    <xf numFmtId="49" fontId="10" fillId="3" borderId="5" xfId="1" applyNumberFormat="1" applyFont="1" applyFill="1" applyBorder="1" applyAlignment="1">
      <alignment horizontal="left" vertical="center"/>
    </xf>
    <xf numFmtId="49" fontId="9" fillId="3" borderId="5" xfId="2" applyNumberFormat="1" applyFont="1" applyFill="1" applyBorder="1" applyAlignment="1" applyProtection="1">
      <alignment horizontal="center"/>
      <protection locked="0"/>
    </xf>
    <xf numFmtId="1" fontId="10" fillId="3" borderId="5" xfId="1" applyNumberFormat="1" applyFont="1" applyFill="1" applyBorder="1" applyAlignment="1">
      <alignment horizontal="center" vertical="center"/>
    </xf>
    <xf numFmtId="0" fontId="9" fillId="3" borderId="5" xfId="2" applyNumberFormat="1" applyFont="1" applyFill="1" applyBorder="1" applyAlignment="1" applyProtection="1">
      <alignment horizontal="left"/>
    </xf>
    <xf numFmtId="0" fontId="10" fillId="3" borderId="5" xfId="1" applyNumberFormat="1" applyFont="1" applyFill="1" applyBorder="1" applyAlignment="1">
      <alignment horizontal="left" vertical="center"/>
    </xf>
    <xf numFmtId="49" fontId="9" fillId="3" borderId="5" xfId="3" applyNumberFormat="1" applyFont="1" applyFill="1" applyBorder="1" applyAlignment="1" applyProtection="1">
      <alignment horizontal="center"/>
    </xf>
    <xf numFmtId="165" fontId="1" fillId="0" borderId="5" xfId="0" applyNumberFormat="1" applyFont="1" applyBorder="1" applyAlignment="1">
      <alignment horizontal="center"/>
    </xf>
    <xf numFmtId="3" fontId="9" fillId="3" borderId="5" xfId="3" applyNumberFormat="1" applyFont="1" applyFill="1" applyBorder="1" applyAlignment="1" applyProtection="1">
      <alignment horizontal="center"/>
    </xf>
    <xf numFmtId="3" fontId="12" fillId="4" borderId="5" xfId="3" applyNumberFormat="1" applyFont="1" applyFill="1" applyBorder="1" applyAlignment="1" applyProtection="1">
      <alignment horizontal="center"/>
      <protection locked="0"/>
    </xf>
    <xf numFmtId="166" fontId="9" fillId="3" borderId="5" xfId="1" applyNumberFormat="1" applyFont="1" applyFill="1" applyBorder="1" applyAlignment="1" applyProtection="1">
      <alignment horizontal="center"/>
    </xf>
    <xf numFmtId="166" fontId="12" fillId="3" borderId="5" xfId="2" applyNumberFormat="1" applyFont="1" applyFill="1" applyBorder="1" applyAlignment="1" applyProtection="1">
      <alignment horizontal="center" vertical="center"/>
    </xf>
    <xf numFmtId="0" fontId="12" fillId="3" borderId="19" xfId="2" applyFont="1" applyFill="1" applyBorder="1" applyAlignment="1" applyProtection="1">
      <alignment horizontal="center" vertical="center"/>
    </xf>
    <xf numFmtId="0" fontId="10" fillId="3" borderId="20" xfId="1" applyNumberFormat="1" applyFont="1" applyFill="1" applyBorder="1" applyAlignment="1">
      <alignment horizontal="left" vertical="center"/>
    </xf>
    <xf numFmtId="49" fontId="9" fillId="3" borderId="5" xfId="2" applyNumberFormat="1" applyFont="1" applyFill="1" applyBorder="1" applyAlignment="1" applyProtection="1">
      <alignment horizontal="center"/>
    </xf>
    <xf numFmtId="3" fontId="12" fillId="4" borderId="5" xfId="1" applyNumberFormat="1" applyFont="1" applyFill="1" applyBorder="1" applyAlignment="1" applyProtection="1">
      <alignment horizontal="center"/>
      <protection locked="0"/>
    </xf>
    <xf numFmtId="2" fontId="13" fillId="0" borderId="0" xfId="1" applyNumberFormat="1" applyFont="1" applyProtection="1">
      <protection locked="0"/>
    </xf>
    <xf numFmtId="1" fontId="5" fillId="0" borderId="0" xfId="1" applyNumberFormat="1" applyFont="1" applyProtection="1">
      <protection locked="0"/>
    </xf>
    <xf numFmtId="0" fontId="9" fillId="3" borderId="5" xfId="0" applyNumberFormat="1" applyFont="1" applyFill="1" applyBorder="1" applyAlignment="1">
      <alignment horizontal="left" vertical="center"/>
    </xf>
    <xf numFmtId="49" fontId="12" fillId="4" borderId="5" xfId="1" applyNumberFormat="1" applyFont="1" applyFill="1" applyBorder="1" applyAlignment="1" applyProtection="1">
      <alignment horizontal="center"/>
      <protection locked="0"/>
    </xf>
    <xf numFmtId="49" fontId="12" fillId="4" borderId="5" xfId="3" applyNumberFormat="1" applyFont="1" applyFill="1" applyBorder="1" applyAlignment="1" applyProtection="1">
      <alignment horizontal="center"/>
      <protection locked="0"/>
    </xf>
    <xf numFmtId="0" fontId="10" fillId="3" borderId="5" xfId="0" applyNumberFormat="1" applyFont="1" applyFill="1" applyBorder="1" applyAlignment="1">
      <alignment horizontal="left" vertical="center"/>
    </xf>
    <xf numFmtId="49" fontId="9" fillId="3" borderId="5" xfId="1" applyNumberFormat="1" applyFont="1" applyFill="1" applyBorder="1" applyAlignment="1">
      <alignment horizontal="left" vertical="center"/>
    </xf>
    <xf numFmtId="49" fontId="9" fillId="3" borderId="21" xfId="1" applyNumberFormat="1" applyFont="1" applyFill="1" applyBorder="1" applyAlignment="1">
      <alignment horizontal="center" vertical="center"/>
    </xf>
    <xf numFmtId="0" fontId="9" fillId="3" borderId="22" xfId="0" applyNumberFormat="1" applyFont="1" applyFill="1" applyBorder="1" applyAlignment="1">
      <alignment horizontal="left" vertical="center"/>
    </xf>
    <xf numFmtId="49" fontId="9" fillId="3" borderId="22" xfId="3" applyNumberFormat="1" applyFont="1" applyFill="1" applyBorder="1" applyAlignment="1" applyProtection="1">
      <alignment horizontal="center"/>
    </xf>
    <xf numFmtId="3" fontId="12" fillId="4" borderId="22" xfId="3" applyNumberFormat="1" applyFont="1" applyFill="1" applyBorder="1" applyAlignment="1" applyProtection="1">
      <alignment horizontal="center"/>
      <protection locked="0"/>
    </xf>
    <xf numFmtId="49" fontId="9" fillId="3" borderId="22" xfId="1" applyNumberFormat="1" applyFont="1" applyFill="1" applyBorder="1" applyAlignment="1">
      <alignment horizontal="left" vertical="center"/>
    </xf>
    <xf numFmtId="49" fontId="9" fillId="3" borderId="22" xfId="2" applyNumberFormat="1" applyFont="1" applyFill="1" applyBorder="1" applyAlignment="1" applyProtection="1">
      <alignment horizontal="center"/>
      <protection locked="0"/>
    </xf>
    <xf numFmtId="1" fontId="10" fillId="3" borderId="22" xfId="1" applyNumberFormat="1" applyFont="1" applyFill="1" applyBorder="1" applyAlignment="1">
      <alignment horizontal="center" vertical="center"/>
    </xf>
    <xf numFmtId="0" fontId="9" fillId="3" borderId="22" xfId="2" applyNumberFormat="1" applyFont="1" applyFill="1" applyBorder="1" applyAlignment="1" applyProtection="1">
      <alignment horizontal="left"/>
    </xf>
    <xf numFmtId="49" fontId="10" fillId="3" borderId="22" xfId="1" applyNumberFormat="1" applyFont="1" applyFill="1" applyBorder="1" applyAlignment="1">
      <alignment horizontal="left" vertical="center"/>
    </xf>
    <xf numFmtId="49" fontId="9" fillId="3" borderId="6" xfId="1" applyNumberFormat="1" applyFont="1" applyFill="1" applyBorder="1" applyAlignment="1">
      <alignment horizontal="center" vertical="center"/>
    </xf>
    <xf numFmtId="49" fontId="9" fillId="3" borderId="7" xfId="1" applyNumberFormat="1" applyFont="1" applyFill="1" applyBorder="1" applyAlignment="1">
      <alignment horizontal="left" vertical="center"/>
    </xf>
    <xf numFmtId="49" fontId="9" fillId="3" borderId="7" xfId="2" applyNumberFormat="1" applyFont="1" applyFill="1" applyBorder="1" applyAlignment="1" applyProtection="1">
      <alignment horizontal="center"/>
      <protection locked="0"/>
    </xf>
    <xf numFmtId="1" fontId="10" fillId="3" borderId="7" xfId="1" applyNumberFormat="1" applyFont="1" applyFill="1" applyBorder="1" applyAlignment="1">
      <alignment horizontal="center" vertical="center"/>
    </xf>
    <xf numFmtId="0" fontId="9" fillId="3" borderId="7" xfId="2" applyNumberFormat="1" applyFont="1" applyFill="1" applyBorder="1" applyAlignment="1" applyProtection="1">
      <alignment horizontal="left"/>
    </xf>
    <xf numFmtId="49" fontId="10" fillId="3" borderId="7" xfId="1" applyNumberFormat="1" applyFont="1" applyFill="1" applyBorder="1" applyAlignment="1">
      <alignment horizontal="left" vertical="center"/>
    </xf>
    <xf numFmtId="0" fontId="9" fillId="3" borderId="7" xfId="0" applyNumberFormat="1" applyFont="1" applyFill="1" applyBorder="1" applyAlignment="1">
      <alignment horizontal="left" vertical="center"/>
    </xf>
    <xf numFmtId="49" fontId="9" fillId="3" borderId="7" xfId="3" applyNumberFormat="1" applyFont="1" applyFill="1" applyBorder="1" applyAlignment="1" applyProtection="1">
      <alignment horizontal="center"/>
    </xf>
    <xf numFmtId="165" fontId="1" fillId="0" borderId="7" xfId="0" applyNumberFormat="1" applyFont="1" applyBorder="1" applyAlignment="1">
      <alignment horizontal="center"/>
    </xf>
    <xf numFmtId="3" fontId="9" fillId="3" borderId="7" xfId="3" applyNumberFormat="1" applyFont="1" applyFill="1" applyBorder="1" applyAlignment="1" applyProtection="1">
      <alignment horizontal="center"/>
    </xf>
    <xf numFmtId="3" fontId="12" fillId="4" borderId="7" xfId="3" applyNumberFormat="1" applyFont="1" applyFill="1" applyBorder="1" applyAlignment="1" applyProtection="1">
      <alignment horizontal="center"/>
      <protection locked="0"/>
    </xf>
    <xf numFmtId="166" fontId="9" fillId="3" borderId="7" xfId="1" applyNumberFormat="1" applyFont="1" applyFill="1" applyBorder="1" applyAlignment="1" applyProtection="1">
      <alignment horizontal="center"/>
    </xf>
    <xf numFmtId="166" fontId="12" fillId="3" borderId="7" xfId="2" applyNumberFormat="1" applyFont="1" applyFill="1" applyBorder="1" applyAlignment="1" applyProtection="1">
      <alignment horizontal="center" vertical="center"/>
    </xf>
    <xf numFmtId="0" fontId="12" fillId="3" borderId="23" xfId="2" applyFont="1" applyFill="1" applyBorder="1" applyAlignment="1" applyProtection="1">
      <alignment horizontal="center" vertical="center"/>
    </xf>
    <xf numFmtId="49" fontId="5" fillId="0" borderId="0" xfId="1" applyNumberFormat="1" applyFont="1" applyProtection="1">
      <protection locked="0"/>
    </xf>
    <xf numFmtId="49" fontId="5" fillId="0" borderId="0" xfId="1" applyNumberFormat="1" applyFont="1" applyAlignment="1" applyProtection="1">
      <alignment horizontal="center"/>
      <protection locked="0"/>
    </xf>
    <xf numFmtId="3" fontId="5" fillId="0" borderId="0" xfId="1" applyNumberFormat="1" applyFont="1" applyAlignment="1" applyProtection="1">
      <alignment horizontal="center"/>
      <protection locked="0"/>
    </xf>
    <xf numFmtId="176" fontId="4" fillId="3" borderId="8" xfId="1" applyNumberFormat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vertical="center"/>
    </xf>
    <xf numFmtId="0" fontId="3" fillId="0" borderId="28" xfId="1" applyFont="1" applyBorder="1" applyAlignment="1" applyProtection="1">
      <alignment horizontal="center" vertical="center"/>
    </xf>
    <xf numFmtId="0" fontId="3" fillId="0" borderId="17" xfId="1" applyFont="1" applyBorder="1" applyAlignment="1" applyProtection="1">
      <alignment horizontal="center" vertical="center"/>
    </xf>
    <xf numFmtId="0" fontId="3" fillId="0" borderId="18" xfId="1" applyFont="1" applyBorder="1" applyAlignment="1" applyProtection="1">
      <alignment horizontal="center" vertical="center"/>
    </xf>
    <xf numFmtId="0" fontId="3" fillId="0" borderId="1" xfId="1" applyFont="1" applyBorder="1" applyAlignment="1" applyProtection="1">
      <alignment horizontal="left" vertical="center"/>
    </xf>
    <xf numFmtId="164" fontId="4" fillId="3" borderId="5" xfId="1" applyNumberFormat="1" applyFont="1" applyFill="1" applyBorder="1" applyAlignment="1" applyProtection="1">
      <alignment vertical="center"/>
    </xf>
    <xf numFmtId="164" fontId="4" fillId="0" borderId="19" xfId="1" applyNumberFormat="1" applyFont="1" applyBorder="1" applyAlignment="1" applyProtection="1">
      <alignment horizontal="right" vertical="center"/>
    </xf>
    <xf numFmtId="0" fontId="3" fillId="0" borderId="4" xfId="1" applyFont="1" applyBorder="1" applyAlignment="1" applyProtection="1">
      <alignment vertical="center"/>
    </xf>
    <xf numFmtId="164" fontId="4" fillId="3" borderId="5" xfId="1" applyNumberFormat="1" applyFont="1" applyFill="1" applyBorder="1" applyAlignment="1" applyProtection="1">
      <alignment horizontal="right" vertical="center"/>
    </xf>
    <xf numFmtId="0" fontId="3" fillId="6" borderId="4" xfId="1" applyFont="1" applyFill="1" applyBorder="1" applyAlignment="1" applyProtection="1">
      <alignment vertical="center"/>
    </xf>
    <xf numFmtId="164" fontId="4" fillId="6" borderId="5" xfId="1" applyNumberFormat="1" applyFont="1" applyFill="1" applyBorder="1" applyAlignment="1" applyProtection="1">
      <alignment horizontal="right" vertical="center"/>
    </xf>
    <xf numFmtId="164" fontId="4" fillId="6" borderId="5" xfId="1" applyNumberFormat="1" applyFont="1" applyFill="1" applyBorder="1" applyAlignment="1" applyProtection="1">
      <alignment vertical="center"/>
    </xf>
    <xf numFmtId="0" fontId="3" fillId="7" borderId="4" xfId="1" applyFont="1" applyFill="1" applyBorder="1" applyAlignment="1" applyProtection="1">
      <alignment vertical="center"/>
    </xf>
    <xf numFmtId="164" fontId="17" fillId="7" borderId="5" xfId="1" applyNumberFormat="1" applyFont="1" applyFill="1" applyBorder="1" applyAlignment="1" applyProtection="1">
      <alignment vertical="center"/>
    </xf>
    <xf numFmtId="0" fontId="3" fillId="10" borderId="4" xfId="1" applyFont="1" applyFill="1" applyBorder="1" applyAlignment="1" applyProtection="1">
      <alignment vertical="center"/>
    </xf>
    <xf numFmtId="164" fontId="4" fillId="10" borderId="5" xfId="1" applyNumberFormat="1" applyFont="1" applyFill="1" applyBorder="1" applyAlignment="1" applyProtection="1">
      <alignment vertical="center"/>
    </xf>
    <xf numFmtId="0" fontId="3" fillId="8" borderId="4" xfId="1" applyFont="1" applyFill="1" applyBorder="1" applyAlignment="1" applyProtection="1">
      <alignment vertical="center"/>
    </xf>
    <xf numFmtId="164" fontId="4" fillId="8" borderId="5" xfId="1" applyNumberFormat="1" applyFont="1" applyFill="1" applyBorder="1" applyAlignment="1" applyProtection="1">
      <alignment vertical="center"/>
    </xf>
    <xf numFmtId="0" fontId="3" fillId="9" borderId="4" xfId="1" applyFont="1" applyFill="1" applyBorder="1" applyAlignment="1" applyProtection="1">
      <alignment vertical="center"/>
    </xf>
    <xf numFmtId="164" fontId="4" fillId="9" borderId="5" xfId="1" applyNumberFormat="1" applyFont="1" applyFill="1" applyBorder="1" applyAlignment="1" applyProtection="1">
      <alignment vertical="center"/>
    </xf>
    <xf numFmtId="0" fontId="3" fillId="5" borderId="4" xfId="1" applyFont="1" applyFill="1" applyBorder="1" applyAlignment="1" applyProtection="1">
      <alignment vertical="center"/>
    </xf>
    <xf numFmtId="164" fontId="4" fillId="5" borderId="5" xfId="1" applyNumberFormat="1" applyFont="1" applyFill="1" applyBorder="1" applyAlignment="1" applyProtection="1">
      <alignment vertical="center"/>
    </xf>
    <xf numFmtId="164" fontId="4" fillId="0" borderId="5" xfId="1" applyNumberFormat="1" applyFont="1" applyBorder="1" applyAlignment="1" applyProtection="1">
      <alignment horizontal="right" vertical="center"/>
    </xf>
    <xf numFmtId="164" fontId="4" fillId="0" borderId="5" xfId="1" applyNumberFormat="1" applyFont="1" applyBorder="1" applyAlignment="1" applyProtection="1">
      <alignment vertical="center"/>
    </xf>
    <xf numFmtId="0" fontId="3" fillId="0" borderId="6" xfId="1" applyFont="1" applyBorder="1" applyAlignment="1" applyProtection="1">
      <alignment vertical="center"/>
    </xf>
    <xf numFmtId="164" fontId="4" fillId="0" borderId="7" xfId="1" applyNumberFormat="1" applyFont="1" applyBorder="1" applyAlignment="1" applyProtection="1">
      <alignment horizontal="right" vertical="center"/>
    </xf>
    <xf numFmtId="164" fontId="4" fillId="0" borderId="23" xfId="1" applyNumberFormat="1" applyFont="1" applyBorder="1" applyAlignment="1" applyProtection="1">
      <alignment horizontal="right" vertical="center"/>
    </xf>
    <xf numFmtId="0" fontId="3" fillId="0" borderId="24" xfId="1" applyFont="1" applyBorder="1" applyAlignment="1" applyProtection="1">
      <alignment vertical="center"/>
    </xf>
    <xf numFmtId="0" fontId="3" fillId="0" borderId="0" xfId="1" applyFont="1" applyBorder="1" applyAlignment="1" applyProtection="1">
      <alignment vertical="center"/>
    </xf>
    <xf numFmtId="0" fontId="3" fillId="0" borderId="25" xfId="1" applyFont="1" applyBorder="1" applyAlignment="1" applyProtection="1">
      <alignment horizontal="right" vertical="center"/>
    </xf>
    <xf numFmtId="0" fontId="4" fillId="0" borderId="0" xfId="1" applyFont="1" applyFill="1" applyBorder="1" applyAlignment="1" applyProtection="1">
      <alignment horizontal="center" vertical="center"/>
    </xf>
    <xf numFmtId="0" fontId="3" fillId="0" borderId="1" xfId="1" applyFont="1" applyBorder="1" applyAlignment="1" applyProtection="1">
      <alignment vertical="center"/>
    </xf>
    <xf numFmtId="0" fontId="3" fillId="0" borderId="2" xfId="1" applyFont="1" applyBorder="1" applyAlignment="1" applyProtection="1">
      <alignment vertical="center"/>
    </xf>
    <xf numFmtId="0" fontId="3" fillId="0" borderId="2" xfId="1" applyFont="1" applyBorder="1" applyAlignment="1" applyProtection="1">
      <alignment horizontal="center" vertical="center"/>
    </xf>
    <xf numFmtId="0" fontId="3" fillId="0" borderId="3" xfId="1" applyFont="1" applyBorder="1" applyAlignment="1" applyProtection="1">
      <alignment horizontal="center" vertical="center"/>
    </xf>
    <xf numFmtId="10" fontId="4" fillId="6" borderId="5" xfId="1" applyNumberFormat="1" applyFont="1" applyFill="1" applyBorder="1" applyAlignment="1" applyProtection="1">
      <alignment horizontal="right" vertical="center"/>
    </xf>
    <xf numFmtId="164" fontId="4" fillId="6" borderId="19" xfId="1" applyNumberFormat="1" applyFont="1" applyFill="1" applyBorder="1" applyAlignment="1" applyProtection="1">
      <alignment horizontal="right" vertical="center"/>
    </xf>
    <xf numFmtId="174" fontId="3" fillId="0" borderId="0" xfId="1" applyNumberFormat="1" applyFont="1" applyBorder="1" applyAlignment="1" applyProtection="1">
      <alignment vertical="center"/>
    </xf>
    <xf numFmtId="164" fontId="4" fillId="7" borderId="5" xfId="1" applyNumberFormat="1" applyFont="1" applyFill="1" applyBorder="1" applyAlignment="1" applyProtection="1">
      <alignment vertical="center"/>
    </xf>
    <xf numFmtId="10" fontId="4" fillId="7" borderId="5" xfId="1" applyNumberFormat="1" applyFont="1" applyFill="1" applyBorder="1" applyAlignment="1" applyProtection="1">
      <alignment horizontal="right" vertical="center"/>
    </xf>
    <xf numFmtId="164" fontId="4" fillId="7" borderId="19" xfId="1" applyNumberFormat="1" applyFont="1" applyFill="1" applyBorder="1" applyAlignment="1" applyProtection="1">
      <alignment horizontal="right" vertical="center"/>
    </xf>
    <xf numFmtId="10" fontId="4" fillId="10" borderId="5" xfId="1" applyNumberFormat="1" applyFont="1" applyFill="1" applyBorder="1" applyAlignment="1" applyProtection="1">
      <alignment horizontal="right" vertical="center"/>
    </xf>
    <xf numFmtId="164" fontId="4" fillId="10" borderId="19" xfId="1" applyNumberFormat="1" applyFont="1" applyFill="1" applyBorder="1" applyAlignment="1" applyProtection="1">
      <alignment horizontal="right" vertical="center"/>
    </xf>
    <xf numFmtId="10" fontId="4" fillId="8" borderId="5" xfId="1" applyNumberFormat="1" applyFont="1" applyFill="1" applyBorder="1" applyAlignment="1" applyProtection="1">
      <alignment horizontal="right" vertical="center"/>
    </xf>
    <xf numFmtId="164" fontId="4" fillId="8" borderId="19" xfId="1" applyNumberFormat="1" applyFont="1" applyFill="1" applyBorder="1" applyAlignment="1" applyProtection="1">
      <alignment horizontal="right" vertical="center"/>
    </xf>
    <xf numFmtId="10" fontId="4" fillId="9" borderId="5" xfId="1" applyNumberFormat="1" applyFont="1" applyFill="1" applyBorder="1" applyAlignment="1" applyProtection="1">
      <alignment horizontal="right" vertical="center"/>
    </xf>
    <xf numFmtId="164" fontId="4" fillId="9" borderId="19" xfId="1" applyNumberFormat="1" applyFont="1" applyFill="1" applyBorder="1" applyAlignment="1" applyProtection="1">
      <alignment horizontal="right" vertical="center"/>
    </xf>
    <xf numFmtId="10" fontId="4" fillId="5" borderId="5" xfId="1" applyNumberFormat="1" applyFont="1" applyFill="1" applyBorder="1" applyAlignment="1" applyProtection="1">
      <alignment horizontal="right" vertical="center"/>
    </xf>
    <xf numFmtId="164" fontId="4" fillId="5" borderId="19" xfId="1" applyNumberFormat="1" applyFont="1" applyFill="1" applyBorder="1" applyAlignment="1" applyProtection="1">
      <alignment horizontal="right" vertical="center"/>
    </xf>
    <xf numFmtId="10" fontId="4" fillId="0" borderId="5" xfId="1" applyNumberFormat="1" applyFont="1" applyBorder="1" applyAlignment="1" applyProtection="1">
      <alignment vertical="center"/>
    </xf>
    <xf numFmtId="164" fontId="4" fillId="0" borderId="19" xfId="1" applyNumberFormat="1" applyFont="1" applyBorder="1" applyAlignment="1" applyProtection="1">
      <alignment vertical="center"/>
    </xf>
    <xf numFmtId="0" fontId="4" fillId="0" borderId="7" xfId="1" applyFont="1" applyBorder="1" applyAlignment="1" applyProtection="1">
      <alignment vertical="center"/>
    </xf>
    <xf numFmtId="174" fontId="4" fillId="0" borderId="23" xfId="1" applyNumberFormat="1" applyFont="1" applyBorder="1" applyAlignment="1" applyProtection="1">
      <alignment vertical="center"/>
    </xf>
    <xf numFmtId="0" fontId="3" fillId="6" borderId="8" xfId="1" applyFont="1" applyFill="1" applyBorder="1" applyAlignment="1" applyProtection="1">
      <alignment vertical="center"/>
    </xf>
    <xf numFmtId="177" fontId="4" fillId="3" borderId="8" xfId="1" applyNumberFormat="1" applyFont="1" applyFill="1" applyBorder="1" applyAlignment="1" applyProtection="1">
      <alignment horizontal="center" vertical="center"/>
    </xf>
    <xf numFmtId="178" fontId="14" fillId="2" borderId="8" xfId="1" applyNumberFormat="1" applyFont="1" applyFill="1" applyBorder="1" applyAlignment="1" applyProtection="1">
      <alignment horizontal="right" vertical="center"/>
    </xf>
    <xf numFmtId="0" fontId="3" fillId="0" borderId="27" xfId="1" applyFont="1" applyBorder="1" applyAlignment="1" applyProtection="1">
      <alignment vertical="center"/>
    </xf>
    <xf numFmtId="0" fontId="3" fillId="0" borderId="26" xfId="1" applyFont="1" applyBorder="1" applyAlignment="1" applyProtection="1">
      <alignment vertical="center"/>
    </xf>
    <xf numFmtId="0" fontId="3" fillId="0" borderId="29" xfId="1" applyFont="1" applyBorder="1" applyAlignment="1" applyProtection="1">
      <alignment horizontal="right" vertical="center"/>
    </xf>
    <xf numFmtId="175" fontId="3" fillId="0" borderId="0" xfId="1" applyNumberFormat="1" applyFont="1" applyAlignment="1" applyProtection="1">
      <alignment vertical="center"/>
    </xf>
    <xf numFmtId="0" fontId="3" fillId="0" borderId="0" xfId="1" applyFont="1" applyAlignment="1" applyProtection="1">
      <alignment horizontal="right" vertical="center"/>
    </xf>
    <xf numFmtId="0" fontId="6" fillId="2" borderId="9" xfId="1" applyFont="1" applyFill="1" applyBorder="1" applyAlignment="1" applyProtection="1">
      <alignment horizontal="center" vertical="center"/>
    </xf>
    <xf numFmtId="0" fontId="6" fillId="2" borderId="10" xfId="1" applyFont="1" applyFill="1" applyBorder="1" applyAlignment="1" applyProtection="1">
      <alignment horizontal="center" vertical="center"/>
    </xf>
    <xf numFmtId="0" fontId="6" fillId="2" borderId="11" xfId="1" applyFont="1" applyFill="1" applyBorder="1" applyAlignment="1" applyProtection="1">
      <alignment horizontal="center" vertical="center"/>
    </xf>
    <xf numFmtId="0" fontId="15" fillId="2" borderId="31" xfId="1" applyNumberFormat="1" applyFont="1" applyFill="1" applyBorder="1" applyAlignment="1" applyProtection="1">
      <alignment horizontal="center" vertical="center"/>
    </xf>
    <xf numFmtId="0" fontId="4" fillId="0" borderId="10" xfId="1" applyFont="1" applyBorder="1" applyAlignment="1" applyProtection="1">
      <alignment horizontal="center" vertical="center"/>
    </xf>
    <xf numFmtId="0" fontId="4" fillId="0" borderId="11" xfId="1" applyFont="1" applyBorder="1" applyAlignment="1" applyProtection="1">
      <alignment horizontal="center" vertical="center"/>
    </xf>
    <xf numFmtId="0" fontId="4" fillId="3" borderId="9" xfId="1" applyFont="1" applyFill="1" applyBorder="1" applyAlignment="1" applyProtection="1">
      <alignment horizontal="center" vertical="center"/>
    </xf>
    <xf numFmtId="0" fontId="4" fillId="3" borderId="10" xfId="1" applyFont="1" applyFill="1" applyBorder="1" applyAlignment="1" applyProtection="1">
      <alignment horizontal="center" vertical="center"/>
    </xf>
    <xf numFmtId="0" fontId="4" fillId="3" borderId="11" xfId="1" applyFont="1" applyFill="1" applyBorder="1" applyAlignment="1" applyProtection="1">
      <alignment horizontal="center" vertical="center"/>
    </xf>
    <xf numFmtId="0" fontId="16" fillId="2" borderId="10" xfId="1" applyFont="1" applyFill="1" applyBorder="1" applyAlignment="1" applyProtection="1">
      <alignment horizontal="center" vertical="center"/>
    </xf>
    <xf numFmtId="0" fontId="16" fillId="2" borderId="11" xfId="1" applyFont="1" applyFill="1" applyBorder="1" applyAlignment="1" applyProtection="1">
      <alignment horizontal="center" vertical="center"/>
    </xf>
    <xf numFmtId="0" fontId="4" fillId="0" borderId="9" xfId="1" applyFont="1" applyBorder="1" applyAlignment="1" applyProtection="1">
      <alignment horizontal="center" vertical="center"/>
    </xf>
    <xf numFmtId="49" fontId="15" fillId="2" borderId="30" xfId="1" applyNumberFormat="1" applyFont="1" applyFill="1" applyBorder="1" applyAlignment="1" applyProtection="1">
      <alignment horizontal="center" vertical="center"/>
    </xf>
  </cellXfs>
  <cellStyles count="7">
    <cellStyle name="Milliers 2 2" xfId="4"/>
    <cellStyle name="Monétaire 2" xfId="5"/>
    <cellStyle name="Monétaire 3 2" xfId="6"/>
    <cellStyle name="Normal" xfId="0" builtinId="0"/>
    <cellStyle name="Normal 2" xfId="1"/>
    <cellStyle name="Normal 2 2 2" xfId="2"/>
    <cellStyle name="Normal 5" xfId="3"/>
  </cellStyles>
  <dxfs count="2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  <name val="Cambria"/>
        <scheme val="none"/>
      </font>
      <fill>
        <patternFill>
          <bgColor theme="0"/>
        </patternFill>
      </fill>
    </dxf>
    <dxf>
      <font>
        <color theme="1"/>
        <name val="Cambria"/>
        <scheme val="none"/>
      </font>
      <fill>
        <patternFill>
          <bgColor rgb="FFFF0000"/>
        </patternFill>
      </fill>
    </dxf>
    <dxf>
      <font>
        <b/>
        <i val="0"/>
        <condense val="0"/>
        <extend val="0"/>
        <color auto="1"/>
      </font>
      <fill>
        <patternFill>
          <bgColor rgb="FFFF0000"/>
        </patternFill>
      </fill>
    </dxf>
    <dxf>
      <font>
        <b/>
        <i val="0"/>
        <condense val="0"/>
        <extend val="0"/>
        <color auto="1"/>
      </font>
      <fill>
        <patternFill>
          <bgColor indexed="5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3"/>
      </font>
    </dxf>
    <dxf>
      <font>
        <b/>
        <i val="0"/>
        <condense val="0"/>
        <extend val="0"/>
        <color indexed="11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61078160500347"/>
          <c:y val="0.21527850775318655"/>
          <c:w val="0.292035650611562"/>
          <c:h val="0.57291860934315775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chemeClr val="bg2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MODELE!$A$16:$A$21</c:f>
              <c:strCache>
                <c:ptCount val="6"/>
                <c:pt idx="0">
                  <c:v>DIESEL</c:v>
                </c:pt>
                <c:pt idx="1">
                  <c:v>DRIVING TAX &amp; TECHNICAL CONTROL</c:v>
                </c:pt>
                <c:pt idx="2">
                  <c:v>INSSURANCE</c:v>
                </c:pt>
                <c:pt idx="3">
                  <c:v>MAINTENANCE (PARTS)</c:v>
                </c:pt>
                <c:pt idx="4">
                  <c:v>LUBRICANT</c:v>
                </c:pt>
                <c:pt idx="5">
                  <c:v>OPERATOR SALARY</c:v>
                </c:pt>
              </c:strCache>
            </c:strRef>
          </c:cat>
          <c:val>
            <c:numRef>
              <c:f>MODELE!$B$16:$B$21</c:f>
              <c:numCache>
                <c:formatCode>_(* #\ ##0_);_(* \(#\ ##0\);_(* "-"_);_(@_)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egendEntry>
        <c:idx val="0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1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2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3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4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5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ayout>
        <c:manualLayout>
          <c:xMode val="edge"/>
          <c:yMode val="edge"/>
          <c:x val="0.49387810691181477"/>
          <c:y val="5.9940103640891043E-2"/>
          <c:w val="0.49196335647012468"/>
          <c:h val="0.90298909751665657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HOME PAGE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HOME PAGE'!A1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89647</xdr:rowOff>
    </xdr:from>
    <xdr:to>
      <xdr:col>1</xdr:col>
      <xdr:colOff>691963</xdr:colOff>
      <xdr:row>0</xdr:row>
      <xdr:rowOff>330573</xdr:rowOff>
    </xdr:to>
    <xdr:sp macro="" textlink="">
      <xdr:nvSpPr>
        <xdr:cNvPr id="3" name="Flèche droite rayée 2">
          <a:hlinkClick xmlns:r="http://schemas.openxmlformats.org/officeDocument/2006/relationships" r:id="rId1"/>
        </xdr:cNvPr>
        <xdr:cNvSpPr/>
      </xdr:nvSpPr>
      <xdr:spPr>
        <a:xfrm flipH="1">
          <a:off x="0" y="89647"/>
          <a:ext cx="901513" cy="240926"/>
        </a:xfrm>
        <a:prstGeom prst="stripedRightArrow">
          <a:avLst>
            <a:gd name="adj1" fmla="val 63406"/>
            <a:gd name="adj2" fmla="val 69643"/>
          </a:avLst>
        </a:prstGeom>
        <a:solidFill>
          <a:schemeClr val="tx1"/>
        </a:solidFill>
        <a:ln>
          <a:solidFill>
            <a:schemeClr val="bg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chemeClr val="bg1"/>
              </a:solidFill>
            </a:rPr>
            <a:t>RETURN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12</xdr:row>
      <xdr:rowOff>152400</xdr:rowOff>
    </xdr:from>
    <xdr:to>
      <xdr:col>13</xdr:col>
      <xdr:colOff>862853</xdr:colOff>
      <xdr:row>28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0</xdr:colOff>
      <xdr:row>0</xdr:row>
      <xdr:rowOff>78440</xdr:rowOff>
    </xdr:from>
    <xdr:to>
      <xdr:col>0</xdr:col>
      <xdr:colOff>904875</xdr:colOff>
      <xdr:row>1</xdr:row>
      <xdr:rowOff>117660</xdr:rowOff>
    </xdr:to>
    <xdr:sp macro="" textlink="">
      <xdr:nvSpPr>
        <xdr:cNvPr id="4" name="Flèche droite rayée 3">
          <a:hlinkClick xmlns:r="http://schemas.openxmlformats.org/officeDocument/2006/relationships" r:id="rId2"/>
        </xdr:cNvPr>
        <xdr:cNvSpPr/>
      </xdr:nvSpPr>
      <xdr:spPr>
        <a:xfrm flipH="1">
          <a:off x="0" y="78440"/>
          <a:ext cx="904875" cy="239245"/>
        </a:xfrm>
        <a:prstGeom prst="stripedRightArrow">
          <a:avLst>
            <a:gd name="adj1" fmla="val 63406"/>
            <a:gd name="adj2" fmla="val 69643"/>
          </a:avLst>
        </a:prstGeom>
        <a:solidFill>
          <a:schemeClr val="tx1"/>
        </a:solidFill>
        <a:ln>
          <a:solidFill>
            <a:schemeClr val="bg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chemeClr val="bg1"/>
              </a:solidFill>
            </a:rPr>
            <a:t>RETURN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V61"/>
  <sheetViews>
    <sheetView showGridLines="0" tabSelected="1" zoomScale="85" zoomScaleNormal="85" zoomScaleSheetLayoutView="100" workbookViewId="0">
      <pane ySplit="2" topLeftCell="A3" activePane="bottomLeft" state="frozen"/>
      <selection activeCell="I36" sqref="I36"/>
      <selection pane="bottomLeft" activeCell="B1" sqref="B1:T1"/>
    </sheetView>
  </sheetViews>
  <sheetFormatPr baseColWidth="10" defaultRowHeight="12.75" x14ac:dyDescent="0.2"/>
  <cols>
    <col min="1" max="1" width="3.140625" style="1" bestFit="1" customWidth="1"/>
    <col min="2" max="2" width="13.28515625" style="1" bestFit="1" customWidth="1"/>
    <col min="3" max="3" width="37.5703125" style="71" bestFit="1" customWidth="1"/>
    <col min="4" max="4" width="14.7109375" style="72" customWidth="1"/>
    <col min="5" max="5" width="9.42578125" style="42" customWidth="1"/>
    <col min="6" max="6" width="22.7109375" style="23" bestFit="1" customWidth="1"/>
    <col min="7" max="7" width="19.28515625" style="23" bestFit="1" customWidth="1"/>
    <col min="8" max="8" width="21.28515625" style="1" bestFit="1" customWidth="1"/>
    <col min="9" max="9" width="13.85546875" style="1" bestFit="1" customWidth="1"/>
    <col min="10" max="10" width="19.7109375" style="1" bestFit="1" customWidth="1"/>
    <col min="11" max="11" width="16.85546875" style="1" customWidth="1"/>
    <col min="12" max="12" width="15.140625" style="1" customWidth="1"/>
    <col min="13" max="15" width="15.140625" style="73" customWidth="1"/>
    <col min="16" max="16" width="16.28515625" style="1" customWidth="1"/>
    <col min="17" max="17" width="16" style="1" customWidth="1"/>
    <col min="18" max="20" width="16.28515625" style="1" customWidth="1"/>
    <col min="21" max="16384" width="11.42578125" style="1"/>
  </cols>
  <sheetData>
    <row r="1" spans="1:22" ht="37.5" customHeight="1" thickBot="1" x14ac:dyDescent="0.25">
      <c r="B1" s="136" t="s">
        <v>0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8"/>
    </row>
    <row r="2" spans="1:22" ht="39" customHeight="1" thickBot="1" x14ac:dyDescent="0.25">
      <c r="B2" s="2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6" t="s">
        <v>12</v>
      </c>
      <c r="N2" s="6" t="s">
        <v>13</v>
      </c>
      <c r="O2" s="6" t="s">
        <v>14</v>
      </c>
      <c r="P2" s="5" t="s">
        <v>15</v>
      </c>
      <c r="Q2" s="4" t="s">
        <v>16</v>
      </c>
      <c r="R2" s="7" t="s">
        <v>17</v>
      </c>
      <c r="S2" s="8" t="s">
        <v>18</v>
      </c>
      <c r="T2" s="9" t="s">
        <v>19</v>
      </c>
    </row>
    <row r="3" spans="1:22" ht="15" x14ac:dyDescent="0.25">
      <c r="A3" s="1">
        <v>1</v>
      </c>
      <c r="B3" s="10" t="s">
        <v>20</v>
      </c>
      <c r="C3" s="11" t="s">
        <v>21</v>
      </c>
      <c r="D3" s="12" t="s">
        <v>22</v>
      </c>
      <c r="E3" s="13">
        <v>2015</v>
      </c>
      <c r="F3" s="14" t="s">
        <v>23</v>
      </c>
      <c r="G3" s="11" t="s">
        <v>24</v>
      </c>
      <c r="H3" s="15" t="s">
        <v>25</v>
      </c>
      <c r="I3" s="16"/>
      <c r="J3" s="16" t="s">
        <v>26</v>
      </c>
      <c r="K3" s="17" t="e">
        <f ca="1">INDIRECT("'" &amp; B3&amp;"'!b29")</f>
        <v>#REF!</v>
      </c>
      <c r="L3" s="18">
        <v>0</v>
      </c>
      <c r="M3" s="18">
        <v>0</v>
      </c>
      <c r="N3" s="18">
        <v>0</v>
      </c>
      <c r="O3" s="18">
        <v>0</v>
      </c>
      <c r="P3" s="19"/>
      <c r="Q3" s="18" t="e">
        <f t="array" ref="Q3">MAX(IF(#REF!=B3,#REF!))</f>
        <v>#REF!</v>
      </c>
      <c r="R3" s="20" t="str">
        <f t="shared" ref="R3:R61" si="0">IFERROR(IF(S3=2000,MROUND(Q3,2000)-Q3,TRUNC(Q3,-3)+S3-Q3),"???")</f>
        <v>???</v>
      </c>
      <c r="S3" s="21" t="e">
        <f t="shared" ref="S3:S61" si="1">IF(OR(Q3=0,Q3=""),"???",IF((OR(AND((Q3-TRUNC(Q3,-3)&gt;=750),(MROUND(Q3,2000)-Q3)&gt;0),MROUND(Q3,2000)-Q3=0)),2000,IF(OR(Q3-TRUNC(Q3,-3)&gt;750,Q3-TRUNC(Q3,-3)=0),1000,IF(Q3-TRUNC(Q3,-3)&gt;500,750,IF(Q3-TRUNC(Q3,-3)&gt;250,500,250)))))</f>
        <v>#REF!</v>
      </c>
      <c r="T3" s="22" t="str">
        <f t="shared" ref="T3:T61" si="2">IF(AND(R3&lt;=60,R3&gt;45),"A faire",IF(AND(R3&lt;=45,R3&gt;30),"Urgent",IF(AND(R3&lt;=30,R3&gt;0),"Très urgent !!!",IF(R3&gt;60,"RAS"))))</f>
        <v>RAS</v>
      </c>
      <c r="U3" s="23"/>
      <c r="V3" s="24"/>
    </row>
    <row r="4" spans="1:22" ht="15" x14ac:dyDescent="0.25">
      <c r="A4" s="1">
        <v>2</v>
      </c>
      <c r="B4" s="25" t="s">
        <v>27</v>
      </c>
      <c r="C4" s="26" t="s">
        <v>28</v>
      </c>
      <c r="D4" s="27" t="s">
        <v>22</v>
      </c>
      <c r="E4" s="28">
        <v>2009</v>
      </c>
      <c r="F4" s="29" t="s">
        <v>29</v>
      </c>
      <c r="G4" s="26" t="s">
        <v>30</v>
      </c>
      <c r="H4" s="30">
        <v>507343</v>
      </c>
      <c r="I4" s="31"/>
      <c r="J4" s="31" t="s">
        <v>26</v>
      </c>
      <c r="K4" s="32" t="e">
        <f ca="1">INDIRECT("'" &amp; B4&amp;"'!b29")</f>
        <v>#REF!</v>
      </c>
      <c r="L4" s="33">
        <v>0</v>
      </c>
      <c r="M4" s="33">
        <v>0</v>
      </c>
      <c r="N4" s="33">
        <v>0</v>
      </c>
      <c r="O4" s="33">
        <v>0</v>
      </c>
      <c r="P4" s="34"/>
      <c r="Q4" s="33" t="e">
        <f t="array" ref="Q4">MAX(IF(#REF!=B4,#REF!))</f>
        <v>#REF!</v>
      </c>
      <c r="R4" s="35" t="str">
        <f t="shared" si="0"/>
        <v>???</v>
      </c>
      <c r="S4" s="36" t="e">
        <f t="shared" si="1"/>
        <v>#REF!</v>
      </c>
      <c r="T4" s="37" t="str">
        <f t="shared" si="2"/>
        <v>RAS</v>
      </c>
      <c r="U4" s="23"/>
      <c r="V4" s="24"/>
    </row>
    <row r="5" spans="1:22" ht="15" x14ac:dyDescent="0.25">
      <c r="A5" s="1">
        <v>3</v>
      </c>
      <c r="B5" s="25" t="s">
        <v>31</v>
      </c>
      <c r="C5" s="26" t="s">
        <v>32</v>
      </c>
      <c r="D5" s="27" t="s">
        <v>22</v>
      </c>
      <c r="E5" s="28">
        <v>2015</v>
      </c>
      <c r="F5" s="29" t="s">
        <v>33</v>
      </c>
      <c r="G5" s="26" t="s">
        <v>34</v>
      </c>
      <c r="H5" s="38" t="s">
        <v>35</v>
      </c>
      <c r="I5" s="39"/>
      <c r="J5" s="31" t="s">
        <v>36</v>
      </c>
      <c r="K5" s="32" t="e">
        <f t="shared" ref="K5:K61" ca="1" si="3">INDIRECT("'" &amp; B5&amp;"'!b29")</f>
        <v>#REF!</v>
      </c>
      <c r="L5" s="33">
        <v>0</v>
      </c>
      <c r="M5" s="33">
        <v>0</v>
      </c>
      <c r="N5" s="33">
        <v>0</v>
      </c>
      <c r="O5" s="33">
        <v>0</v>
      </c>
      <c r="P5" s="40"/>
      <c r="Q5" s="33" t="e">
        <f t="array" ref="Q5">MAX(IF(#REF!=B5,#REF!))</f>
        <v>#REF!</v>
      </c>
      <c r="R5" s="35" t="str">
        <f t="shared" si="0"/>
        <v>???</v>
      </c>
      <c r="S5" s="36" t="e">
        <f t="shared" si="1"/>
        <v>#REF!</v>
      </c>
      <c r="T5" s="37" t="str">
        <f t="shared" si="2"/>
        <v>RAS</v>
      </c>
      <c r="U5" s="23"/>
      <c r="V5" s="41"/>
    </row>
    <row r="6" spans="1:22" ht="15" x14ac:dyDescent="0.25">
      <c r="A6" s="1">
        <v>4</v>
      </c>
      <c r="B6" s="25" t="s">
        <v>37</v>
      </c>
      <c r="C6" s="26" t="s">
        <v>38</v>
      </c>
      <c r="D6" s="27" t="s">
        <v>22</v>
      </c>
      <c r="E6" s="28">
        <v>2015</v>
      </c>
      <c r="F6" s="29" t="s">
        <v>39</v>
      </c>
      <c r="G6" s="26" t="s">
        <v>40</v>
      </c>
      <c r="H6" s="30" t="s">
        <v>41</v>
      </c>
      <c r="I6" s="31"/>
      <c r="J6" s="31" t="s">
        <v>36</v>
      </c>
      <c r="K6" s="32" t="e">
        <f t="shared" ca="1" si="3"/>
        <v>#REF!</v>
      </c>
      <c r="L6" s="33">
        <v>0</v>
      </c>
      <c r="M6" s="33">
        <v>0</v>
      </c>
      <c r="N6" s="33">
        <v>0</v>
      </c>
      <c r="O6" s="33">
        <v>0</v>
      </c>
      <c r="P6" s="34"/>
      <c r="Q6" s="33" t="e">
        <f t="array" ref="Q6">MAX(IF(#REF!=B6,#REF!))</f>
        <v>#REF!</v>
      </c>
      <c r="R6" s="35" t="str">
        <f t="shared" si="0"/>
        <v>???</v>
      </c>
      <c r="S6" s="36" t="e">
        <f t="shared" si="1"/>
        <v>#REF!</v>
      </c>
      <c r="T6" s="37" t="str">
        <f t="shared" si="2"/>
        <v>RAS</v>
      </c>
      <c r="U6" s="23"/>
      <c r="V6" s="42"/>
    </row>
    <row r="7" spans="1:22" ht="15" x14ac:dyDescent="0.25">
      <c r="A7" s="1">
        <v>5</v>
      </c>
      <c r="B7" s="25" t="s">
        <v>42</v>
      </c>
      <c r="C7" s="26" t="s">
        <v>43</v>
      </c>
      <c r="D7" s="27" t="s">
        <v>22</v>
      </c>
      <c r="E7" s="28">
        <v>2015</v>
      </c>
      <c r="F7" s="29" t="s">
        <v>39</v>
      </c>
      <c r="G7" s="26" t="s">
        <v>40</v>
      </c>
      <c r="H7" s="30" t="s">
        <v>44</v>
      </c>
      <c r="I7" s="31"/>
      <c r="J7" s="31" t="s">
        <v>36</v>
      </c>
      <c r="K7" s="32" t="e">
        <f t="shared" ca="1" si="3"/>
        <v>#REF!</v>
      </c>
      <c r="L7" s="33">
        <v>0</v>
      </c>
      <c r="M7" s="33">
        <v>0</v>
      </c>
      <c r="N7" s="33">
        <v>0</v>
      </c>
      <c r="O7" s="33">
        <v>0</v>
      </c>
      <c r="P7" s="34"/>
      <c r="Q7" s="33" t="e">
        <f t="array" ref="Q7">MAX(IF(#REF!=B7,#REF!))</f>
        <v>#REF!</v>
      </c>
      <c r="R7" s="35" t="str">
        <f t="shared" si="0"/>
        <v>???</v>
      </c>
      <c r="S7" s="36" t="e">
        <f t="shared" si="1"/>
        <v>#REF!</v>
      </c>
      <c r="T7" s="37" t="str">
        <f t="shared" si="2"/>
        <v>RAS</v>
      </c>
      <c r="U7" s="23"/>
      <c r="V7" s="24"/>
    </row>
    <row r="8" spans="1:22" ht="15" x14ac:dyDescent="0.25">
      <c r="A8" s="1">
        <v>6</v>
      </c>
      <c r="B8" s="25" t="s">
        <v>45</v>
      </c>
      <c r="C8" s="26" t="s">
        <v>46</v>
      </c>
      <c r="D8" s="27" t="s">
        <v>22</v>
      </c>
      <c r="E8" s="28">
        <v>2011</v>
      </c>
      <c r="F8" s="29" t="s">
        <v>47</v>
      </c>
      <c r="G8" s="26" t="s">
        <v>34</v>
      </c>
      <c r="H8" s="30" t="s">
        <v>48</v>
      </c>
      <c r="I8" s="31"/>
      <c r="J8" s="31" t="s">
        <v>26</v>
      </c>
      <c r="K8" s="32" t="e">
        <f t="shared" ca="1" si="3"/>
        <v>#REF!</v>
      </c>
      <c r="L8" s="33">
        <v>0</v>
      </c>
      <c r="M8" s="33">
        <v>0</v>
      </c>
      <c r="N8" s="33">
        <v>0</v>
      </c>
      <c r="O8" s="33">
        <v>0</v>
      </c>
      <c r="P8" s="34"/>
      <c r="Q8" s="33" t="e">
        <f t="array" ref="Q8">MAX(IF(#REF!=B8,#REF!))</f>
        <v>#REF!</v>
      </c>
      <c r="R8" s="35" t="str">
        <f t="shared" si="0"/>
        <v>???</v>
      </c>
      <c r="S8" s="36" t="e">
        <f t="shared" si="1"/>
        <v>#REF!</v>
      </c>
      <c r="T8" s="37" t="str">
        <f t="shared" si="2"/>
        <v>RAS</v>
      </c>
      <c r="U8" s="23"/>
      <c r="V8" s="24"/>
    </row>
    <row r="9" spans="1:22" ht="15" x14ac:dyDescent="0.25">
      <c r="A9" s="1">
        <v>7</v>
      </c>
      <c r="B9" s="25" t="s">
        <v>49</v>
      </c>
      <c r="C9" s="26" t="s">
        <v>50</v>
      </c>
      <c r="D9" s="27" t="s">
        <v>22</v>
      </c>
      <c r="E9" s="28">
        <v>2009</v>
      </c>
      <c r="F9" s="29" t="s">
        <v>51</v>
      </c>
      <c r="G9" s="26" t="s">
        <v>34</v>
      </c>
      <c r="H9" s="30">
        <v>24000333</v>
      </c>
      <c r="I9" s="31"/>
      <c r="J9" s="31" t="s">
        <v>26</v>
      </c>
      <c r="K9" s="32" t="e">
        <f t="shared" ca="1" si="3"/>
        <v>#REF!</v>
      </c>
      <c r="L9" s="33">
        <v>0</v>
      </c>
      <c r="M9" s="33">
        <v>0</v>
      </c>
      <c r="N9" s="33">
        <v>0</v>
      </c>
      <c r="O9" s="33">
        <v>0</v>
      </c>
      <c r="P9" s="34"/>
      <c r="Q9" s="33" t="e">
        <f t="array" ref="Q9">MAX(IF(#REF!=B9,#REF!))</f>
        <v>#REF!</v>
      </c>
      <c r="R9" s="35" t="str">
        <f t="shared" si="0"/>
        <v>???</v>
      </c>
      <c r="S9" s="36" t="e">
        <f t="shared" si="1"/>
        <v>#REF!</v>
      </c>
      <c r="T9" s="37" t="str">
        <f t="shared" si="2"/>
        <v>RAS</v>
      </c>
      <c r="U9" s="23"/>
      <c r="V9" s="24"/>
    </row>
    <row r="10" spans="1:22" ht="15" x14ac:dyDescent="0.25">
      <c r="A10" s="1">
        <v>8</v>
      </c>
      <c r="B10" s="25" t="s">
        <v>52</v>
      </c>
      <c r="C10" s="26" t="s">
        <v>53</v>
      </c>
      <c r="D10" s="27" t="s">
        <v>22</v>
      </c>
      <c r="E10" s="28">
        <v>2012</v>
      </c>
      <c r="F10" s="29" t="s">
        <v>54</v>
      </c>
      <c r="G10" s="26" t="s">
        <v>34</v>
      </c>
      <c r="H10" s="30" t="s">
        <v>55</v>
      </c>
      <c r="I10" s="31"/>
      <c r="J10" s="31" t="s">
        <v>26</v>
      </c>
      <c r="K10" s="32" t="e">
        <f t="shared" ca="1" si="3"/>
        <v>#REF!</v>
      </c>
      <c r="L10" s="33">
        <v>0</v>
      </c>
      <c r="M10" s="33">
        <v>0</v>
      </c>
      <c r="N10" s="33">
        <v>0</v>
      </c>
      <c r="O10" s="33">
        <v>0</v>
      </c>
      <c r="P10" s="34"/>
      <c r="Q10" s="33" t="e">
        <f t="array" ref="Q10">MAX(IF(#REF!=B10,#REF!))</f>
        <v>#REF!</v>
      </c>
      <c r="R10" s="35" t="str">
        <f t="shared" si="0"/>
        <v>???</v>
      </c>
      <c r="S10" s="36" t="e">
        <f t="shared" si="1"/>
        <v>#REF!</v>
      </c>
      <c r="T10" s="37" t="str">
        <f t="shared" si="2"/>
        <v>RAS</v>
      </c>
      <c r="U10" s="23"/>
    </row>
    <row r="11" spans="1:22" ht="15" x14ac:dyDescent="0.25">
      <c r="A11" s="1">
        <v>9</v>
      </c>
      <c r="B11" s="25" t="s">
        <v>56</v>
      </c>
      <c r="C11" s="26" t="s">
        <v>57</v>
      </c>
      <c r="D11" s="27" t="s">
        <v>22</v>
      </c>
      <c r="E11" s="28">
        <v>2006</v>
      </c>
      <c r="F11" s="29" t="s">
        <v>58</v>
      </c>
      <c r="G11" s="26" t="s">
        <v>59</v>
      </c>
      <c r="H11" s="30" t="s">
        <v>60</v>
      </c>
      <c r="I11" s="31"/>
      <c r="J11" s="31" t="s">
        <v>61</v>
      </c>
      <c r="K11" s="32" t="e">
        <f t="shared" ca="1" si="3"/>
        <v>#REF!</v>
      </c>
      <c r="L11" s="33">
        <v>0</v>
      </c>
      <c r="M11" s="33">
        <v>0</v>
      </c>
      <c r="N11" s="33">
        <v>0</v>
      </c>
      <c r="O11" s="33">
        <v>0</v>
      </c>
      <c r="P11" s="34"/>
      <c r="Q11" s="33" t="e">
        <f t="array" ref="Q11">MAX(IF(#REF!=B11,#REF!))</f>
        <v>#REF!</v>
      </c>
      <c r="R11" s="35" t="str">
        <f t="shared" si="0"/>
        <v>???</v>
      </c>
      <c r="S11" s="36" t="e">
        <f t="shared" si="1"/>
        <v>#REF!</v>
      </c>
      <c r="T11" s="37" t="str">
        <f t="shared" si="2"/>
        <v>RAS</v>
      </c>
      <c r="U11" s="23"/>
    </row>
    <row r="12" spans="1:22" ht="15" x14ac:dyDescent="0.25">
      <c r="A12" s="1">
        <v>10</v>
      </c>
      <c r="B12" s="25" t="s">
        <v>62</v>
      </c>
      <c r="C12" s="26" t="s">
        <v>63</v>
      </c>
      <c r="D12" s="27" t="s">
        <v>22</v>
      </c>
      <c r="E12" s="28">
        <v>2013</v>
      </c>
      <c r="F12" s="29"/>
      <c r="G12" s="26" t="s">
        <v>64</v>
      </c>
      <c r="H12" s="30">
        <v>133541</v>
      </c>
      <c r="I12" s="31"/>
      <c r="J12" s="31" t="s">
        <v>36</v>
      </c>
      <c r="K12" s="32" t="e">
        <f t="shared" ca="1" si="3"/>
        <v>#REF!</v>
      </c>
      <c r="L12" s="33">
        <v>0</v>
      </c>
      <c r="M12" s="33">
        <v>0</v>
      </c>
      <c r="N12" s="33">
        <v>0</v>
      </c>
      <c r="O12" s="33">
        <v>0</v>
      </c>
      <c r="P12" s="34"/>
      <c r="Q12" s="33" t="e">
        <f t="array" ref="Q12">MAX(IF(#REF!=B12,#REF!))</f>
        <v>#REF!</v>
      </c>
      <c r="R12" s="35" t="str">
        <f t="shared" si="0"/>
        <v>???</v>
      </c>
      <c r="S12" s="36" t="e">
        <f t="shared" si="1"/>
        <v>#REF!</v>
      </c>
      <c r="T12" s="37" t="str">
        <f t="shared" si="2"/>
        <v>RAS</v>
      </c>
      <c r="U12" s="23"/>
    </row>
    <row r="13" spans="1:22" ht="15" x14ac:dyDescent="0.25">
      <c r="A13" s="1">
        <v>11</v>
      </c>
      <c r="B13" s="25" t="s">
        <v>65</v>
      </c>
      <c r="C13" s="26" t="s">
        <v>66</v>
      </c>
      <c r="D13" s="27" t="s">
        <v>22</v>
      </c>
      <c r="E13" s="28">
        <v>2015</v>
      </c>
      <c r="F13" s="29"/>
      <c r="G13" s="26" t="s">
        <v>67</v>
      </c>
      <c r="H13" s="30" t="s">
        <v>68</v>
      </c>
      <c r="I13" s="31"/>
      <c r="J13" s="31" t="s">
        <v>26</v>
      </c>
      <c r="K13" s="32" t="e">
        <f t="shared" ca="1" si="3"/>
        <v>#REF!</v>
      </c>
      <c r="L13" s="33">
        <v>0</v>
      </c>
      <c r="M13" s="33">
        <v>0</v>
      </c>
      <c r="N13" s="33">
        <v>0</v>
      </c>
      <c r="O13" s="33">
        <v>0</v>
      </c>
      <c r="P13" s="34"/>
      <c r="Q13" s="33" t="e">
        <f t="array" ref="Q13">MAX(IF(#REF!=B13,#REF!))</f>
        <v>#REF!</v>
      </c>
      <c r="R13" s="35" t="str">
        <f t="shared" si="0"/>
        <v>???</v>
      </c>
      <c r="S13" s="36" t="e">
        <f t="shared" si="1"/>
        <v>#REF!</v>
      </c>
      <c r="T13" s="37" t="str">
        <f t="shared" si="2"/>
        <v>RAS</v>
      </c>
      <c r="U13" s="23"/>
    </row>
    <row r="14" spans="1:22" ht="15" x14ac:dyDescent="0.25">
      <c r="A14" s="1">
        <v>12</v>
      </c>
      <c r="B14" s="25" t="s">
        <v>69</v>
      </c>
      <c r="C14" s="26" t="s">
        <v>70</v>
      </c>
      <c r="D14" s="27" t="s">
        <v>22</v>
      </c>
      <c r="E14" s="28">
        <v>2017</v>
      </c>
      <c r="F14" s="29" t="s">
        <v>71</v>
      </c>
      <c r="G14" s="26" t="s">
        <v>72</v>
      </c>
      <c r="H14" s="43" t="s">
        <v>73</v>
      </c>
      <c r="I14" s="31"/>
      <c r="J14" s="31" t="s">
        <v>74</v>
      </c>
      <c r="K14" s="32" t="e">
        <f t="shared" ca="1" si="3"/>
        <v>#REF!</v>
      </c>
      <c r="L14" s="33">
        <v>0</v>
      </c>
      <c r="M14" s="33">
        <v>0</v>
      </c>
      <c r="N14" s="33">
        <v>0</v>
      </c>
      <c r="O14" s="33">
        <v>0</v>
      </c>
      <c r="P14" s="34"/>
      <c r="Q14" s="33" t="e">
        <f t="array" ref="Q14">MAX(IF(#REF!=B14,#REF!))</f>
        <v>#REF!</v>
      </c>
      <c r="R14" s="35" t="str">
        <f t="shared" si="0"/>
        <v>???</v>
      </c>
      <c r="S14" s="36" t="e">
        <f t="shared" si="1"/>
        <v>#REF!</v>
      </c>
      <c r="T14" s="37" t="str">
        <f t="shared" si="2"/>
        <v>RAS</v>
      </c>
      <c r="U14" s="23"/>
    </row>
    <row r="15" spans="1:22" ht="15" x14ac:dyDescent="0.25">
      <c r="A15" s="1">
        <v>13</v>
      </c>
      <c r="B15" s="25" t="s">
        <v>75</v>
      </c>
      <c r="C15" s="26" t="s">
        <v>70</v>
      </c>
      <c r="D15" s="27" t="s">
        <v>22</v>
      </c>
      <c r="E15" s="28">
        <v>2017</v>
      </c>
      <c r="F15" s="29" t="s">
        <v>71</v>
      </c>
      <c r="G15" s="26" t="s">
        <v>72</v>
      </c>
      <c r="H15" s="43" t="s">
        <v>76</v>
      </c>
      <c r="I15" s="31"/>
      <c r="J15" s="31" t="s">
        <v>74</v>
      </c>
      <c r="K15" s="32" t="e">
        <f t="shared" ca="1" si="3"/>
        <v>#REF!</v>
      </c>
      <c r="L15" s="33">
        <v>0</v>
      </c>
      <c r="M15" s="33">
        <v>0</v>
      </c>
      <c r="N15" s="33">
        <v>0</v>
      </c>
      <c r="O15" s="33">
        <v>0</v>
      </c>
      <c r="P15" s="34"/>
      <c r="Q15" s="33" t="e">
        <f t="array" ref="Q15">MAX(IF(#REF!=B15,#REF!))</f>
        <v>#REF!</v>
      </c>
      <c r="R15" s="35" t="str">
        <f t="shared" si="0"/>
        <v>???</v>
      </c>
      <c r="S15" s="36" t="e">
        <f t="shared" si="1"/>
        <v>#REF!</v>
      </c>
      <c r="T15" s="37" t="str">
        <f t="shared" si="2"/>
        <v>RAS</v>
      </c>
      <c r="U15" s="23"/>
    </row>
    <row r="16" spans="1:22" ht="15" x14ac:dyDescent="0.25">
      <c r="A16" s="1">
        <v>14</v>
      </c>
      <c r="B16" s="25" t="s">
        <v>77</v>
      </c>
      <c r="C16" s="26" t="s">
        <v>70</v>
      </c>
      <c r="D16" s="27" t="s">
        <v>22</v>
      </c>
      <c r="E16" s="28">
        <v>2017</v>
      </c>
      <c r="F16" s="29" t="s">
        <v>71</v>
      </c>
      <c r="G16" s="26" t="s">
        <v>72</v>
      </c>
      <c r="H16" s="43" t="s">
        <v>78</v>
      </c>
      <c r="I16" s="31"/>
      <c r="J16" s="31" t="s">
        <v>74</v>
      </c>
      <c r="K16" s="32" t="e">
        <f t="shared" ca="1" si="3"/>
        <v>#REF!</v>
      </c>
      <c r="L16" s="33">
        <v>0</v>
      </c>
      <c r="M16" s="33">
        <v>0</v>
      </c>
      <c r="N16" s="33">
        <v>0</v>
      </c>
      <c r="O16" s="33">
        <v>0</v>
      </c>
      <c r="P16" s="34"/>
      <c r="Q16" s="33" t="e">
        <f t="array" ref="Q16">MAX(IF(#REF!=B16,#REF!))</f>
        <v>#REF!</v>
      </c>
      <c r="R16" s="35" t="str">
        <f t="shared" si="0"/>
        <v>???</v>
      </c>
      <c r="S16" s="36" t="e">
        <f t="shared" si="1"/>
        <v>#REF!</v>
      </c>
      <c r="T16" s="37" t="str">
        <f t="shared" si="2"/>
        <v>RAS</v>
      </c>
      <c r="U16" s="23"/>
    </row>
    <row r="17" spans="1:21" ht="15" x14ac:dyDescent="0.25">
      <c r="A17" s="1">
        <v>15</v>
      </c>
      <c r="B17" s="25" t="s">
        <v>79</v>
      </c>
      <c r="C17" s="26" t="s">
        <v>70</v>
      </c>
      <c r="D17" s="27" t="s">
        <v>22</v>
      </c>
      <c r="E17" s="28">
        <v>2017</v>
      </c>
      <c r="F17" s="29" t="s">
        <v>71</v>
      </c>
      <c r="G17" s="26" t="s">
        <v>72</v>
      </c>
      <c r="H17" s="43" t="s">
        <v>80</v>
      </c>
      <c r="I17" s="31"/>
      <c r="J17" s="31" t="s">
        <v>74</v>
      </c>
      <c r="K17" s="32" t="e">
        <f t="shared" ca="1" si="3"/>
        <v>#REF!</v>
      </c>
      <c r="L17" s="33">
        <v>0</v>
      </c>
      <c r="M17" s="33">
        <v>0</v>
      </c>
      <c r="N17" s="33">
        <v>0</v>
      </c>
      <c r="O17" s="33">
        <v>0</v>
      </c>
      <c r="P17" s="34"/>
      <c r="Q17" s="33" t="e">
        <f t="array" ref="Q17">MAX(IF(#REF!=B17,#REF!))</f>
        <v>#REF!</v>
      </c>
      <c r="R17" s="35" t="str">
        <f t="shared" si="0"/>
        <v>???</v>
      </c>
      <c r="S17" s="36" t="e">
        <f t="shared" si="1"/>
        <v>#REF!</v>
      </c>
      <c r="T17" s="37" t="str">
        <f t="shared" si="2"/>
        <v>RAS</v>
      </c>
      <c r="U17" s="23"/>
    </row>
    <row r="18" spans="1:21" ht="15" x14ac:dyDescent="0.25">
      <c r="A18" s="1">
        <v>16</v>
      </c>
      <c r="B18" s="25" t="s">
        <v>81</v>
      </c>
      <c r="C18" s="26" t="s">
        <v>70</v>
      </c>
      <c r="D18" s="27" t="s">
        <v>22</v>
      </c>
      <c r="E18" s="28">
        <v>2017</v>
      </c>
      <c r="F18" s="29" t="s">
        <v>71</v>
      </c>
      <c r="G18" s="26" t="s">
        <v>72</v>
      </c>
      <c r="H18" s="43" t="s">
        <v>82</v>
      </c>
      <c r="I18" s="31"/>
      <c r="J18" s="31" t="s">
        <v>74</v>
      </c>
      <c r="K18" s="32" t="e">
        <f t="shared" ca="1" si="3"/>
        <v>#REF!</v>
      </c>
      <c r="L18" s="33">
        <v>0</v>
      </c>
      <c r="M18" s="33">
        <v>0</v>
      </c>
      <c r="N18" s="33">
        <v>0</v>
      </c>
      <c r="O18" s="33">
        <v>0</v>
      </c>
      <c r="P18" s="34"/>
      <c r="Q18" s="33" t="e">
        <f t="array" ref="Q18">MAX(IF(#REF!=B18,#REF!))</f>
        <v>#REF!</v>
      </c>
      <c r="R18" s="35" t="str">
        <f t="shared" si="0"/>
        <v>???</v>
      </c>
      <c r="S18" s="36" t="e">
        <f t="shared" si="1"/>
        <v>#REF!</v>
      </c>
      <c r="T18" s="37" t="str">
        <f t="shared" si="2"/>
        <v>RAS</v>
      </c>
      <c r="U18" s="23"/>
    </row>
    <row r="19" spans="1:21" ht="15" x14ac:dyDescent="0.25">
      <c r="A19" s="1">
        <v>17</v>
      </c>
      <c r="B19" s="25" t="s">
        <v>83</v>
      </c>
      <c r="C19" s="26" t="s">
        <v>70</v>
      </c>
      <c r="D19" s="27" t="s">
        <v>22</v>
      </c>
      <c r="E19" s="28">
        <v>2017</v>
      </c>
      <c r="F19" s="29" t="s">
        <v>71</v>
      </c>
      <c r="G19" s="26" t="s">
        <v>72</v>
      </c>
      <c r="H19" s="43" t="s">
        <v>84</v>
      </c>
      <c r="I19" s="39"/>
      <c r="J19" s="31" t="s">
        <v>74</v>
      </c>
      <c r="K19" s="32" t="e">
        <f t="shared" ca="1" si="3"/>
        <v>#REF!</v>
      </c>
      <c r="L19" s="33">
        <v>0</v>
      </c>
      <c r="M19" s="33">
        <v>0</v>
      </c>
      <c r="N19" s="33">
        <v>0</v>
      </c>
      <c r="O19" s="33">
        <v>0</v>
      </c>
      <c r="P19" s="44"/>
      <c r="Q19" s="33" t="e">
        <f t="array" ref="Q19">MAX(IF(#REF!=B19,#REF!))</f>
        <v>#REF!</v>
      </c>
      <c r="R19" s="35" t="str">
        <f t="shared" si="0"/>
        <v>???</v>
      </c>
      <c r="S19" s="36" t="e">
        <f t="shared" si="1"/>
        <v>#REF!</v>
      </c>
      <c r="T19" s="37" t="str">
        <f t="shared" si="2"/>
        <v>RAS</v>
      </c>
      <c r="U19" s="23"/>
    </row>
    <row r="20" spans="1:21" ht="15" x14ac:dyDescent="0.25">
      <c r="A20" s="1">
        <v>18</v>
      </c>
      <c r="B20" s="25" t="s">
        <v>85</v>
      </c>
      <c r="C20" s="26" t="s">
        <v>86</v>
      </c>
      <c r="D20" s="27" t="s">
        <v>22</v>
      </c>
      <c r="E20" s="28">
        <v>2017</v>
      </c>
      <c r="F20" s="29" t="s">
        <v>87</v>
      </c>
      <c r="G20" s="26" t="s">
        <v>88</v>
      </c>
      <c r="H20" s="43" t="s">
        <v>89</v>
      </c>
      <c r="I20" s="31"/>
      <c r="J20" s="31" t="s">
        <v>74</v>
      </c>
      <c r="K20" s="32" t="e">
        <f t="shared" ca="1" si="3"/>
        <v>#REF!</v>
      </c>
      <c r="L20" s="33">
        <v>0</v>
      </c>
      <c r="M20" s="33">
        <v>0</v>
      </c>
      <c r="N20" s="33">
        <v>0</v>
      </c>
      <c r="O20" s="33">
        <v>0</v>
      </c>
      <c r="P20" s="45"/>
      <c r="Q20" s="33" t="e">
        <f t="array" ref="Q20">MAX(IF(#REF!=B20,#REF!))</f>
        <v>#REF!</v>
      </c>
      <c r="R20" s="35" t="str">
        <f t="shared" si="0"/>
        <v>???</v>
      </c>
      <c r="S20" s="36" t="e">
        <f t="shared" si="1"/>
        <v>#REF!</v>
      </c>
      <c r="T20" s="37" t="str">
        <f t="shared" si="2"/>
        <v>RAS</v>
      </c>
      <c r="U20" s="23"/>
    </row>
    <row r="21" spans="1:21" ht="15" x14ac:dyDescent="0.25">
      <c r="A21" s="1">
        <v>19</v>
      </c>
      <c r="B21" s="25" t="s">
        <v>90</v>
      </c>
      <c r="C21" s="26" t="s">
        <v>86</v>
      </c>
      <c r="D21" s="27" t="s">
        <v>22</v>
      </c>
      <c r="E21" s="28">
        <v>2017</v>
      </c>
      <c r="F21" s="29" t="s">
        <v>87</v>
      </c>
      <c r="G21" s="26" t="s">
        <v>88</v>
      </c>
      <c r="H21" s="43" t="s">
        <v>91</v>
      </c>
      <c r="I21" s="31"/>
      <c r="J21" s="31" t="s">
        <v>74</v>
      </c>
      <c r="K21" s="32" t="e">
        <f t="shared" ca="1" si="3"/>
        <v>#REF!</v>
      </c>
      <c r="L21" s="33">
        <v>0</v>
      </c>
      <c r="M21" s="33">
        <v>0</v>
      </c>
      <c r="N21" s="33">
        <v>0</v>
      </c>
      <c r="O21" s="33">
        <v>0</v>
      </c>
      <c r="P21" s="34"/>
      <c r="Q21" s="33" t="e">
        <f t="array" ref="Q21">MAX(IF(#REF!=B21,#REF!))</f>
        <v>#REF!</v>
      </c>
      <c r="R21" s="35" t="str">
        <f t="shared" si="0"/>
        <v>???</v>
      </c>
      <c r="S21" s="36" t="e">
        <f t="shared" si="1"/>
        <v>#REF!</v>
      </c>
      <c r="T21" s="37" t="str">
        <f t="shared" si="2"/>
        <v>RAS</v>
      </c>
      <c r="U21" s="23"/>
    </row>
    <row r="22" spans="1:21" ht="15" x14ac:dyDescent="0.25">
      <c r="A22" s="1">
        <v>20</v>
      </c>
      <c r="B22" s="25" t="s">
        <v>92</v>
      </c>
      <c r="C22" s="26" t="s">
        <v>86</v>
      </c>
      <c r="D22" s="27" t="s">
        <v>22</v>
      </c>
      <c r="E22" s="28">
        <v>2017</v>
      </c>
      <c r="F22" s="29" t="s">
        <v>93</v>
      </c>
      <c r="G22" s="26" t="s">
        <v>88</v>
      </c>
      <c r="H22" s="43" t="s">
        <v>94</v>
      </c>
      <c r="I22" s="31"/>
      <c r="J22" s="31" t="s">
        <v>74</v>
      </c>
      <c r="K22" s="32" t="e">
        <f t="shared" ca="1" si="3"/>
        <v>#REF!</v>
      </c>
      <c r="L22" s="33">
        <v>0</v>
      </c>
      <c r="M22" s="33">
        <v>0</v>
      </c>
      <c r="N22" s="33">
        <v>0</v>
      </c>
      <c r="O22" s="33">
        <v>0</v>
      </c>
      <c r="P22" s="34"/>
      <c r="Q22" s="33" t="e">
        <f t="array" ref="Q22">MAX(IF(#REF!=B22,#REF!))</f>
        <v>#REF!</v>
      </c>
      <c r="R22" s="35" t="str">
        <f t="shared" si="0"/>
        <v>???</v>
      </c>
      <c r="S22" s="36" t="e">
        <f t="shared" si="1"/>
        <v>#REF!</v>
      </c>
      <c r="T22" s="37" t="str">
        <f t="shared" si="2"/>
        <v>RAS</v>
      </c>
      <c r="U22" s="23"/>
    </row>
    <row r="23" spans="1:21" ht="15" x14ac:dyDescent="0.25">
      <c r="A23" s="1">
        <v>21</v>
      </c>
      <c r="B23" s="25" t="s">
        <v>95</v>
      </c>
      <c r="C23" s="26" t="s">
        <v>96</v>
      </c>
      <c r="D23" s="27" t="s">
        <v>22</v>
      </c>
      <c r="E23" s="28">
        <v>2011</v>
      </c>
      <c r="F23" s="29" t="s">
        <v>97</v>
      </c>
      <c r="G23" s="26" t="s">
        <v>98</v>
      </c>
      <c r="H23" s="46" t="s">
        <v>99</v>
      </c>
      <c r="I23" s="31"/>
      <c r="J23" s="31" t="s">
        <v>26</v>
      </c>
      <c r="K23" s="32" t="e">
        <f t="shared" ca="1" si="3"/>
        <v>#REF!</v>
      </c>
      <c r="L23" s="33">
        <v>0</v>
      </c>
      <c r="M23" s="33">
        <v>0</v>
      </c>
      <c r="N23" s="33">
        <v>0</v>
      </c>
      <c r="O23" s="33">
        <v>0</v>
      </c>
      <c r="P23" s="34"/>
      <c r="Q23" s="33" t="e">
        <f t="array" ref="Q23">MAX(IF(#REF!=B23,#REF!))</f>
        <v>#REF!</v>
      </c>
      <c r="R23" s="35" t="str">
        <f t="shared" si="0"/>
        <v>???</v>
      </c>
      <c r="S23" s="36" t="e">
        <f t="shared" si="1"/>
        <v>#REF!</v>
      </c>
      <c r="T23" s="37" t="str">
        <f t="shared" si="2"/>
        <v>RAS</v>
      </c>
      <c r="U23" s="23"/>
    </row>
    <row r="24" spans="1:21" ht="15" x14ac:dyDescent="0.25">
      <c r="A24" s="1">
        <v>22</v>
      </c>
      <c r="B24" s="25" t="s">
        <v>100</v>
      </c>
      <c r="C24" s="26" t="s">
        <v>101</v>
      </c>
      <c r="D24" s="27" t="s">
        <v>22</v>
      </c>
      <c r="E24" s="28">
        <v>2008</v>
      </c>
      <c r="F24" s="29" t="s">
        <v>102</v>
      </c>
      <c r="G24" s="26" t="s">
        <v>103</v>
      </c>
      <c r="H24" s="46" t="s">
        <v>104</v>
      </c>
      <c r="I24" s="31"/>
      <c r="J24" s="31" t="s">
        <v>26</v>
      </c>
      <c r="K24" s="32" t="e">
        <f t="shared" ca="1" si="3"/>
        <v>#REF!</v>
      </c>
      <c r="L24" s="33">
        <v>0</v>
      </c>
      <c r="M24" s="33">
        <v>0</v>
      </c>
      <c r="N24" s="33">
        <v>0</v>
      </c>
      <c r="O24" s="33">
        <v>0</v>
      </c>
      <c r="P24" s="34"/>
      <c r="Q24" s="33" t="e">
        <f t="array" ref="Q24">MAX(IF(#REF!=B24,#REF!))</f>
        <v>#REF!</v>
      </c>
      <c r="R24" s="35" t="str">
        <f t="shared" si="0"/>
        <v>???</v>
      </c>
      <c r="S24" s="36" t="e">
        <f t="shared" si="1"/>
        <v>#REF!</v>
      </c>
      <c r="T24" s="37" t="str">
        <f t="shared" si="2"/>
        <v>RAS</v>
      </c>
      <c r="U24" s="23"/>
    </row>
    <row r="25" spans="1:21" ht="15" x14ac:dyDescent="0.25">
      <c r="A25" s="1">
        <v>23</v>
      </c>
      <c r="B25" s="25" t="s">
        <v>105</v>
      </c>
      <c r="C25" s="26" t="s">
        <v>101</v>
      </c>
      <c r="D25" s="27" t="s">
        <v>22</v>
      </c>
      <c r="E25" s="28">
        <v>2007</v>
      </c>
      <c r="F25" s="29" t="s">
        <v>102</v>
      </c>
      <c r="G25" s="26" t="s">
        <v>103</v>
      </c>
      <c r="H25" s="46" t="s">
        <v>106</v>
      </c>
      <c r="I25" s="31"/>
      <c r="J25" s="31" t="s">
        <v>26</v>
      </c>
      <c r="K25" s="32" t="e">
        <f t="shared" ca="1" si="3"/>
        <v>#REF!</v>
      </c>
      <c r="L25" s="33">
        <v>0</v>
      </c>
      <c r="M25" s="33">
        <v>0</v>
      </c>
      <c r="N25" s="33">
        <v>0</v>
      </c>
      <c r="O25" s="33">
        <v>0</v>
      </c>
      <c r="P25" s="34"/>
      <c r="Q25" s="33" t="e">
        <f t="array" ref="Q25">MAX(IF(#REF!=B25,#REF!))</f>
        <v>#REF!</v>
      </c>
      <c r="R25" s="35" t="str">
        <f t="shared" si="0"/>
        <v>???</v>
      </c>
      <c r="S25" s="36" t="e">
        <f t="shared" si="1"/>
        <v>#REF!</v>
      </c>
      <c r="T25" s="37" t="str">
        <f t="shared" si="2"/>
        <v>RAS</v>
      </c>
      <c r="U25" s="23"/>
    </row>
    <row r="26" spans="1:21" ht="15" x14ac:dyDescent="0.25">
      <c r="A26" s="1">
        <v>24</v>
      </c>
      <c r="B26" s="25" t="s">
        <v>107</v>
      </c>
      <c r="C26" s="26" t="s">
        <v>108</v>
      </c>
      <c r="D26" s="27" t="s">
        <v>22</v>
      </c>
      <c r="E26" s="28">
        <v>2017</v>
      </c>
      <c r="F26" s="29" t="s">
        <v>109</v>
      </c>
      <c r="G26" s="26" t="s">
        <v>110</v>
      </c>
      <c r="H26" s="46">
        <v>1847</v>
      </c>
      <c r="I26" s="31"/>
      <c r="J26" s="31" t="s">
        <v>26</v>
      </c>
      <c r="K26" s="32" t="e">
        <f t="shared" ca="1" si="3"/>
        <v>#REF!</v>
      </c>
      <c r="L26" s="33">
        <v>0</v>
      </c>
      <c r="M26" s="33">
        <v>0</v>
      </c>
      <c r="N26" s="33">
        <v>0</v>
      </c>
      <c r="O26" s="33">
        <v>0</v>
      </c>
      <c r="P26" s="34"/>
      <c r="Q26" s="33" t="e">
        <f t="array" ref="Q26">MAX(IF(#REF!=B26,#REF!))</f>
        <v>#REF!</v>
      </c>
      <c r="R26" s="35" t="str">
        <f t="shared" si="0"/>
        <v>???</v>
      </c>
      <c r="S26" s="36" t="e">
        <f t="shared" si="1"/>
        <v>#REF!</v>
      </c>
      <c r="T26" s="37" t="str">
        <f t="shared" si="2"/>
        <v>RAS</v>
      </c>
      <c r="U26" s="23"/>
    </row>
    <row r="27" spans="1:21" ht="15" x14ac:dyDescent="0.25">
      <c r="A27" s="1">
        <v>25</v>
      </c>
      <c r="B27" s="25" t="s">
        <v>111</v>
      </c>
      <c r="C27" s="26" t="s">
        <v>108</v>
      </c>
      <c r="D27" s="27" t="s">
        <v>22</v>
      </c>
      <c r="E27" s="28">
        <v>2017</v>
      </c>
      <c r="F27" s="29" t="s">
        <v>109</v>
      </c>
      <c r="G27" s="26" t="s">
        <v>110</v>
      </c>
      <c r="H27" s="46">
        <v>1850</v>
      </c>
      <c r="I27" s="31"/>
      <c r="J27" s="31" t="s">
        <v>26</v>
      </c>
      <c r="K27" s="32" t="e">
        <f t="shared" ca="1" si="3"/>
        <v>#REF!</v>
      </c>
      <c r="L27" s="33">
        <v>0</v>
      </c>
      <c r="M27" s="33">
        <v>0</v>
      </c>
      <c r="N27" s="33">
        <v>0</v>
      </c>
      <c r="O27" s="33">
        <v>0</v>
      </c>
      <c r="P27" s="34"/>
      <c r="Q27" s="33" t="e">
        <f t="array" ref="Q27">MAX(IF(#REF!=B27,#REF!))</f>
        <v>#REF!</v>
      </c>
      <c r="R27" s="35" t="str">
        <f t="shared" si="0"/>
        <v>???</v>
      </c>
      <c r="S27" s="36" t="e">
        <f t="shared" si="1"/>
        <v>#REF!</v>
      </c>
      <c r="T27" s="37" t="str">
        <f t="shared" si="2"/>
        <v>RAS</v>
      </c>
      <c r="U27" s="23"/>
    </row>
    <row r="28" spans="1:21" ht="15" x14ac:dyDescent="0.25">
      <c r="A28" s="1">
        <v>26</v>
      </c>
      <c r="B28" s="25" t="s">
        <v>112</v>
      </c>
      <c r="C28" s="26" t="s">
        <v>113</v>
      </c>
      <c r="D28" s="27" t="s">
        <v>22</v>
      </c>
      <c r="E28" s="28">
        <v>2017</v>
      </c>
      <c r="F28" s="29" t="s">
        <v>114</v>
      </c>
      <c r="G28" s="26" t="s">
        <v>115</v>
      </c>
      <c r="H28" s="46"/>
      <c r="I28" s="31"/>
      <c r="J28" s="31" t="s">
        <v>26</v>
      </c>
      <c r="K28" s="32" t="e">
        <f t="shared" ca="1" si="3"/>
        <v>#REF!</v>
      </c>
      <c r="L28" s="33">
        <v>0</v>
      </c>
      <c r="M28" s="33">
        <v>0</v>
      </c>
      <c r="N28" s="33">
        <v>0</v>
      </c>
      <c r="O28" s="33">
        <v>0</v>
      </c>
      <c r="P28" s="34"/>
      <c r="Q28" s="33" t="e">
        <f t="array" ref="Q28">MAX(IF(#REF!=B28,#REF!))</f>
        <v>#REF!</v>
      </c>
      <c r="R28" s="35" t="str">
        <f t="shared" si="0"/>
        <v>???</v>
      </c>
      <c r="S28" s="36" t="e">
        <f t="shared" si="1"/>
        <v>#REF!</v>
      </c>
      <c r="T28" s="37" t="str">
        <f t="shared" si="2"/>
        <v>RAS</v>
      </c>
      <c r="U28" s="23"/>
    </row>
    <row r="29" spans="1:21" ht="15" x14ac:dyDescent="0.25">
      <c r="A29" s="1">
        <v>27</v>
      </c>
      <c r="B29" s="25" t="s">
        <v>116</v>
      </c>
      <c r="C29" s="26" t="s">
        <v>117</v>
      </c>
      <c r="D29" s="27" t="s">
        <v>22</v>
      </c>
      <c r="E29" s="28">
        <v>2008</v>
      </c>
      <c r="F29" s="29" t="s">
        <v>118</v>
      </c>
      <c r="G29" s="26" t="s">
        <v>119</v>
      </c>
      <c r="H29" s="46">
        <v>249392</v>
      </c>
      <c r="I29" s="31"/>
      <c r="J29" s="31" t="s">
        <v>26</v>
      </c>
      <c r="K29" s="32" t="e">
        <f t="shared" ca="1" si="3"/>
        <v>#REF!</v>
      </c>
      <c r="L29" s="33">
        <v>0</v>
      </c>
      <c r="M29" s="33">
        <v>0</v>
      </c>
      <c r="N29" s="33">
        <v>0</v>
      </c>
      <c r="O29" s="33">
        <v>0</v>
      </c>
      <c r="P29" s="34"/>
      <c r="Q29" s="33" t="e">
        <f t="array" ref="Q29">MAX(IF(#REF!=B29,#REF!))</f>
        <v>#REF!</v>
      </c>
      <c r="R29" s="35" t="str">
        <f t="shared" si="0"/>
        <v>???</v>
      </c>
      <c r="S29" s="36" t="e">
        <f t="shared" si="1"/>
        <v>#REF!</v>
      </c>
      <c r="T29" s="37" t="str">
        <f t="shared" si="2"/>
        <v>RAS</v>
      </c>
      <c r="U29" s="23"/>
    </row>
    <row r="30" spans="1:21" ht="15" x14ac:dyDescent="0.25">
      <c r="A30" s="1">
        <v>28</v>
      </c>
      <c r="B30" s="25" t="s">
        <v>120</v>
      </c>
      <c r="C30" s="26" t="s">
        <v>117</v>
      </c>
      <c r="D30" s="27" t="s">
        <v>22</v>
      </c>
      <c r="E30" s="28">
        <v>2009</v>
      </c>
      <c r="F30" s="29" t="s">
        <v>121</v>
      </c>
      <c r="G30" s="26" t="s">
        <v>119</v>
      </c>
      <c r="H30" s="46">
        <v>263879</v>
      </c>
      <c r="I30" s="31"/>
      <c r="J30" s="31" t="s">
        <v>26</v>
      </c>
      <c r="K30" s="32" t="e">
        <f t="shared" ca="1" si="3"/>
        <v>#REF!</v>
      </c>
      <c r="L30" s="33">
        <v>0</v>
      </c>
      <c r="M30" s="33">
        <v>0</v>
      </c>
      <c r="N30" s="33">
        <v>0</v>
      </c>
      <c r="O30" s="33">
        <v>0</v>
      </c>
      <c r="P30" s="34"/>
      <c r="Q30" s="33" t="e">
        <f t="array" ref="Q30">MAX(IF(#REF!=B30,#REF!))</f>
        <v>#REF!</v>
      </c>
      <c r="R30" s="35" t="str">
        <f t="shared" si="0"/>
        <v>???</v>
      </c>
      <c r="S30" s="36" t="e">
        <f t="shared" si="1"/>
        <v>#REF!</v>
      </c>
      <c r="T30" s="37" t="str">
        <f t="shared" si="2"/>
        <v>RAS</v>
      </c>
      <c r="U30" s="23"/>
    </row>
    <row r="31" spans="1:21" ht="15" x14ac:dyDescent="0.25">
      <c r="A31" s="1">
        <v>29</v>
      </c>
      <c r="B31" s="25" t="s">
        <v>122</v>
      </c>
      <c r="C31" s="26" t="s">
        <v>123</v>
      </c>
      <c r="D31" s="27" t="s">
        <v>22</v>
      </c>
      <c r="E31" s="28">
        <v>2010</v>
      </c>
      <c r="F31" s="29" t="s">
        <v>124</v>
      </c>
      <c r="G31" s="26" t="s">
        <v>125</v>
      </c>
      <c r="H31" s="46" t="s">
        <v>126</v>
      </c>
      <c r="I31" s="31"/>
      <c r="J31" s="31" t="s">
        <v>61</v>
      </c>
      <c r="K31" s="32" t="e">
        <f t="shared" ca="1" si="3"/>
        <v>#REF!</v>
      </c>
      <c r="L31" s="33">
        <v>0</v>
      </c>
      <c r="M31" s="33">
        <v>0</v>
      </c>
      <c r="N31" s="33">
        <v>0</v>
      </c>
      <c r="O31" s="33">
        <v>0</v>
      </c>
      <c r="P31" s="34"/>
      <c r="Q31" s="33" t="e">
        <f t="array" ref="Q31">MAX(IF(#REF!=B31,#REF!))</f>
        <v>#REF!</v>
      </c>
      <c r="R31" s="35" t="str">
        <f t="shared" si="0"/>
        <v>???</v>
      </c>
      <c r="S31" s="36" t="e">
        <f t="shared" si="1"/>
        <v>#REF!</v>
      </c>
      <c r="T31" s="37" t="str">
        <f t="shared" si="2"/>
        <v>RAS</v>
      </c>
      <c r="U31" s="23"/>
    </row>
    <row r="32" spans="1:21" ht="15" x14ac:dyDescent="0.25">
      <c r="A32" s="1">
        <v>30</v>
      </c>
      <c r="B32" s="25" t="s">
        <v>127</v>
      </c>
      <c r="C32" s="26" t="s">
        <v>123</v>
      </c>
      <c r="D32" s="27" t="s">
        <v>22</v>
      </c>
      <c r="E32" s="28">
        <v>2007</v>
      </c>
      <c r="F32" s="29" t="s">
        <v>128</v>
      </c>
      <c r="G32" s="26" t="s">
        <v>125</v>
      </c>
      <c r="H32" s="46" t="s">
        <v>129</v>
      </c>
      <c r="I32" s="31"/>
      <c r="J32" s="31" t="s">
        <v>61</v>
      </c>
      <c r="K32" s="32" t="e">
        <f t="shared" ca="1" si="3"/>
        <v>#REF!</v>
      </c>
      <c r="L32" s="33">
        <v>0</v>
      </c>
      <c r="M32" s="33">
        <v>0</v>
      </c>
      <c r="N32" s="33">
        <v>0</v>
      </c>
      <c r="O32" s="33">
        <v>0</v>
      </c>
      <c r="P32" s="34"/>
      <c r="Q32" s="33" t="e">
        <f t="array" ref="Q32">MAX(IF(#REF!=B32,#REF!))</f>
        <v>#REF!</v>
      </c>
      <c r="R32" s="35" t="str">
        <f t="shared" si="0"/>
        <v>???</v>
      </c>
      <c r="S32" s="36" t="e">
        <f t="shared" si="1"/>
        <v>#REF!</v>
      </c>
      <c r="T32" s="37" t="str">
        <f t="shared" si="2"/>
        <v>RAS</v>
      </c>
      <c r="U32" s="23"/>
    </row>
    <row r="33" spans="1:21" ht="15" x14ac:dyDescent="0.25">
      <c r="A33" s="1">
        <v>31</v>
      </c>
      <c r="B33" s="25" t="s">
        <v>130</v>
      </c>
      <c r="C33" s="26" t="s">
        <v>123</v>
      </c>
      <c r="D33" s="27" t="s">
        <v>22</v>
      </c>
      <c r="E33" s="28">
        <v>2010</v>
      </c>
      <c r="F33" s="29" t="s">
        <v>131</v>
      </c>
      <c r="G33" s="26" t="s">
        <v>125</v>
      </c>
      <c r="H33" s="46" t="s">
        <v>132</v>
      </c>
      <c r="I33" s="31"/>
      <c r="J33" s="31" t="s">
        <v>61</v>
      </c>
      <c r="K33" s="32" t="e">
        <f t="shared" ca="1" si="3"/>
        <v>#REF!</v>
      </c>
      <c r="L33" s="33">
        <v>0</v>
      </c>
      <c r="M33" s="33">
        <v>0</v>
      </c>
      <c r="N33" s="33">
        <v>0</v>
      </c>
      <c r="O33" s="33">
        <v>0</v>
      </c>
      <c r="P33" s="34"/>
      <c r="Q33" s="33" t="e">
        <f t="array" ref="Q33">MAX(IF(#REF!=B33,#REF!))</f>
        <v>#REF!</v>
      </c>
      <c r="R33" s="35" t="str">
        <f t="shared" si="0"/>
        <v>???</v>
      </c>
      <c r="S33" s="36" t="e">
        <f t="shared" si="1"/>
        <v>#REF!</v>
      </c>
      <c r="T33" s="37" t="str">
        <f t="shared" si="2"/>
        <v>RAS</v>
      </c>
      <c r="U33" s="23"/>
    </row>
    <row r="34" spans="1:21" ht="15" x14ac:dyDescent="0.25">
      <c r="A34" s="1">
        <v>32</v>
      </c>
      <c r="B34" s="25" t="s">
        <v>133</v>
      </c>
      <c r="C34" s="26" t="s">
        <v>134</v>
      </c>
      <c r="D34" s="27" t="s">
        <v>22</v>
      </c>
      <c r="E34" s="28">
        <v>2007</v>
      </c>
      <c r="F34" s="29"/>
      <c r="G34" s="26" t="s">
        <v>59</v>
      </c>
      <c r="H34" s="46" t="s">
        <v>135</v>
      </c>
      <c r="I34" s="31"/>
      <c r="J34" s="31" t="s">
        <v>61</v>
      </c>
      <c r="K34" s="32" t="e">
        <f t="shared" ca="1" si="3"/>
        <v>#REF!</v>
      </c>
      <c r="L34" s="33">
        <v>0</v>
      </c>
      <c r="M34" s="33">
        <v>0</v>
      </c>
      <c r="N34" s="33">
        <v>0</v>
      </c>
      <c r="O34" s="33">
        <v>0</v>
      </c>
      <c r="P34" s="34"/>
      <c r="Q34" s="33" t="e">
        <f t="array" ref="Q34">MAX(IF(#REF!=B34,#REF!))</f>
        <v>#REF!</v>
      </c>
      <c r="R34" s="35" t="str">
        <f t="shared" si="0"/>
        <v>???</v>
      </c>
      <c r="S34" s="36" t="e">
        <f t="shared" si="1"/>
        <v>#REF!</v>
      </c>
      <c r="T34" s="37" t="str">
        <f t="shared" si="2"/>
        <v>RAS</v>
      </c>
      <c r="U34" s="23"/>
    </row>
    <row r="35" spans="1:21" ht="15" x14ac:dyDescent="0.25">
      <c r="A35" s="1">
        <v>33</v>
      </c>
      <c r="B35" s="25" t="s">
        <v>136</v>
      </c>
      <c r="C35" s="26" t="s">
        <v>137</v>
      </c>
      <c r="D35" s="27" t="s">
        <v>22</v>
      </c>
      <c r="E35" s="28">
        <v>2006</v>
      </c>
      <c r="F35" s="29"/>
      <c r="G35" s="26" t="s">
        <v>138</v>
      </c>
      <c r="H35" s="46" t="s">
        <v>139</v>
      </c>
      <c r="I35" s="31"/>
      <c r="J35" s="31" t="s">
        <v>61</v>
      </c>
      <c r="K35" s="32" t="e">
        <f t="shared" ca="1" si="3"/>
        <v>#REF!</v>
      </c>
      <c r="L35" s="33">
        <v>0</v>
      </c>
      <c r="M35" s="33">
        <v>0</v>
      </c>
      <c r="N35" s="33">
        <v>0</v>
      </c>
      <c r="O35" s="33">
        <v>0</v>
      </c>
      <c r="P35" s="34"/>
      <c r="Q35" s="33" t="e">
        <f t="array" ref="Q35">MAX(IF(#REF!=B35,#REF!))</f>
        <v>#REF!</v>
      </c>
      <c r="R35" s="35" t="str">
        <f t="shared" si="0"/>
        <v>???</v>
      </c>
      <c r="S35" s="36" t="e">
        <f t="shared" si="1"/>
        <v>#REF!</v>
      </c>
      <c r="T35" s="37" t="str">
        <f t="shared" si="2"/>
        <v>RAS</v>
      </c>
      <c r="U35" s="23"/>
    </row>
    <row r="36" spans="1:21" ht="15" x14ac:dyDescent="0.25">
      <c r="A36" s="1">
        <v>34</v>
      </c>
      <c r="B36" s="25" t="s">
        <v>140</v>
      </c>
      <c r="C36" s="26" t="s">
        <v>141</v>
      </c>
      <c r="D36" s="27" t="s">
        <v>22</v>
      </c>
      <c r="E36" s="28">
        <v>2010</v>
      </c>
      <c r="F36" s="29" t="s">
        <v>142</v>
      </c>
      <c r="G36" s="26" t="s">
        <v>125</v>
      </c>
      <c r="H36" s="46" t="s">
        <v>143</v>
      </c>
      <c r="I36" s="31"/>
      <c r="J36" s="31" t="s">
        <v>61</v>
      </c>
      <c r="K36" s="32" t="e">
        <f t="shared" ca="1" si="3"/>
        <v>#REF!</v>
      </c>
      <c r="L36" s="33">
        <v>0</v>
      </c>
      <c r="M36" s="33">
        <v>0</v>
      </c>
      <c r="N36" s="33">
        <v>0</v>
      </c>
      <c r="O36" s="33">
        <v>0</v>
      </c>
      <c r="P36" s="34"/>
      <c r="Q36" s="33" t="e">
        <f t="array" ref="Q36">MAX(IF(#REF!=B36,#REF!))</f>
        <v>#REF!</v>
      </c>
      <c r="R36" s="35" t="str">
        <f t="shared" si="0"/>
        <v>???</v>
      </c>
      <c r="S36" s="36" t="e">
        <f t="shared" si="1"/>
        <v>#REF!</v>
      </c>
      <c r="T36" s="37" t="str">
        <f t="shared" si="2"/>
        <v>RAS</v>
      </c>
      <c r="U36" s="23"/>
    </row>
    <row r="37" spans="1:21" ht="15" x14ac:dyDescent="0.25">
      <c r="A37" s="1">
        <v>35</v>
      </c>
      <c r="B37" s="25" t="s">
        <v>144</v>
      </c>
      <c r="C37" s="26" t="s">
        <v>145</v>
      </c>
      <c r="D37" s="27" t="s">
        <v>22</v>
      </c>
      <c r="E37" s="28">
        <v>2008</v>
      </c>
      <c r="F37" s="29" t="s">
        <v>146</v>
      </c>
      <c r="G37" s="26" t="s">
        <v>125</v>
      </c>
      <c r="H37" s="46" t="s">
        <v>147</v>
      </c>
      <c r="I37" s="31"/>
      <c r="J37" s="31" t="s">
        <v>61</v>
      </c>
      <c r="K37" s="32" t="e">
        <f t="shared" ca="1" si="3"/>
        <v>#REF!</v>
      </c>
      <c r="L37" s="33">
        <v>0</v>
      </c>
      <c r="M37" s="33">
        <v>0</v>
      </c>
      <c r="N37" s="33">
        <v>0</v>
      </c>
      <c r="O37" s="33">
        <v>0</v>
      </c>
      <c r="P37" s="34"/>
      <c r="Q37" s="33" t="e">
        <f t="array" ref="Q37">MAX(IF(#REF!=B37,#REF!))</f>
        <v>#REF!</v>
      </c>
      <c r="R37" s="35" t="str">
        <f t="shared" si="0"/>
        <v>???</v>
      </c>
      <c r="S37" s="36" t="e">
        <f t="shared" si="1"/>
        <v>#REF!</v>
      </c>
      <c r="T37" s="37" t="str">
        <f t="shared" si="2"/>
        <v>RAS</v>
      </c>
      <c r="U37" s="23"/>
    </row>
    <row r="38" spans="1:21" ht="15" x14ac:dyDescent="0.25">
      <c r="A38" s="1">
        <v>36</v>
      </c>
      <c r="B38" s="25" t="s">
        <v>148</v>
      </c>
      <c r="C38" s="26" t="s">
        <v>145</v>
      </c>
      <c r="D38" s="27" t="s">
        <v>22</v>
      </c>
      <c r="E38" s="28">
        <v>2008</v>
      </c>
      <c r="F38" s="29" t="s">
        <v>149</v>
      </c>
      <c r="G38" s="26" t="s">
        <v>125</v>
      </c>
      <c r="H38" s="46" t="s">
        <v>150</v>
      </c>
      <c r="I38" s="31"/>
      <c r="J38" s="31" t="s">
        <v>61</v>
      </c>
      <c r="K38" s="32" t="e">
        <f t="shared" ca="1" si="3"/>
        <v>#REF!</v>
      </c>
      <c r="L38" s="33">
        <v>0</v>
      </c>
      <c r="M38" s="33">
        <v>0</v>
      </c>
      <c r="N38" s="33">
        <v>0</v>
      </c>
      <c r="O38" s="33">
        <v>0</v>
      </c>
      <c r="P38" s="34"/>
      <c r="Q38" s="33" t="e">
        <f t="array" ref="Q38">MAX(IF(#REF!=B38,#REF!))</f>
        <v>#REF!</v>
      </c>
      <c r="R38" s="35" t="str">
        <f t="shared" si="0"/>
        <v>???</v>
      </c>
      <c r="S38" s="36" t="e">
        <f t="shared" si="1"/>
        <v>#REF!</v>
      </c>
      <c r="T38" s="37" t="str">
        <f t="shared" si="2"/>
        <v>RAS</v>
      </c>
      <c r="U38" s="23"/>
    </row>
    <row r="39" spans="1:21" ht="15" x14ac:dyDescent="0.25">
      <c r="A39" s="1">
        <v>37</v>
      </c>
      <c r="B39" s="25" t="s">
        <v>151</v>
      </c>
      <c r="C39" s="26" t="s">
        <v>152</v>
      </c>
      <c r="D39" s="27" t="s">
        <v>22</v>
      </c>
      <c r="E39" s="28">
        <v>2003</v>
      </c>
      <c r="F39" s="29" t="s">
        <v>153</v>
      </c>
      <c r="G39" s="26" t="s">
        <v>154</v>
      </c>
      <c r="H39" s="46">
        <v>210101310</v>
      </c>
      <c r="I39" s="31"/>
      <c r="J39" s="31" t="s">
        <v>26</v>
      </c>
      <c r="K39" s="32" t="e">
        <f t="shared" ca="1" si="3"/>
        <v>#REF!</v>
      </c>
      <c r="L39" s="33">
        <v>0</v>
      </c>
      <c r="M39" s="33">
        <v>0</v>
      </c>
      <c r="N39" s="33">
        <v>0</v>
      </c>
      <c r="O39" s="33">
        <v>0</v>
      </c>
      <c r="P39" s="34"/>
      <c r="Q39" s="33" t="e">
        <f t="array" ref="Q39">MAX(IF(#REF!=B39,#REF!))</f>
        <v>#REF!</v>
      </c>
      <c r="R39" s="35" t="str">
        <f t="shared" si="0"/>
        <v>???</v>
      </c>
      <c r="S39" s="36" t="e">
        <f t="shared" si="1"/>
        <v>#REF!</v>
      </c>
      <c r="T39" s="37" t="str">
        <f t="shared" si="2"/>
        <v>RAS</v>
      </c>
      <c r="U39" s="23"/>
    </row>
    <row r="40" spans="1:21" ht="15" x14ac:dyDescent="0.25">
      <c r="A40" s="1">
        <v>38</v>
      </c>
      <c r="B40" s="25" t="s">
        <v>155</v>
      </c>
      <c r="C40" s="26" t="s">
        <v>156</v>
      </c>
      <c r="D40" s="27" t="s">
        <v>22</v>
      </c>
      <c r="E40" s="28">
        <v>1994</v>
      </c>
      <c r="F40" s="29"/>
      <c r="G40" s="26" t="s">
        <v>157</v>
      </c>
      <c r="H40" s="46" t="s">
        <v>158</v>
      </c>
      <c r="I40" s="31"/>
      <c r="J40" s="31" t="s">
        <v>26</v>
      </c>
      <c r="K40" s="32" t="e">
        <f t="shared" ca="1" si="3"/>
        <v>#REF!</v>
      </c>
      <c r="L40" s="33">
        <v>0</v>
      </c>
      <c r="M40" s="33">
        <v>0</v>
      </c>
      <c r="N40" s="33">
        <v>0</v>
      </c>
      <c r="O40" s="33">
        <v>0</v>
      </c>
      <c r="P40" s="34"/>
      <c r="Q40" s="33" t="e">
        <f t="array" ref="Q40">MAX(IF(#REF!=B40,#REF!))</f>
        <v>#REF!</v>
      </c>
      <c r="R40" s="35" t="str">
        <f t="shared" si="0"/>
        <v>???</v>
      </c>
      <c r="S40" s="36" t="e">
        <f t="shared" si="1"/>
        <v>#REF!</v>
      </c>
      <c r="T40" s="37" t="str">
        <f t="shared" si="2"/>
        <v>RAS</v>
      </c>
      <c r="U40" s="23"/>
    </row>
    <row r="41" spans="1:21" ht="15" x14ac:dyDescent="0.25">
      <c r="A41" s="1">
        <v>39</v>
      </c>
      <c r="B41" s="25" t="s">
        <v>159</v>
      </c>
      <c r="C41" s="26" t="s">
        <v>156</v>
      </c>
      <c r="D41" s="27" t="s">
        <v>22</v>
      </c>
      <c r="E41" s="28">
        <v>1998</v>
      </c>
      <c r="F41" s="29"/>
      <c r="G41" s="26" t="s">
        <v>157</v>
      </c>
      <c r="H41" s="46" t="s">
        <v>160</v>
      </c>
      <c r="I41" s="31"/>
      <c r="J41" s="31" t="s">
        <v>26</v>
      </c>
      <c r="K41" s="32" t="e">
        <f t="shared" ca="1" si="3"/>
        <v>#REF!</v>
      </c>
      <c r="L41" s="33">
        <v>0</v>
      </c>
      <c r="M41" s="33">
        <v>0</v>
      </c>
      <c r="N41" s="33">
        <v>0</v>
      </c>
      <c r="O41" s="33">
        <v>0</v>
      </c>
      <c r="P41" s="34"/>
      <c r="Q41" s="33" t="e">
        <f t="array" ref="Q41">MAX(IF(#REF!=B41,#REF!))</f>
        <v>#REF!</v>
      </c>
      <c r="R41" s="35" t="str">
        <f t="shared" si="0"/>
        <v>???</v>
      </c>
      <c r="S41" s="36" t="e">
        <f t="shared" si="1"/>
        <v>#REF!</v>
      </c>
      <c r="T41" s="37" t="str">
        <f t="shared" si="2"/>
        <v>RAS</v>
      </c>
      <c r="U41" s="23"/>
    </row>
    <row r="42" spans="1:21" ht="15" x14ac:dyDescent="0.25">
      <c r="A42" s="1">
        <v>40</v>
      </c>
      <c r="B42" s="25" t="s">
        <v>161</v>
      </c>
      <c r="C42" s="26" t="s">
        <v>108</v>
      </c>
      <c r="D42" s="27" t="s">
        <v>22</v>
      </c>
      <c r="E42" s="28">
        <v>1977</v>
      </c>
      <c r="F42" s="29"/>
      <c r="G42" s="26" t="s">
        <v>162</v>
      </c>
      <c r="H42" s="46" t="s">
        <v>163</v>
      </c>
      <c r="I42" s="31"/>
      <c r="J42" s="31" t="s">
        <v>26</v>
      </c>
      <c r="K42" s="32" t="e">
        <f t="shared" ca="1" si="3"/>
        <v>#REF!</v>
      </c>
      <c r="L42" s="33">
        <v>0</v>
      </c>
      <c r="M42" s="33">
        <v>0</v>
      </c>
      <c r="N42" s="33">
        <v>0</v>
      </c>
      <c r="O42" s="33">
        <v>0</v>
      </c>
      <c r="P42" s="34"/>
      <c r="Q42" s="33" t="e">
        <f t="array" ref="Q42">MAX(IF(#REF!=B42,#REF!))</f>
        <v>#REF!</v>
      </c>
      <c r="R42" s="35" t="str">
        <f t="shared" si="0"/>
        <v>???</v>
      </c>
      <c r="S42" s="36" t="e">
        <f t="shared" si="1"/>
        <v>#REF!</v>
      </c>
      <c r="T42" s="37" t="str">
        <f t="shared" si="2"/>
        <v>RAS</v>
      </c>
      <c r="U42" s="23"/>
    </row>
    <row r="43" spans="1:21" ht="15" x14ac:dyDescent="0.25">
      <c r="A43" s="1">
        <v>41</v>
      </c>
      <c r="B43" s="25" t="s">
        <v>164</v>
      </c>
      <c r="C43" s="26" t="s">
        <v>165</v>
      </c>
      <c r="D43" s="27" t="s">
        <v>22</v>
      </c>
      <c r="E43" s="28">
        <v>2010</v>
      </c>
      <c r="F43" s="29" t="s">
        <v>166</v>
      </c>
      <c r="G43" s="26" t="s">
        <v>34</v>
      </c>
      <c r="H43" s="46" t="s">
        <v>167</v>
      </c>
      <c r="I43" s="31"/>
      <c r="J43" s="31" t="s">
        <v>26</v>
      </c>
      <c r="K43" s="32" t="e">
        <f t="shared" ca="1" si="3"/>
        <v>#REF!</v>
      </c>
      <c r="L43" s="33">
        <v>0</v>
      </c>
      <c r="M43" s="33">
        <v>0</v>
      </c>
      <c r="N43" s="33">
        <v>0</v>
      </c>
      <c r="O43" s="33">
        <v>0</v>
      </c>
      <c r="P43" s="34"/>
      <c r="Q43" s="33" t="e">
        <f t="array" ref="Q43">MAX(IF(#REF!=B43,#REF!))</f>
        <v>#REF!</v>
      </c>
      <c r="R43" s="35" t="str">
        <f t="shared" si="0"/>
        <v>???</v>
      </c>
      <c r="S43" s="36" t="e">
        <f t="shared" si="1"/>
        <v>#REF!</v>
      </c>
      <c r="T43" s="37" t="str">
        <f t="shared" si="2"/>
        <v>RAS</v>
      </c>
      <c r="U43" s="23"/>
    </row>
    <row r="44" spans="1:21" ht="15" x14ac:dyDescent="0.25">
      <c r="A44" s="1">
        <v>42</v>
      </c>
      <c r="B44" s="25" t="s">
        <v>168</v>
      </c>
      <c r="C44" s="26" t="s">
        <v>169</v>
      </c>
      <c r="D44" s="27" t="s">
        <v>22</v>
      </c>
      <c r="E44" s="28">
        <v>2017</v>
      </c>
      <c r="F44" s="29" t="s">
        <v>170</v>
      </c>
      <c r="G44" s="26" t="s">
        <v>34</v>
      </c>
      <c r="H44" s="46" t="s">
        <v>171</v>
      </c>
      <c r="I44" s="31"/>
      <c r="J44" s="31" t="s">
        <v>26</v>
      </c>
      <c r="K44" s="32" t="e">
        <f t="shared" ca="1" si="3"/>
        <v>#REF!</v>
      </c>
      <c r="L44" s="33">
        <v>0</v>
      </c>
      <c r="M44" s="33">
        <v>0</v>
      </c>
      <c r="N44" s="33">
        <v>0</v>
      </c>
      <c r="O44" s="33">
        <v>0</v>
      </c>
      <c r="P44" s="34"/>
      <c r="Q44" s="33" t="e">
        <f t="array" ref="Q44">MAX(IF(#REF!=B44,#REF!))</f>
        <v>#REF!</v>
      </c>
      <c r="R44" s="35" t="str">
        <f t="shared" si="0"/>
        <v>???</v>
      </c>
      <c r="S44" s="36" t="e">
        <f t="shared" si="1"/>
        <v>#REF!</v>
      </c>
      <c r="T44" s="37" t="str">
        <f t="shared" si="2"/>
        <v>RAS</v>
      </c>
      <c r="U44" s="23"/>
    </row>
    <row r="45" spans="1:21" ht="15" x14ac:dyDescent="0.25">
      <c r="A45" s="1">
        <v>43</v>
      </c>
      <c r="B45" s="25" t="s">
        <v>172</v>
      </c>
      <c r="C45" s="26" t="s">
        <v>173</v>
      </c>
      <c r="D45" s="27" t="s">
        <v>22</v>
      </c>
      <c r="E45" s="28">
        <v>2012</v>
      </c>
      <c r="F45" s="29" t="s">
        <v>174</v>
      </c>
      <c r="G45" s="26" t="s">
        <v>34</v>
      </c>
      <c r="H45" s="46" t="s">
        <v>175</v>
      </c>
      <c r="I45" s="31"/>
      <c r="J45" s="31" t="s">
        <v>26</v>
      </c>
      <c r="K45" s="32" t="e">
        <f t="shared" ca="1" si="3"/>
        <v>#REF!</v>
      </c>
      <c r="L45" s="33">
        <v>0</v>
      </c>
      <c r="M45" s="33">
        <v>0</v>
      </c>
      <c r="N45" s="33">
        <v>0</v>
      </c>
      <c r="O45" s="33">
        <v>0</v>
      </c>
      <c r="P45" s="34"/>
      <c r="Q45" s="33" t="e">
        <f t="array" ref="Q45">MAX(IF(#REF!=B45,#REF!))</f>
        <v>#REF!</v>
      </c>
      <c r="R45" s="35" t="str">
        <f t="shared" si="0"/>
        <v>???</v>
      </c>
      <c r="S45" s="36" t="e">
        <f t="shared" si="1"/>
        <v>#REF!</v>
      </c>
      <c r="T45" s="37" t="str">
        <f t="shared" si="2"/>
        <v>RAS</v>
      </c>
      <c r="U45" s="23"/>
    </row>
    <row r="46" spans="1:21" ht="15" x14ac:dyDescent="0.25">
      <c r="A46" s="1">
        <v>44</v>
      </c>
      <c r="B46" s="25" t="s">
        <v>176</v>
      </c>
      <c r="C46" s="26" t="s">
        <v>177</v>
      </c>
      <c r="D46" s="27" t="s">
        <v>22</v>
      </c>
      <c r="E46" s="28">
        <v>2014</v>
      </c>
      <c r="F46" s="29" t="s">
        <v>178</v>
      </c>
      <c r="G46" s="26" t="s">
        <v>34</v>
      </c>
      <c r="H46" s="46" t="s">
        <v>179</v>
      </c>
      <c r="I46" s="31"/>
      <c r="J46" s="31" t="s">
        <v>26</v>
      </c>
      <c r="K46" s="32" t="e">
        <f t="shared" ca="1" si="3"/>
        <v>#REF!</v>
      </c>
      <c r="L46" s="33">
        <v>0</v>
      </c>
      <c r="M46" s="33">
        <v>0</v>
      </c>
      <c r="N46" s="33">
        <v>0</v>
      </c>
      <c r="O46" s="33">
        <v>0</v>
      </c>
      <c r="P46" s="34"/>
      <c r="Q46" s="33" t="e">
        <f t="array" ref="Q46">MAX(IF(#REF!=B46,#REF!))</f>
        <v>#REF!</v>
      </c>
      <c r="R46" s="35" t="str">
        <f t="shared" si="0"/>
        <v>???</v>
      </c>
      <c r="S46" s="36" t="e">
        <f t="shared" si="1"/>
        <v>#REF!</v>
      </c>
      <c r="T46" s="37" t="str">
        <f t="shared" si="2"/>
        <v>RAS</v>
      </c>
      <c r="U46" s="23"/>
    </row>
    <row r="47" spans="1:21" ht="15" x14ac:dyDescent="0.25">
      <c r="A47" s="1">
        <v>45</v>
      </c>
      <c r="B47" s="25" t="s">
        <v>180</v>
      </c>
      <c r="C47" s="47" t="s">
        <v>32</v>
      </c>
      <c r="D47" s="27" t="s">
        <v>22</v>
      </c>
      <c r="E47" s="28">
        <v>2017</v>
      </c>
      <c r="F47" s="29" t="s">
        <v>181</v>
      </c>
      <c r="G47" s="26" t="s">
        <v>182</v>
      </c>
      <c r="H47" s="43">
        <v>2291312</v>
      </c>
      <c r="I47" s="31"/>
      <c r="J47" s="31" t="s">
        <v>36</v>
      </c>
      <c r="K47" s="32" t="e">
        <f t="shared" ca="1" si="3"/>
        <v>#REF!</v>
      </c>
      <c r="L47" s="33">
        <v>0</v>
      </c>
      <c r="M47" s="33">
        <v>0</v>
      </c>
      <c r="N47" s="33">
        <v>0</v>
      </c>
      <c r="O47" s="33">
        <v>0</v>
      </c>
      <c r="P47" s="34"/>
      <c r="Q47" s="33" t="e">
        <f t="array" ref="Q47">MAX(IF(#REF!=B47,#REF!))</f>
        <v>#REF!</v>
      </c>
      <c r="R47" s="35" t="str">
        <f t="shared" si="0"/>
        <v>???</v>
      </c>
      <c r="S47" s="36" t="e">
        <f t="shared" si="1"/>
        <v>#REF!</v>
      </c>
      <c r="T47" s="37" t="str">
        <f t="shared" si="2"/>
        <v>RAS</v>
      </c>
      <c r="U47" s="23"/>
    </row>
    <row r="48" spans="1:21" ht="15" x14ac:dyDescent="0.25">
      <c r="A48" s="1">
        <v>46</v>
      </c>
      <c r="B48" s="25" t="s">
        <v>183</v>
      </c>
      <c r="C48" s="47" t="s">
        <v>32</v>
      </c>
      <c r="D48" s="27" t="s">
        <v>22</v>
      </c>
      <c r="E48" s="28">
        <v>2017</v>
      </c>
      <c r="F48" s="29" t="s">
        <v>184</v>
      </c>
      <c r="G48" s="26" t="s">
        <v>182</v>
      </c>
      <c r="H48" s="43">
        <v>2291303</v>
      </c>
      <c r="I48" s="31"/>
      <c r="J48" s="31" t="s">
        <v>36</v>
      </c>
      <c r="K48" s="32" t="e">
        <f t="shared" ca="1" si="3"/>
        <v>#REF!</v>
      </c>
      <c r="L48" s="33">
        <v>0</v>
      </c>
      <c r="M48" s="33">
        <v>0</v>
      </c>
      <c r="N48" s="33">
        <v>0</v>
      </c>
      <c r="O48" s="33">
        <v>0</v>
      </c>
      <c r="P48" s="34"/>
      <c r="Q48" s="33" t="e">
        <f t="array" ref="Q48">MAX(IF(#REF!=B48,#REF!))</f>
        <v>#REF!</v>
      </c>
      <c r="R48" s="35" t="str">
        <f t="shared" si="0"/>
        <v>???</v>
      </c>
      <c r="S48" s="36" t="e">
        <f t="shared" si="1"/>
        <v>#REF!</v>
      </c>
      <c r="T48" s="37" t="str">
        <f t="shared" si="2"/>
        <v>RAS</v>
      </c>
      <c r="U48" s="23"/>
    </row>
    <row r="49" spans="1:21" ht="15" x14ac:dyDescent="0.25">
      <c r="A49" s="1">
        <v>47</v>
      </c>
      <c r="B49" s="25" t="s">
        <v>185</v>
      </c>
      <c r="C49" s="47" t="s">
        <v>32</v>
      </c>
      <c r="D49" s="27" t="s">
        <v>22</v>
      </c>
      <c r="E49" s="28">
        <v>2017</v>
      </c>
      <c r="F49" s="29" t="s">
        <v>186</v>
      </c>
      <c r="G49" s="26" t="s">
        <v>182</v>
      </c>
      <c r="H49" s="43">
        <v>163001392</v>
      </c>
      <c r="I49" s="31"/>
      <c r="J49" s="31" t="s">
        <v>36</v>
      </c>
      <c r="K49" s="32" t="e">
        <f t="shared" ca="1" si="3"/>
        <v>#REF!</v>
      </c>
      <c r="L49" s="33">
        <v>0</v>
      </c>
      <c r="M49" s="33">
        <v>0</v>
      </c>
      <c r="N49" s="33">
        <v>0</v>
      </c>
      <c r="O49" s="33">
        <v>0</v>
      </c>
      <c r="P49" s="34"/>
      <c r="Q49" s="33" t="e">
        <f t="array" ref="Q49">MAX(IF(#REF!=B49,#REF!))</f>
        <v>#REF!</v>
      </c>
      <c r="R49" s="35" t="str">
        <f t="shared" si="0"/>
        <v>???</v>
      </c>
      <c r="S49" s="36" t="e">
        <f t="shared" si="1"/>
        <v>#REF!</v>
      </c>
      <c r="T49" s="37" t="str">
        <f t="shared" si="2"/>
        <v>RAS</v>
      </c>
      <c r="U49" s="23"/>
    </row>
    <row r="50" spans="1:21" ht="15" x14ac:dyDescent="0.25">
      <c r="A50" s="1">
        <v>48</v>
      </c>
      <c r="B50" s="25" t="s">
        <v>187</v>
      </c>
      <c r="C50" s="47" t="s">
        <v>32</v>
      </c>
      <c r="D50" s="27" t="s">
        <v>22</v>
      </c>
      <c r="E50" s="28">
        <v>2017</v>
      </c>
      <c r="F50" s="29" t="s">
        <v>186</v>
      </c>
      <c r="G50" s="26" t="s">
        <v>182</v>
      </c>
      <c r="H50" s="43">
        <v>163001393</v>
      </c>
      <c r="I50" s="31"/>
      <c r="J50" s="31" t="s">
        <v>36</v>
      </c>
      <c r="K50" s="32" t="e">
        <f t="shared" ca="1" si="3"/>
        <v>#REF!</v>
      </c>
      <c r="L50" s="33">
        <v>0</v>
      </c>
      <c r="M50" s="33">
        <v>0</v>
      </c>
      <c r="N50" s="33">
        <v>0</v>
      </c>
      <c r="O50" s="33">
        <v>0</v>
      </c>
      <c r="P50" s="34"/>
      <c r="Q50" s="33" t="e">
        <f t="array" ref="Q50">MAX(IF(#REF!=B50,#REF!))</f>
        <v>#REF!</v>
      </c>
      <c r="R50" s="35" t="str">
        <f t="shared" si="0"/>
        <v>???</v>
      </c>
      <c r="S50" s="36" t="e">
        <f t="shared" si="1"/>
        <v>#REF!</v>
      </c>
      <c r="T50" s="37" t="str">
        <f t="shared" si="2"/>
        <v>RAS</v>
      </c>
      <c r="U50" s="23"/>
    </row>
    <row r="51" spans="1:21" ht="15" x14ac:dyDescent="0.25">
      <c r="A51" s="1">
        <v>49</v>
      </c>
      <c r="B51" s="25" t="s">
        <v>188</v>
      </c>
      <c r="C51" s="47" t="s">
        <v>43</v>
      </c>
      <c r="D51" s="27" t="s">
        <v>22</v>
      </c>
      <c r="E51" s="28">
        <v>2017</v>
      </c>
      <c r="F51" s="29" t="s">
        <v>189</v>
      </c>
      <c r="G51" s="26" t="s">
        <v>182</v>
      </c>
      <c r="H51" s="43">
        <v>1697934</v>
      </c>
      <c r="I51" s="31"/>
      <c r="J51" s="31" t="s">
        <v>36</v>
      </c>
      <c r="K51" s="32" t="e">
        <f t="shared" ca="1" si="3"/>
        <v>#REF!</v>
      </c>
      <c r="L51" s="33">
        <v>0</v>
      </c>
      <c r="M51" s="33">
        <v>0</v>
      </c>
      <c r="N51" s="33">
        <v>0</v>
      </c>
      <c r="O51" s="33">
        <v>0</v>
      </c>
      <c r="P51" s="34"/>
      <c r="Q51" s="33" t="e">
        <f t="array" ref="Q51">MAX(IF(#REF!=B51,#REF!))</f>
        <v>#REF!</v>
      </c>
      <c r="R51" s="35" t="str">
        <f t="shared" si="0"/>
        <v>???</v>
      </c>
      <c r="S51" s="36" t="e">
        <f t="shared" si="1"/>
        <v>#REF!</v>
      </c>
      <c r="T51" s="37" t="str">
        <f t="shared" si="2"/>
        <v>RAS</v>
      </c>
      <c r="U51" s="23"/>
    </row>
    <row r="52" spans="1:21" ht="15" x14ac:dyDescent="0.25">
      <c r="A52" s="1">
        <v>50</v>
      </c>
      <c r="B52" s="25" t="s">
        <v>190</v>
      </c>
      <c r="C52" s="47" t="s">
        <v>43</v>
      </c>
      <c r="D52" s="27" t="s">
        <v>22</v>
      </c>
      <c r="E52" s="28">
        <v>2017</v>
      </c>
      <c r="F52" s="29" t="s">
        <v>189</v>
      </c>
      <c r="G52" s="26" t="s">
        <v>182</v>
      </c>
      <c r="H52" s="43">
        <v>1697935</v>
      </c>
      <c r="I52" s="31"/>
      <c r="J52" s="31" t="s">
        <v>36</v>
      </c>
      <c r="K52" s="32" t="e">
        <f t="shared" ca="1" si="3"/>
        <v>#REF!</v>
      </c>
      <c r="L52" s="33">
        <v>0</v>
      </c>
      <c r="M52" s="33">
        <v>0</v>
      </c>
      <c r="N52" s="33">
        <v>0</v>
      </c>
      <c r="O52" s="33">
        <v>0</v>
      </c>
      <c r="P52" s="34"/>
      <c r="Q52" s="33" t="e">
        <f t="array" ref="Q52">MAX(IF(#REF!=B52,#REF!))</f>
        <v>#REF!</v>
      </c>
      <c r="R52" s="35" t="str">
        <f t="shared" si="0"/>
        <v>???</v>
      </c>
      <c r="S52" s="36" t="e">
        <f t="shared" si="1"/>
        <v>#REF!</v>
      </c>
      <c r="T52" s="37" t="str">
        <f t="shared" si="2"/>
        <v>RAS</v>
      </c>
      <c r="U52" s="23"/>
    </row>
    <row r="53" spans="1:21" ht="15" x14ac:dyDescent="0.25">
      <c r="A53" s="1">
        <v>51</v>
      </c>
      <c r="B53" s="25" t="s">
        <v>191</v>
      </c>
      <c r="C53" s="47" t="s">
        <v>43</v>
      </c>
      <c r="D53" s="27" t="s">
        <v>22</v>
      </c>
      <c r="E53" s="28">
        <v>2017</v>
      </c>
      <c r="F53" s="29" t="s">
        <v>189</v>
      </c>
      <c r="G53" s="26" t="s">
        <v>182</v>
      </c>
      <c r="H53" s="43">
        <v>1697936</v>
      </c>
      <c r="I53" s="31"/>
      <c r="J53" s="31" t="s">
        <v>36</v>
      </c>
      <c r="K53" s="32" t="e">
        <f t="shared" ca="1" si="3"/>
        <v>#REF!</v>
      </c>
      <c r="L53" s="33">
        <v>0</v>
      </c>
      <c r="M53" s="33">
        <v>0</v>
      </c>
      <c r="N53" s="33">
        <v>0</v>
      </c>
      <c r="O53" s="33">
        <v>0</v>
      </c>
      <c r="P53" s="34"/>
      <c r="Q53" s="33" t="e">
        <f t="array" ref="Q53">MAX(IF(#REF!=B53,#REF!))</f>
        <v>#REF!</v>
      </c>
      <c r="R53" s="35" t="str">
        <f t="shared" si="0"/>
        <v>???</v>
      </c>
      <c r="S53" s="36" t="e">
        <f t="shared" si="1"/>
        <v>#REF!</v>
      </c>
      <c r="T53" s="37" t="str">
        <f t="shared" si="2"/>
        <v>RAS</v>
      </c>
      <c r="U53" s="23"/>
    </row>
    <row r="54" spans="1:21" ht="15" x14ac:dyDescent="0.25">
      <c r="A54" s="1">
        <v>52</v>
      </c>
      <c r="B54" s="25" t="s">
        <v>192</v>
      </c>
      <c r="C54" s="47" t="s">
        <v>43</v>
      </c>
      <c r="D54" s="27" t="s">
        <v>22</v>
      </c>
      <c r="E54" s="28">
        <v>2017</v>
      </c>
      <c r="F54" s="29" t="s">
        <v>189</v>
      </c>
      <c r="G54" s="26" t="s">
        <v>182</v>
      </c>
      <c r="H54" s="43">
        <v>1697939</v>
      </c>
      <c r="I54" s="31"/>
      <c r="J54" s="31" t="s">
        <v>36</v>
      </c>
      <c r="K54" s="32" t="e">
        <f t="shared" ca="1" si="3"/>
        <v>#REF!</v>
      </c>
      <c r="L54" s="33">
        <v>0</v>
      </c>
      <c r="M54" s="33">
        <v>0</v>
      </c>
      <c r="N54" s="33">
        <v>0</v>
      </c>
      <c r="O54" s="33">
        <v>0</v>
      </c>
      <c r="P54" s="34"/>
      <c r="Q54" s="33" t="e">
        <f t="array" ref="Q54">MAX(IF(#REF!=B54,#REF!))</f>
        <v>#REF!</v>
      </c>
      <c r="R54" s="35" t="str">
        <f t="shared" si="0"/>
        <v>???</v>
      </c>
      <c r="S54" s="36" t="e">
        <f t="shared" si="1"/>
        <v>#REF!</v>
      </c>
      <c r="T54" s="37" t="str">
        <f t="shared" si="2"/>
        <v>RAS</v>
      </c>
      <c r="U54" s="23"/>
    </row>
    <row r="55" spans="1:21" ht="15" x14ac:dyDescent="0.25">
      <c r="A55" s="1">
        <v>53</v>
      </c>
      <c r="B55" s="25" t="s">
        <v>193</v>
      </c>
      <c r="C55" s="26" t="s">
        <v>32</v>
      </c>
      <c r="D55" s="27" t="s">
        <v>22</v>
      </c>
      <c r="E55" s="28">
        <v>2016</v>
      </c>
      <c r="F55" s="29" t="s">
        <v>194</v>
      </c>
      <c r="G55" s="26" t="s">
        <v>195</v>
      </c>
      <c r="H55" s="43" t="s">
        <v>196</v>
      </c>
      <c r="I55" s="31"/>
      <c r="J55" s="31" t="s">
        <v>36</v>
      </c>
      <c r="K55" s="32" t="e">
        <f t="shared" ca="1" si="3"/>
        <v>#REF!</v>
      </c>
      <c r="L55" s="33">
        <v>0</v>
      </c>
      <c r="M55" s="33">
        <v>0</v>
      </c>
      <c r="N55" s="33">
        <v>0</v>
      </c>
      <c r="O55" s="33">
        <v>0</v>
      </c>
      <c r="P55" s="34"/>
      <c r="Q55" s="33" t="e">
        <f t="array" ref="Q55">MAX(IF(#REF!=B55,#REF!))</f>
        <v>#REF!</v>
      </c>
      <c r="R55" s="35" t="str">
        <f t="shared" si="0"/>
        <v>???</v>
      </c>
      <c r="S55" s="36" t="e">
        <f t="shared" si="1"/>
        <v>#REF!</v>
      </c>
      <c r="T55" s="37" t="str">
        <f t="shared" si="2"/>
        <v>RAS</v>
      </c>
      <c r="U55" s="23"/>
    </row>
    <row r="56" spans="1:21" ht="15" x14ac:dyDescent="0.25">
      <c r="A56" s="1">
        <v>54</v>
      </c>
      <c r="B56" s="25" t="s">
        <v>197</v>
      </c>
      <c r="C56" s="47" t="s">
        <v>198</v>
      </c>
      <c r="D56" s="27" t="s">
        <v>22</v>
      </c>
      <c r="E56" s="28">
        <v>2017</v>
      </c>
      <c r="F56" s="29" t="s">
        <v>199</v>
      </c>
      <c r="G56" s="26" t="s">
        <v>200</v>
      </c>
      <c r="H56" s="43" t="s">
        <v>201</v>
      </c>
      <c r="I56" s="31"/>
      <c r="J56" s="31" t="s">
        <v>36</v>
      </c>
      <c r="K56" s="32" t="e">
        <f t="shared" ca="1" si="3"/>
        <v>#REF!</v>
      </c>
      <c r="L56" s="33">
        <v>0</v>
      </c>
      <c r="M56" s="33">
        <v>0</v>
      </c>
      <c r="N56" s="33">
        <v>0</v>
      </c>
      <c r="O56" s="33">
        <v>0</v>
      </c>
      <c r="P56" s="34"/>
      <c r="Q56" s="33" t="e">
        <f t="array" ref="Q56">MAX(IF(#REF!=B56,#REF!))</f>
        <v>#REF!</v>
      </c>
      <c r="R56" s="35" t="str">
        <f t="shared" si="0"/>
        <v>???</v>
      </c>
      <c r="S56" s="36" t="e">
        <f t="shared" si="1"/>
        <v>#REF!</v>
      </c>
      <c r="T56" s="37" t="str">
        <f t="shared" si="2"/>
        <v>RAS</v>
      </c>
      <c r="U56" s="23"/>
    </row>
    <row r="57" spans="1:21" ht="15" x14ac:dyDescent="0.25">
      <c r="A57" s="1">
        <v>55</v>
      </c>
      <c r="B57" s="48" t="s">
        <v>202</v>
      </c>
      <c r="C57" s="47" t="s">
        <v>198</v>
      </c>
      <c r="D57" s="27" t="s">
        <v>22</v>
      </c>
      <c r="E57" s="28">
        <v>2017</v>
      </c>
      <c r="F57" s="29" t="s">
        <v>199</v>
      </c>
      <c r="G57" s="26" t="s">
        <v>200</v>
      </c>
      <c r="H57" s="49" t="s">
        <v>203</v>
      </c>
      <c r="I57" s="50"/>
      <c r="J57" s="50" t="s">
        <v>36</v>
      </c>
      <c r="K57" s="32" t="e">
        <f t="shared" ca="1" si="3"/>
        <v>#REF!</v>
      </c>
      <c r="L57" s="33">
        <v>0</v>
      </c>
      <c r="M57" s="33">
        <v>0</v>
      </c>
      <c r="N57" s="33">
        <v>0</v>
      </c>
      <c r="O57" s="33">
        <v>0</v>
      </c>
      <c r="P57" s="51"/>
      <c r="Q57" s="33" t="e">
        <f t="array" ref="Q57">MAX(IF(#REF!=B57,#REF!))</f>
        <v>#REF!</v>
      </c>
      <c r="R57" s="35" t="str">
        <f t="shared" si="0"/>
        <v>???</v>
      </c>
      <c r="S57" s="36" t="e">
        <f t="shared" si="1"/>
        <v>#REF!</v>
      </c>
      <c r="T57" s="37" t="str">
        <f t="shared" si="2"/>
        <v>RAS</v>
      </c>
      <c r="U57" s="23"/>
    </row>
    <row r="58" spans="1:21" ht="15" x14ac:dyDescent="0.25">
      <c r="A58" s="1">
        <v>56</v>
      </c>
      <c r="B58" s="48" t="s">
        <v>204</v>
      </c>
      <c r="C58" s="52"/>
      <c r="D58" s="53"/>
      <c r="E58" s="54"/>
      <c r="F58" s="55"/>
      <c r="G58" s="56"/>
      <c r="H58" s="49"/>
      <c r="I58" s="50"/>
      <c r="J58" s="50"/>
      <c r="K58" s="32" t="e">
        <f t="shared" ca="1" si="3"/>
        <v>#REF!</v>
      </c>
      <c r="L58" s="33">
        <v>0</v>
      </c>
      <c r="M58" s="33">
        <v>0</v>
      </c>
      <c r="N58" s="33">
        <v>0</v>
      </c>
      <c r="O58" s="33">
        <v>0</v>
      </c>
      <c r="P58" s="51"/>
      <c r="Q58" s="33" t="e">
        <f t="array" ref="Q58">MAX(IF(#REF!=B58,#REF!))</f>
        <v>#REF!</v>
      </c>
      <c r="R58" s="35" t="str">
        <f t="shared" si="0"/>
        <v>???</v>
      </c>
      <c r="S58" s="36" t="e">
        <f t="shared" si="1"/>
        <v>#REF!</v>
      </c>
      <c r="T58" s="37" t="str">
        <f t="shared" si="2"/>
        <v>RAS</v>
      </c>
      <c r="U58" s="23"/>
    </row>
    <row r="59" spans="1:21" ht="15" x14ac:dyDescent="0.25">
      <c r="A59" s="1">
        <v>57</v>
      </c>
      <c r="B59" s="48" t="s">
        <v>205</v>
      </c>
      <c r="C59" s="52"/>
      <c r="D59" s="53"/>
      <c r="E59" s="54"/>
      <c r="F59" s="55"/>
      <c r="G59" s="56"/>
      <c r="H59" s="49"/>
      <c r="I59" s="50"/>
      <c r="J59" s="50"/>
      <c r="K59" s="32" t="e">
        <f t="shared" ca="1" si="3"/>
        <v>#REF!</v>
      </c>
      <c r="L59" s="33">
        <v>0</v>
      </c>
      <c r="M59" s="33">
        <v>0</v>
      </c>
      <c r="N59" s="33">
        <v>0</v>
      </c>
      <c r="O59" s="33">
        <v>0</v>
      </c>
      <c r="P59" s="51"/>
      <c r="Q59" s="33" t="e">
        <f t="array" ref="Q59">MAX(IF(#REF!=B59,#REF!))</f>
        <v>#REF!</v>
      </c>
      <c r="R59" s="35" t="str">
        <f t="shared" si="0"/>
        <v>???</v>
      </c>
      <c r="S59" s="36" t="e">
        <f t="shared" si="1"/>
        <v>#REF!</v>
      </c>
      <c r="T59" s="37" t="str">
        <f t="shared" si="2"/>
        <v>RAS</v>
      </c>
      <c r="U59" s="23"/>
    </row>
    <row r="60" spans="1:21" ht="15" x14ac:dyDescent="0.25">
      <c r="B60" s="48" t="s">
        <v>206</v>
      </c>
      <c r="C60" s="52"/>
      <c r="D60" s="53"/>
      <c r="E60" s="54"/>
      <c r="F60" s="55"/>
      <c r="G60" s="56"/>
      <c r="H60" s="49"/>
      <c r="I60" s="50"/>
      <c r="J60" s="50"/>
      <c r="K60" s="32" t="e">
        <f t="shared" ca="1" si="3"/>
        <v>#REF!</v>
      </c>
      <c r="L60" s="33">
        <v>0</v>
      </c>
      <c r="M60" s="33">
        <v>0</v>
      </c>
      <c r="N60" s="33">
        <v>0</v>
      </c>
      <c r="O60" s="33">
        <v>0</v>
      </c>
      <c r="P60" s="51"/>
      <c r="Q60" s="33" t="e">
        <f t="array" ref="Q60">MAX(IF(#REF!=B60,#REF!))</f>
        <v>#REF!</v>
      </c>
      <c r="R60" s="35" t="str">
        <f t="shared" si="0"/>
        <v>???</v>
      </c>
      <c r="S60" s="36" t="e">
        <f t="shared" si="1"/>
        <v>#REF!</v>
      </c>
      <c r="T60" s="37" t="str">
        <f t="shared" si="2"/>
        <v>RAS</v>
      </c>
      <c r="U60" s="23"/>
    </row>
    <row r="61" spans="1:21" ht="15.75" thickBot="1" x14ac:dyDescent="0.3">
      <c r="B61" s="57" t="s">
        <v>207</v>
      </c>
      <c r="C61" s="58"/>
      <c r="D61" s="59"/>
      <c r="E61" s="60"/>
      <c r="F61" s="61"/>
      <c r="G61" s="62"/>
      <c r="H61" s="63"/>
      <c r="I61" s="64"/>
      <c r="J61" s="64"/>
      <c r="K61" s="65" t="e">
        <f t="shared" ca="1" si="3"/>
        <v>#REF!</v>
      </c>
      <c r="L61" s="66">
        <v>0</v>
      </c>
      <c r="M61" s="66">
        <v>0</v>
      </c>
      <c r="N61" s="66">
        <v>0</v>
      </c>
      <c r="O61" s="66">
        <v>0</v>
      </c>
      <c r="P61" s="67"/>
      <c r="Q61" s="66" t="e">
        <f>MAX(IF(#REF!=B61,#REF!))</f>
        <v>#REF!</v>
      </c>
      <c r="R61" s="68" t="str">
        <f t="shared" si="0"/>
        <v>???</v>
      </c>
      <c r="S61" s="69" t="e">
        <f t="shared" si="1"/>
        <v>#REF!</v>
      </c>
      <c r="T61" s="70" t="str">
        <f t="shared" si="2"/>
        <v>RAS</v>
      </c>
      <c r="U61" s="23"/>
    </row>
  </sheetData>
  <sheetProtection autoFilter="0"/>
  <autoFilter ref="B2:T2">
    <sortState ref="B3:R31">
      <sortCondition ref="B2"/>
    </sortState>
  </autoFilter>
  <mergeCells count="1">
    <mergeCell ref="B1:T1"/>
  </mergeCells>
  <conditionalFormatting sqref="B5 B3">
    <cfRule type="duplicateValues" dxfId="26" priority="10" stopIfTrue="1"/>
  </conditionalFormatting>
  <conditionalFormatting sqref="B1">
    <cfRule type="duplicateValues" dxfId="25" priority="9" stopIfTrue="1"/>
  </conditionalFormatting>
  <conditionalFormatting sqref="B4">
    <cfRule type="duplicateValues" dxfId="24" priority="11" stopIfTrue="1"/>
  </conditionalFormatting>
  <conditionalFormatting sqref="B17">
    <cfRule type="duplicateValues" dxfId="23" priority="12" stopIfTrue="1"/>
  </conditionalFormatting>
  <conditionalFormatting sqref="B2">
    <cfRule type="duplicateValues" dxfId="22" priority="13" stopIfTrue="1"/>
  </conditionalFormatting>
  <conditionalFormatting sqref="T3:T61">
    <cfRule type="cellIs" dxfId="21" priority="6" stopIfTrue="1" operator="equal">
      <formula>"A faire"</formula>
    </cfRule>
    <cfRule type="cellIs" dxfId="20" priority="7" stopIfTrue="1" operator="equal">
      <formula>"Urgent"</formula>
    </cfRule>
    <cfRule type="cellIs" dxfId="19" priority="8" stopIfTrue="1" operator="equal">
      <formula>"TRES URGENT !!!"</formula>
    </cfRule>
  </conditionalFormatting>
  <conditionalFormatting sqref="T3:T61">
    <cfRule type="cellIs" dxfId="18" priority="3" stopIfTrue="1" operator="equal">
      <formula>"A faire"</formula>
    </cfRule>
    <cfRule type="cellIs" dxfId="17" priority="4" stopIfTrue="1" operator="equal">
      <formula>"Urgent"</formula>
    </cfRule>
    <cfRule type="cellIs" dxfId="16" priority="5" stopIfTrue="1" operator="equal">
      <formula>"Très urgent !!!"</formula>
    </cfRule>
  </conditionalFormatting>
  <conditionalFormatting sqref="S3:S61">
    <cfRule type="containsText" dxfId="15" priority="1" stopIfTrue="1" operator="containsText" text="ERREUR">
      <formula>NOT(ISERROR(SEARCH("ERREUR",S3)))</formula>
    </cfRule>
    <cfRule type="containsText" dxfId="14" priority="2" stopIfTrue="1" operator="containsText" text="NC">
      <formula>NOT(ISERROR(SEARCH("NC",S3)))</formula>
    </cfRule>
  </conditionalFormatting>
  <conditionalFormatting sqref="B18 B6:B16">
    <cfRule type="duplicateValues" dxfId="13" priority="14" stopIfTrue="1"/>
  </conditionalFormatting>
  <conditionalFormatting sqref="B19:B61">
    <cfRule type="duplicateValues" dxfId="12" priority="15" stopIfTrue="1"/>
  </conditionalFormatting>
  <dataValidations count="1">
    <dataValidation type="list" allowBlank="1" showInputMessage="1" showErrorMessage="1" sqref="J3:J61">
      <formula1>"HEAVY VEHICLE,LIGHT VEHICLE,HEAVY EQUIPMENT,POWER GENERATION"</formula1>
    </dataValidation>
  </dataValidations>
  <pageMargins left="0" right="0" top="0" bottom="0" header="0" footer="0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FF0000"/>
  </sheetPr>
  <dimension ref="A1:N35"/>
  <sheetViews>
    <sheetView showGridLines="0" zoomScale="85" zoomScaleNormal="85" zoomScaleSheetLayoutView="85" workbookViewId="0">
      <selection activeCell="D26" sqref="D26"/>
    </sheetView>
  </sheetViews>
  <sheetFormatPr baseColWidth="10" defaultColWidth="9.140625" defaultRowHeight="12.75" x14ac:dyDescent="0.25"/>
  <cols>
    <col min="1" max="1" width="49.28515625" style="75" customWidth="1"/>
    <col min="2" max="13" width="14.140625" style="75" customWidth="1"/>
    <col min="14" max="14" width="14.7109375" style="135" bestFit="1" customWidth="1"/>
    <col min="15" max="16384" width="9.140625" style="75"/>
  </cols>
  <sheetData>
    <row r="1" spans="1:14" ht="15.75" thickBot="1" x14ac:dyDescent="0.3">
      <c r="A1" s="148" t="str">
        <f>'FLEET INFORMATION'!B3</f>
        <v>MI 070</v>
      </c>
      <c r="B1" s="140" t="s">
        <v>228</v>
      </c>
      <c r="C1" s="141"/>
      <c r="D1" s="74" t="e">
        <f t="array" ref="D1">MIN(IF((#REF!=$A$1)*(#REF!=COLUMN(A:L)),#REF!))</f>
        <v>#REF!</v>
      </c>
      <c r="E1" s="142" t="s">
        <v>229</v>
      </c>
      <c r="F1" s="143"/>
      <c r="G1" s="143"/>
      <c r="H1" s="144"/>
      <c r="I1" s="145" t="str">
        <f>VLOOKUP(A1,'FLEET INFORMATION'!B3:H61,6,FALSE)&amp;"/"&amp;VLOOKUP(A1,'FLEET INFORMATION'!B3:H61,5,FALSE)&amp;"/"&amp;VLOOKUP(A1,'FLEET INFORMATION'!B3:H61,4,FALSE)&amp;"/"&amp;VLOOKUP(A1,'FLEET INFORMATION'!B3:H61,2,FALSE)&amp;"/"&amp;VLOOKUP(A1,'FLEET INFORMATION'!B3:H61,7,FALSE)</f>
        <v>ELKON/ELKOMIX 35M3/2015/CONCRETE POWER PLANT/ECBP2015/205</v>
      </c>
      <c r="J1" s="145"/>
      <c r="K1" s="145"/>
      <c r="L1" s="145"/>
      <c r="M1" s="145"/>
      <c r="N1" s="146"/>
    </row>
    <row r="2" spans="1:14" ht="13.5" thickBot="1" x14ac:dyDescent="0.3">
      <c r="A2" s="139"/>
      <c r="B2" s="76" t="s">
        <v>211</v>
      </c>
      <c r="C2" s="77" t="s">
        <v>212</v>
      </c>
      <c r="D2" s="77" t="s">
        <v>213</v>
      </c>
      <c r="E2" s="77" t="s">
        <v>214</v>
      </c>
      <c r="F2" s="77" t="s">
        <v>215</v>
      </c>
      <c r="G2" s="77" t="s">
        <v>216</v>
      </c>
      <c r="H2" s="77" t="s">
        <v>217</v>
      </c>
      <c r="I2" s="77" t="s">
        <v>218</v>
      </c>
      <c r="J2" s="77" t="s">
        <v>219</v>
      </c>
      <c r="K2" s="77" t="s">
        <v>220</v>
      </c>
      <c r="L2" s="77" t="s">
        <v>221</v>
      </c>
      <c r="M2" s="77" t="s">
        <v>222</v>
      </c>
      <c r="N2" s="78" t="s">
        <v>230</v>
      </c>
    </row>
    <row r="3" spans="1:14" x14ac:dyDescent="0.25">
      <c r="A3" s="79" t="s">
        <v>231</v>
      </c>
      <c r="B3" s="80" t="e">
        <f t="array" ref="B3">MAX(IF((#REF!=$A$1)*(#REF!=COLUMN(A:A)),#REF!,D1))</f>
        <v>#REF!</v>
      </c>
      <c r="C3" s="80" t="e">
        <f t="array" ref="C3">MAX(IF((#REF!=$A$1)*(#REF!=COLUMN(B:B)),#REF!,B3))</f>
        <v>#REF!</v>
      </c>
      <c r="D3" s="80" t="e">
        <f t="array" ref="D3">MAX(IF((#REF!=$A$1)*(#REF!=COLUMN(C:C)),#REF!,C3))</f>
        <v>#REF!</v>
      </c>
      <c r="E3" s="80" t="e">
        <f t="array" ref="E3">MAX(IF((#REF!=$A$1)*(#REF!=COLUMN(D:D)),#REF!,D3))</f>
        <v>#REF!</v>
      </c>
      <c r="F3" s="80" t="e">
        <f t="array" ref="F3">MAX(IF((#REF!=$A$1)*(#REF!=COLUMN(E:E)),#REF!,E3))</f>
        <v>#REF!</v>
      </c>
      <c r="G3" s="80" t="e">
        <f t="array" ref="G3">MAX(IF((#REF!=$A$1)*(#REF!=COLUMN(F:F)),#REF!,F3))</f>
        <v>#REF!</v>
      </c>
      <c r="H3" s="80" t="e">
        <f t="array" ref="H3">MAX(IF((#REF!=$A$1)*(#REF!=COLUMN(G:G)),#REF!,G3))</f>
        <v>#REF!</v>
      </c>
      <c r="I3" s="80" t="e">
        <f t="array" ref="I3">MAX(IF((#REF!=$A$1)*(#REF!=COLUMN(H:H)),#REF!,H3))</f>
        <v>#REF!</v>
      </c>
      <c r="J3" s="80" t="e">
        <f t="array" ref="J3">MAX(IF((#REF!=$A$1)*(#REF!=COLUMN(I:I)),#REF!,I3))</f>
        <v>#REF!</v>
      </c>
      <c r="K3" s="80" t="e">
        <f t="array" ref="K3">MAX(IF((#REF!=$A$1)*(#REF!=COLUMN(J:J)),#REF!,J3))</f>
        <v>#REF!</v>
      </c>
      <c r="L3" s="80" t="e">
        <f t="array" ref="L3">MAX(IF((#REF!=$A$1)*(#REF!=COLUMN(K:K)),#REF!,K3))</f>
        <v>#REF!</v>
      </c>
      <c r="M3" s="80" t="e">
        <f t="array" ref="M3">MAX(IF((#REF!=$A$1)*(#REF!=COLUMN(L:L)),#REF!,L3))</f>
        <v>#REF!</v>
      </c>
      <c r="N3" s="81"/>
    </row>
    <row r="4" spans="1:14" x14ac:dyDescent="0.25">
      <c r="A4" s="82" t="s">
        <v>232</v>
      </c>
      <c r="B4" s="83" t="e">
        <f>B3-D1</f>
        <v>#REF!</v>
      </c>
      <c r="C4" s="83" t="e">
        <f>IF(C3&lt;1,0,C3-B3)</f>
        <v>#REF!</v>
      </c>
      <c r="D4" s="83" t="e">
        <f t="shared" ref="D4:M4" si="0">IF(D3&lt;1,0,D3-C3)</f>
        <v>#REF!</v>
      </c>
      <c r="E4" s="83" t="e">
        <f t="shared" si="0"/>
        <v>#REF!</v>
      </c>
      <c r="F4" s="83" t="e">
        <f t="shared" si="0"/>
        <v>#REF!</v>
      </c>
      <c r="G4" s="83" t="e">
        <f t="shared" si="0"/>
        <v>#REF!</v>
      </c>
      <c r="H4" s="83" t="e">
        <f t="shared" si="0"/>
        <v>#REF!</v>
      </c>
      <c r="I4" s="83" t="e">
        <f t="shared" si="0"/>
        <v>#REF!</v>
      </c>
      <c r="J4" s="83" t="e">
        <f t="shared" si="0"/>
        <v>#REF!</v>
      </c>
      <c r="K4" s="83" t="e">
        <f t="shared" si="0"/>
        <v>#REF!</v>
      </c>
      <c r="L4" s="83" t="e">
        <f t="shared" si="0"/>
        <v>#REF!</v>
      </c>
      <c r="M4" s="83" t="e">
        <f t="shared" si="0"/>
        <v>#REF!</v>
      </c>
      <c r="N4" s="81" t="e">
        <f>SUM(B4:M4)</f>
        <v>#REF!</v>
      </c>
    </row>
    <row r="5" spans="1:14" x14ac:dyDescent="0.25">
      <c r="A5" s="84" t="s">
        <v>209</v>
      </c>
      <c r="B5" s="85" t="e">
        <f>SUMIFS(#REF!,#REF!,COLUMN()-1,#REF!,$A$1)</f>
        <v>#REF!</v>
      </c>
      <c r="C5" s="86" t="e">
        <f>SUMIFS(#REF!,#REF!,COLUMN()-1,#REF!,$A$1)</f>
        <v>#REF!</v>
      </c>
      <c r="D5" s="86" t="e">
        <f>SUMIFS(#REF!,#REF!,COLUMN()-1,#REF!,$A$1)</f>
        <v>#REF!</v>
      </c>
      <c r="E5" s="86" t="e">
        <f>SUMIFS(#REF!,#REF!,COLUMN()-1,#REF!,$A$1)</f>
        <v>#REF!</v>
      </c>
      <c r="F5" s="86" t="e">
        <f>SUMIFS(#REF!,#REF!,COLUMN()-1,#REF!,$A$1)</f>
        <v>#REF!</v>
      </c>
      <c r="G5" s="86" t="e">
        <f>SUMIFS(#REF!,#REF!,COLUMN()-1,#REF!,$A$1)</f>
        <v>#REF!</v>
      </c>
      <c r="H5" s="86" t="e">
        <f>SUMIFS(#REF!,#REF!,COLUMN()-1,#REF!,$A$1)</f>
        <v>#REF!</v>
      </c>
      <c r="I5" s="86" t="e">
        <f>SUMIFS(#REF!,#REF!,COLUMN()-1,#REF!,$A$1)</f>
        <v>#REF!</v>
      </c>
      <c r="J5" s="86" t="e">
        <f>SUMIFS(#REF!,#REF!,COLUMN()-1,#REF!,$A$1)</f>
        <v>#REF!</v>
      </c>
      <c r="K5" s="86" t="e">
        <f>SUMIFS(#REF!,#REF!,COLUMN()-1,#REF!,$A$1)</f>
        <v>#REF!</v>
      </c>
      <c r="L5" s="86" t="e">
        <f>SUMIFS(#REF!,#REF!,COLUMN()-1,#REF!,$A$1)</f>
        <v>#REF!</v>
      </c>
      <c r="M5" s="86" t="e">
        <f>SUMIFS(#REF!,#REF!,COLUMN()-1,#REF!,$A$1)</f>
        <v>#REF!</v>
      </c>
      <c r="N5" s="81" t="e">
        <f t="shared" ref="N5:N10" si="1">SUM(B5:M5)</f>
        <v>#REF!</v>
      </c>
    </row>
    <row r="6" spans="1:14" x14ac:dyDescent="0.25">
      <c r="A6" s="87" t="s">
        <v>223</v>
      </c>
      <c r="B6" s="88">
        <f>IFERROR(IF(COLUMNS($A:A)&lt;=MAX(#REF!),VLOOKUP($A$1,'FLEET INFORMATION'!$B$3:$B$61:'FLEET INFORMATION'!$M$3:$M$61,11,FALSE),0),0)</f>
        <v>0</v>
      </c>
      <c r="C6" s="88">
        <f>IFERROR(IF(COLUMNS($A:B)&lt;=MAX(#REF!),VLOOKUP($A$1,'FLEET INFORMATION'!$B$3:$B$61:'FLEET INFORMATION'!$M$3:$M$61,11,FALSE),0),0)</f>
        <v>0</v>
      </c>
      <c r="D6" s="88">
        <f>IFERROR(IF(COLUMNS($A:C)&lt;=MAX(#REF!),VLOOKUP($A$1,'FLEET INFORMATION'!$B$3:$B$61:'FLEET INFORMATION'!$M$3:$M$61,11,FALSE),0),0)</f>
        <v>0</v>
      </c>
      <c r="E6" s="88">
        <f>IFERROR(IF(COLUMNS($A:D)&lt;=MAX(#REF!),VLOOKUP($A$1,'FLEET INFORMATION'!$B$3:$B$61:'FLEET INFORMATION'!$M$3:$M$61,11,FALSE),0),0)</f>
        <v>0</v>
      </c>
      <c r="F6" s="88">
        <f>IFERROR(IF(COLUMNS($A:E)&lt;=MAX(#REF!),VLOOKUP($A$1,'FLEET INFORMATION'!$B$3:$B$61:'FLEET INFORMATION'!$M$3:$M$61,11,FALSE),0),0)</f>
        <v>0</v>
      </c>
      <c r="G6" s="88">
        <f>IFERROR(IF(COLUMNS($A:F)&lt;=MAX(#REF!),VLOOKUP($A$1,'FLEET INFORMATION'!$B$3:$B$61:'FLEET INFORMATION'!$M$3:$M$61,11,FALSE),0),0)</f>
        <v>0</v>
      </c>
      <c r="H6" s="88">
        <f>IFERROR(IF(COLUMNS($A:G)&lt;=MAX(#REF!),VLOOKUP($A$1,'FLEET INFORMATION'!$B$3:$B$61:'FLEET INFORMATION'!$M$3:$M$61,11,FALSE),0),0)</f>
        <v>0</v>
      </c>
      <c r="I6" s="88">
        <f>IFERROR(IF(COLUMNS($A:H)&lt;=MAX(#REF!),VLOOKUP($A$1,'FLEET INFORMATION'!$B$3:$B$61:'FLEET INFORMATION'!$M$3:$M$61,11,FALSE),0),0)</f>
        <v>0</v>
      </c>
      <c r="J6" s="88">
        <f>IFERROR(IF(COLUMNS($A:I)&lt;=MAX(#REF!),VLOOKUP($A$1,'FLEET INFORMATION'!$B$3:$B$61:'FLEET INFORMATION'!$M$3:$M$61,11,FALSE),0),0)</f>
        <v>0</v>
      </c>
      <c r="K6" s="88">
        <f>IFERROR(IF(COLUMNS($A:J)&lt;=MAX(#REF!),VLOOKUP($A$1,'FLEET INFORMATION'!$B$3:$B$61:'FLEET INFORMATION'!$M$3:$M$61,11,FALSE),0),0)</f>
        <v>0</v>
      </c>
      <c r="L6" s="88">
        <f>IFERROR(IF(COLUMNS($A:K)&lt;=MAX(#REF!),VLOOKUP($A$1,'FLEET INFORMATION'!$B$3:$B$61:'FLEET INFORMATION'!$M$3:$M$61,11,FALSE),0),0)</f>
        <v>0</v>
      </c>
      <c r="M6" s="88">
        <f>IFERROR(IF(COLUMNS($A:L)&lt;=MAX(#REF!),VLOOKUP($A$1,'FLEET INFORMATION'!$B$3:$B$61:'FLEET INFORMATION'!$M$3:$M$61,11,FALSE),0),0)</f>
        <v>0</v>
      </c>
      <c r="N6" s="81">
        <f t="shared" si="1"/>
        <v>0</v>
      </c>
    </row>
    <row r="7" spans="1:14" x14ac:dyDescent="0.25">
      <c r="A7" s="89" t="s">
        <v>224</v>
      </c>
      <c r="B7" s="90">
        <f>IFERROR(IF(COLUMNS($A:A)&lt;=MAX(#REF!),VLOOKUP($A$1,'FLEET INFORMATION'!$B$3:$B$61:'FLEET INFORMATION'!$N$3:$N$61,12,FALSE),0),0)</f>
        <v>0</v>
      </c>
      <c r="C7" s="90">
        <f>IFERROR(IF(COLUMNS($A:B)&lt;=MAX(#REF!),VLOOKUP($A$1,'FLEET INFORMATION'!$B$3:$B$61:'FLEET INFORMATION'!$N$3:$N$61,12,FALSE),0),0)</f>
        <v>0</v>
      </c>
      <c r="D7" s="90"/>
      <c r="E7" s="90">
        <f>IFERROR(IF(COLUMNS($A:D)&lt;=MAX(#REF!),VLOOKUP($A$1,'FLEET INFORMATION'!$B$3:$B$61:'FLEET INFORMATION'!$N$3:$N$61,12,FALSE),0),0)</f>
        <v>0</v>
      </c>
      <c r="F7" s="90">
        <f>IFERROR(IF(COLUMNS($A:E)&lt;=MAX(#REF!),VLOOKUP($A$1,'FLEET INFORMATION'!$B$3:$B$61:'FLEET INFORMATION'!$N$3:$N$61,12,FALSE),0),0)</f>
        <v>0</v>
      </c>
      <c r="G7" s="90">
        <f>IFERROR(IF(COLUMNS($A:F)&lt;=MAX(#REF!),VLOOKUP($A$1,'FLEET INFORMATION'!$B$3:$B$61:'FLEET INFORMATION'!$N$3:$N$61,12,FALSE),0),0)</f>
        <v>0</v>
      </c>
      <c r="H7" s="90">
        <f>IFERROR(IF(COLUMNS($A:G)&lt;=MAX(#REF!),VLOOKUP($A$1,'FLEET INFORMATION'!$B$3:$B$61:'FLEET INFORMATION'!$N$3:$N$61,12,FALSE),0),0)</f>
        <v>0</v>
      </c>
      <c r="I7" s="90">
        <f>IFERROR(IF(COLUMNS($A:H)&lt;=MAX(#REF!),VLOOKUP($A$1,'FLEET INFORMATION'!$B$3:$B$61:'FLEET INFORMATION'!$N$3:$N$61,12,FALSE),0),0)</f>
        <v>0</v>
      </c>
      <c r="J7" s="90">
        <f>IFERROR(IF(COLUMNS($A:I)&lt;=MAX(#REF!),VLOOKUP($A$1,'FLEET INFORMATION'!$B$3:$B$61:'FLEET INFORMATION'!$N$3:$N$61,12,FALSE),0),0)</f>
        <v>0</v>
      </c>
      <c r="K7" s="90">
        <f>IFERROR(IF(COLUMNS($A:J)&lt;=MAX(#REF!),VLOOKUP($A$1,'FLEET INFORMATION'!$B$3:$B$61:'FLEET INFORMATION'!$N$3:$N$61,12,FALSE),0),0)</f>
        <v>0</v>
      </c>
      <c r="L7" s="90">
        <f>IFERROR(IF(COLUMNS($A:K)&lt;=MAX(#REF!),VLOOKUP($A$1,'FLEET INFORMATION'!$B$3:$B$61:'FLEET INFORMATION'!$N$3:$N$61,12,FALSE),0),0)</f>
        <v>0</v>
      </c>
      <c r="M7" s="90">
        <f>IFERROR(IF(COLUMNS($A:L)&lt;=MAX(#REF!),VLOOKUP($A$1,'FLEET INFORMATION'!$B$3:$B$61:'FLEET INFORMATION'!$N$3:$N$61,12,FALSE),0),0)</f>
        <v>0</v>
      </c>
      <c r="N7" s="81">
        <f t="shared" si="1"/>
        <v>0</v>
      </c>
    </row>
    <row r="8" spans="1:14" x14ac:dyDescent="0.25">
      <c r="A8" s="91" t="s">
        <v>233</v>
      </c>
      <c r="B8" s="92" t="e">
        <f>SUMIFS(#REF!,#REF!,"PARTS",#REF!,COLUMN()-1,#REF!,$A$1)+SUMIFS(#REF!,#REF!,COLUMN()-1,#REF!,$A$1)</f>
        <v>#REF!</v>
      </c>
      <c r="C8" s="92" t="e">
        <f>SUMIFS(#REF!,#REF!,"PARTS",#REF!,COLUMN()-1,#REF!,$A$1)+SUMIFS(#REF!,#REF!,COLUMN()-1,#REF!,$A$1)</f>
        <v>#REF!</v>
      </c>
      <c r="D8" s="92" t="e">
        <f>SUMIFS(#REF!,#REF!,"PARTS",#REF!,COLUMN()-1,#REF!,$A$1)+SUMIFS(#REF!,#REF!,COLUMN()-1,#REF!,$A$1)</f>
        <v>#REF!</v>
      </c>
      <c r="E8" s="92" t="e">
        <f>SUMIFS(#REF!,#REF!,"PARTS",#REF!,COLUMN()-1,#REF!,$A$1)+SUMIFS(#REF!,#REF!,COLUMN()-1,#REF!,$A$1)</f>
        <v>#REF!</v>
      </c>
      <c r="F8" s="92" t="e">
        <f>SUMIFS(#REF!,#REF!,"PARTS",#REF!,COLUMN()-1,#REF!,$A$1)+SUMIFS(#REF!,#REF!,COLUMN()-1,#REF!,$A$1)</f>
        <v>#REF!</v>
      </c>
      <c r="G8" s="92" t="e">
        <f>SUMIFS(#REF!,#REF!,"PARTS",#REF!,COLUMN()-1,#REF!,$A$1)+SUMIFS(#REF!,#REF!,COLUMN()-1,#REF!,$A$1)</f>
        <v>#REF!</v>
      </c>
      <c r="H8" s="92" t="e">
        <f>SUMIFS(#REF!,#REF!,"PARTS",#REF!,COLUMN()-1,#REF!,$A$1)+SUMIFS(#REF!,#REF!,COLUMN()-1,#REF!,$A$1)</f>
        <v>#REF!</v>
      </c>
      <c r="I8" s="92" t="e">
        <f>SUMIFS(#REF!,#REF!,"PARTS",#REF!,COLUMN()-1,#REF!,$A$1)+SUMIFS(#REF!,#REF!,COLUMN()-1,#REF!,$A$1)</f>
        <v>#REF!</v>
      </c>
      <c r="J8" s="92" t="e">
        <f>SUMIFS(#REF!,#REF!,"PARTS",#REF!,COLUMN()-1,#REF!,$A$1)+SUMIFS(#REF!,#REF!,COLUMN()-1,#REF!,$A$1)</f>
        <v>#REF!</v>
      </c>
      <c r="K8" s="92" t="e">
        <f>SUMIFS(#REF!,#REF!,"PARTS",#REF!,COLUMN()-1,#REF!,$A$1)+SUMIFS(#REF!,#REF!,COLUMN()-1,#REF!,$A$1)</f>
        <v>#REF!</v>
      </c>
      <c r="L8" s="92" t="e">
        <f>SUMIFS(#REF!,#REF!,"PARTS",#REF!,COLUMN()-1,#REF!,$A$1)+SUMIFS(#REF!,#REF!,COLUMN()-1,#REF!,$A$1)</f>
        <v>#REF!</v>
      </c>
      <c r="M8" s="92" t="e">
        <f>SUMIFS(#REF!,#REF!,"PARTS",#REF!,COLUMN()-1,#REF!,$A$1)+SUMIFS(#REF!,#REF!,COLUMN()-1,#REF!,$A$1)</f>
        <v>#REF!</v>
      </c>
      <c r="N8" s="81" t="e">
        <f t="shared" si="1"/>
        <v>#REF!</v>
      </c>
    </row>
    <row r="9" spans="1:14" x14ac:dyDescent="0.25">
      <c r="A9" s="93" t="s">
        <v>210</v>
      </c>
      <c r="B9" s="94" t="e">
        <f>SUMIFS(#REF!,#REF!,"LUBRICANT",#REF!,COLUMN()-1,#REF!,$A$1)</f>
        <v>#REF!</v>
      </c>
      <c r="C9" s="94" t="e">
        <f>SUMIFS(#REF!,#REF!,"LUBRICANT",#REF!,COLUMN()-1,#REF!,$A$1)</f>
        <v>#REF!</v>
      </c>
      <c r="D9" s="94" t="e">
        <f>SUMIFS(#REF!,#REF!,"LUBRICANT",#REF!,COLUMN()-1,#REF!,$A$1)</f>
        <v>#REF!</v>
      </c>
      <c r="E9" s="94" t="e">
        <f>SUMIFS(#REF!,#REF!,"LUBRICANT",#REF!,COLUMN()-1,#REF!,$A$1)</f>
        <v>#REF!</v>
      </c>
      <c r="F9" s="94" t="e">
        <f>SUMIFS(#REF!,#REF!,"LUBRICANT",#REF!,COLUMN()-1,#REF!,$A$1)</f>
        <v>#REF!</v>
      </c>
      <c r="G9" s="94" t="e">
        <f>SUMIFS(#REF!,#REF!,"LUBRICANT",#REF!,COLUMN()-1,#REF!,$A$1)</f>
        <v>#REF!</v>
      </c>
      <c r="H9" s="94" t="e">
        <f>SUMIFS(#REF!,#REF!,"LUBRICANT",#REF!,COLUMN()-1,#REF!,$A$1)</f>
        <v>#REF!</v>
      </c>
      <c r="I9" s="94" t="e">
        <f>SUMIFS(#REF!,#REF!,"LUBRICANT",#REF!,COLUMN()-1,#REF!,$A$1)</f>
        <v>#REF!</v>
      </c>
      <c r="J9" s="94" t="e">
        <f>SUMIFS(#REF!,#REF!,"LUBRICANT",#REF!,COLUMN()-1,#REF!,$A$1)</f>
        <v>#REF!</v>
      </c>
      <c r="K9" s="94" t="e">
        <f>SUMIFS(#REF!,#REF!,"LUBRICANT",#REF!,COLUMN()-1,#REF!,$A$1)</f>
        <v>#REF!</v>
      </c>
      <c r="L9" s="94" t="e">
        <f>SUMIFS(#REF!,#REF!,"LUBRICANT",#REF!,COLUMN()-1,#REF!,$A$1)</f>
        <v>#REF!</v>
      </c>
      <c r="M9" s="94" t="e">
        <f>SUMIFS(#REF!,#REF!,"LUBRICANT",#REF!,COLUMN()-1,#REF!,$A$1)</f>
        <v>#REF!</v>
      </c>
      <c r="N9" s="81" t="e">
        <f>SUM(B9:M9)</f>
        <v>#REF!</v>
      </c>
    </row>
    <row r="10" spans="1:14" x14ac:dyDescent="0.25">
      <c r="A10" s="95" t="s">
        <v>225</v>
      </c>
      <c r="B10" s="96">
        <f>IFERROR(IF(COLUMNS($A:A)&lt;=MAX(#REF!),VLOOKUP($A$1,'FLEET INFORMATION'!$B$3:$B$61:'FLEET INFORMATION'!$O$3:$O$61,13,FALSE),0),0)</f>
        <v>0</v>
      </c>
      <c r="C10" s="96">
        <f>IFERROR(IF(COLUMNS($A:B)&lt;=MAX(#REF!),VLOOKUP($A$1,'FLEET INFORMATION'!$B$3:$B$61:'FLEET INFORMATION'!$O$3:$O$61,13,FALSE),0),0)</f>
        <v>0</v>
      </c>
      <c r="D10" s="96">
        <f>IFERROR(IF(COLUMNS($A:C)&lt;=MAX(#REF!),VLOOKUP($A$1,'FLEET INFORMATION'!$B$3:$B$61:'FLEET INFORMATION'!$O$3:$O$61,13,FALSE),0),0)</f>
        <v>0</v>
      </c>
      <c r="E10" s="96">
        <f>IFERROR(IF(COLUMNS($A:D)&lt;=MAX(#REF!),VLOOKUP($A$1,'FLEET INFORMATION'!$B$3:$B$61:'FLEET INFORMATION'!$O$3:$O$61,13,FALSE),0),0)</f>
        <v>0</v>
      </c>
      <c r="F10" s="96">
        <f>IFERROR(IF(COLUMNS($A:E)&lt;=MAX(#REF!),VLOOKUP($A$1,'FLEET INFORMATION'!$B$3:$B$61:'FLEET INFORMATION'!$O$3:$O$61,13,FALSE),0),0)</f>
        <v>0</v>
      </c>
      <c r="G10" s="96">
        <f>IFERROR(IF(COLUMNS($A:F)&lt;=MAX(#REF!),VLOOKUP($A$1,'FLEET INFORMATION'!$B$3:$B$61:'FLEET INFORMATION'!$O$3:$O$61,13,FALSE),0),0)</f>
        <v>0</v>
      </c>
      <c r="H10" s="96">
        <f>IFERROR(IF(COLUMNS($A:G)&lt;=MAX(#REF!),VLOOKUP($A$1,'FLEET INFORMATION'!$B$3:$B$61:'FLEET INFORMATION'!$O$3:$O$61,13,FALSE),0),0)</f>
        <v>0</v>
      </c>
      <c r="I10" s="96">
        <f>IFERROR(IF(COLUMNS($A:H)&lt;=MAX(#REF!),VLOOKUP($A$1,'FLEET INFORMATION'!$B$3:$B$61:'FLEET INFORMATION'!$O$3:$O$61,13,FALSE),0),0)</f>
        <v>0</v>
      </c>
      <c r="J10" s="96">
        <f>IFERROR(IF(COLUMNS($A:I)&lt;=MAX(#REF!),VLOOKUP($A$1,'FLEET INFORMATION'!$B$3:$B$61:'FLEET INFORMATION'!$O$3:$O$61,13,FALSE),0),0)</f>
        <v>0</v>
      </c>
      <c r="K10" s="96">
        <f>IFERROR(IF(COLUMNS($A:J)&lt;=MAX(#REF!),VLOOKUP($A$1,'FLEET INFORMATION'!$B$3:$B$61:'FLEET INFORMATION'!$O$3:$O$61,13,FALSE),0),0)</f>
        <v>0</v>
      </c>
      <c r="L10" s="96">
        <f>IFERROR(IF(COLUMNS($A:K)&lt;=MAX(#REF!),VLOOKUP($A$1,'FLEET INFORMATION'!$B$3:$B$61:'FLEET INFORMATION'!$O$3:$O$61,13,FALSE),0),0)</f>
        <v>0</v>
      </c>
      <c r="M10" s="96">
        <f>IFERROR(IF(COLUMNS($A:L)&lt;=MAX(#REF!),VLOOKUP($A$1,'FLEET INFORMATION'!$B$3:$B$61:'FLEET INFORMATION'!$O$3:$O$61,13,FALSE),0),0)</f>
        <v>0</v>
      </c>
      <c r="N10" s="81">
        <f t="shared" si="1"/>
        <v>0</v>
      </c>
    </row>
    <row r="11" spans="1:14" x14ac:dyDescent="0.25">
      <c r="A11" s="82" t="s">
        <v>208</v>
      </c>
      <c r="B11" s="97" t="e">
        <f t="shared" ref="B11:M11" si="2">SUM(B5:B10)</f>
        <v>#REF!</v>
      </c>
      <c r="C11" s="98" t="e">
        <f t="shared" si="2"/>
        <v>#REF!</v>
      </c>
      <c r="D11" s="98" t="e">
        <f t="shared" si="2"/>
        <v>#REF!</v>
      </c>
      <c r="E11" s="98" t="e">
        <f t="shared" si="2"/>
        <v>#REF!</v>
      </c>
      <c r="F11" s="98" t="e">
        <f t="shared" si="2"/>
        <v>#REF!</v>
      </c>
      <c r="G11" s="98" t="e">
        <f t="shared" si="2"/>
        <v>#REF!</v>
      </c>
      <c r="H11" s="98" t="e">
        <f t="shared" si="2"/>
        <v>#REF!</v>
      </c>
      <c r="I11" s="98" t="e">
        <f t="shared" si="2"/>
        <v>#REF!</v>
      </c>
      <c r="J11" s="98" t="e">
        <f t="shared" si="2"/>
        <v>#REF!</v>
      </c>
      <c r="K11" s="98" t="e">
        <f t="shared" si="2"/>
        <v>#REF!</v>
      </c>
      <c r="L11" s="98" t="e">
        <f t="shared" si="2"/>
        <v>#REF!</v>
      </c>
      <c r="M11" s="98" t="e">
        <f t="shared" si="2"/>
        <v>#REF!</v>
      </c>
      <c r="N11" s="81" t="e">
        <f>SUM(B11:M11)</f>
        <v>#REF!</v>
      </c>
    </row>
    <row r="12" spans="1:14" ht="13.5" thickBot="1" x14ac:dyDescent="0.3">
      <c r="A12" s="99" t="s">
        <v>234</v>
      </c>
      <c r="B12" s="100" t="e">
        <f t="shared" ref="B12:N12" si="3">IF(B4=0,"-",B11/B4)</f>
        <v>#REF!</v>
      </c>
      <c r="C12" s="100" t="e">
        <f t="shared" si="3"/>
        <v>#REF!</v>
      </c>
      <c r="D12" s="100" t="e">
        <f t="shared" si="3"/>
        <v>#REF!</v>
      </c>
      <c r="E12" s="100" t="e">
        <f t="shared" si="3"/>
        <v>#REF!</v>
      </c>
      <c r="F12" s="100" t="e">
        <f t="shared" si="3"/>
        <v>#REF!</v>
      </c>
      <c r="G12" s="100" t="e">
        <f t="shared" si="3"/>
        <v>#REF!</v>
      </c>
      <c r="H12" s="100" t="e">
        <f t="shared" si="3"/>
        <v>#REF!</v>
      </c>
      <c r="I12" s="100" t="e">
        <f t="shared" si="3"/>
        <v>#REF!</v>
      </c>
      <c r="J12" s="100" t="e">
        <f t="shared" si="3"/>
        <v>#REF!</v>
      </c>
      <c r="K12" s="100" t="e">
        <f t="shared" si="3"/>
        <v>#REF!</v>
      </c>
      <c r="L12" s="100" t="e">
        <f t="shared" si="3"/>
        <v>#REF!</v>
      </c>
      <c r="M12" s="100" t="e">
        <f t="shared" si="3"/>
        <v>#REF!</v>
      </c>
      <c r="N12" s="101" t="e">
        <f t="shared" si="3"/>
        <v>#REF!</v>
      </c>
    </row>
    <row r="13" spans="1:14" ht="13.5" thickBot="1" x14ac:dyDescent="0.3">
      <c r="A13" s="102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4"/>
    </row>
    <row r="14" spans="1:14" ht="13.5" thickBot="1" x14ac:dyDescent="0.3">
      <c r="A14" s="147" t="s">
        <v>235</v>
      </c>
      <c r="B14" s="140"/>
      <c r="C14" s="140"/>
      <c r="D14" s="141"/>
      <c r="E14" s="105"/>
      <c r="F14" s="103"/>
      <c r="G14" s="103"/>
      <c r="H14" s="103"/>
      <c r="I14" s="103"/>
      <c r="J14" s="103"/>
      <c r="K14" s="103"/>
      <c r="L14" s="103"/>
      <c r="M14" s="103"/>
      <c r="N14" s="104"/>
    </row>
    <row r="15" spans="1:14" x14ac:dyDescent="0.25">
      <c r="A15" s="106"/>
      <c r="B15" s="107"/>
      <c r="C15" s="108" t="s">
        <v>226</v>
      </c>
      <c r="D15" s="109" t="s">
        <v>227</v>
      </c>
      <c r="E15" s="103"/>
      <c r="F15" s="103"/>
      <c r="G15" s="103"/>
      <c r="H15" s="103"/>
      <c r="I15" s="103"/>
      <c r="J15" s="103"/>
      <c r="K15" s="103"/>
      <c r="L15" s="103"/>
      <c r="M15" s="103"/>
      <c r="N15" s="104"/>
    </row>
    <row r="16" spans="1:14" x14ac:dyDescent="0.25">
      <c r="A16" s="84" t="str">
        <f t="shared" ref="A16:A21" si="4">A5</f>
        <v>DIESEL</v>
      </c>
      <c r="B16" s="86" t="e">
        <f t="shared" ref="B16:B22" si="5">N5</f>
        <v>#REF!</v>
      </c>
      <c r="C16" s="110" t="e">
        <f t="shared" ref="C16:C21" si="6">IF(B16=0,"-",B16/$B$22)</f>
        <v>#REF!</v>
      </c>
      <c r="D16" s="111" t="e">
        <f t="shared" ref="D16:D21" si="7">IF(B16=0,"-",$B$23*C16)</f>
        <v>#REF!</v>
      </c>
      <c r="E16" s="112"/>
      <c r="F16" s="112"/>
      <c r="G16" s="112"/>
      <c r="H16" s="112"/>
      <c r="I16" s="112"/>
      <c r="J16" s="112"/>
      <c r="K16" s="112"/>
      <c r="L16" s="112"/>
      <c r="M16" s="103"/>
      <c r="N16" s="104"/>
    </row>
    <row r="17" spans="1:14" x14ac:dyDescent="0.25">
      <c r="A17" s="87" t="str">
        <f t="shared" si="4"/>
        <v>DRIVING TAX &amp; TECHNICAL CONTROL</v>
      </c>
      <c r="B17" s="113">
        <f t="shared" si="5"/>
        <v>0</v>
      </c>
      <c r="C17" s="114" t="str">
        <f t="shared" si="6"/>
        <v>-</v>
      </c>
      <c r="D17" s="115" t="str">
        <f t="shared" si="7"/>
        <v>-</v>
      </c>
      <c r="E17" s="112"/>
      <c r="F17" s="112"/>
      <c r="G17" s="112"/>
      <c r="H17" s="112"/>
      <c r="I17" s="112"/>
      <c r="J17" s="112"/>
      <c r="K17" s="112"/>
      <c r="L17" s="112"/>
      <c r="M17" s="103"/>
      <c r="N17" s="104"/>
    </row>
    <row r="18" spans="1:14" x14ac:dyDescent="0.25">
      <c r="A18" s="89" t="str">
        <f t="shared" si="4"/>
        <v>INSSURANCE</v>
      </c>
      <c r="B18" s="90">
        <f t="shared" si="5"/>
        <v>0</v>
      </c>
      <c r="C18" s="116" t="str">
        <f t="shared" si="6"/>
        <v>-</v>
      </c>
      <c r="D18" s="117" t="str">
        <f t="shared" si="7"/>
        <v>-</v>
      </c>
      <c r="E18" s="112"/>
      <c r="F18" s="112"/>
      <c r="G18" s="112"/>
      <c r="H18" s="112"/>
      <c r="I18" s="112"/>
      <c r="J18" s="112"/>
      <c r="K18" s="112"/>
      <c r="L18" s="112"/>
      <c r="M18" s="103"/>
      <c r="N18" s="104"/>
    </row>
    <row r="19" spans="1:14" x14ac:dyDescent="0.25">
      <c r="A19" s="91" t="str">
        <f t="shared" si="4"/>
        <v>MAINTENANCE (PARTS)</v>
      </c>
      <c r="B19" s="92" t="e">
        <f t="shared" si="5"/>
        <v>#REF!</v>
      </c>
      <c r="C19" s="118" t="e">
        <f t="shared" si="6"/>
        <v>#REF!</v>
      </c>
      <c r="D19" s="119" t="e">
        <f t="shared" si="7"/>
        <v>#REF!</v>
      </c>
      <c r="E19" s="112"/>
      <c r="F19" s="112"/>
      <c r="G19" s="112"/>
      <c r="H19" s="112"/>
      <c r="I19" s="112"/>
      <c r="J19" s="112"/>
      <c r="K19" s="112"/>
      <c r="L19" s="112"/>
      <c r="M19" s="103"/>
      <c r="N19" s="104"/>
    </row>
    <row r="20" spans="1:14" x14ac:dyDescent="0.25">
      <c r="A20" s="93" t="str">
        <f t="shared" si="4"/>
        <v>LUBRICANT</v>
      </c>
      <c r="B20" s="94" t="e">
        <f t="shared" si="5"/>
        <v>#REF!</v>
      </c>
      <c r="C20" s="120" t="e">
        <f t="shared" si="6"/>
        <v>#REF!</v>
      </c>
      <c r="D20" s="121" t="e">
        <f t="shared" si="7"/>
        <v>#REF!</v>
      </c>
      <c r="E20" s="112"/>
      <c r="F20" s="112"/>
      <c r="G20" s="112"/>
      <c r="H20" s="112"/>
      <c r="I20" s="112"/>
      <c r="J20" s="112"/>
      <c r="K20" s="112"/>
      <c r="L20" s="112"/>
      <c r="M20" s="103"/>
      <c r="N20" s="104"/>
    </row>
    <row r="21" spans="1:14" x14ac:dyDescent="0.25">
      <c r="A21" s="95" t="str">
        <f t="shared" si="4"/>
        <v>OPERATOR SALARY</v>
      </c>
      <c r="B21" s="96">
        <f t="shared" si="5"/>
        <v>0</v>
      </c>
      <c r="C21" s="122" t="str">
        <f t="shared" si="6"/>
        <v>-</v>
      </c>
      <c r="D21" s="123" t="str">
        <f t="shared" si="7"/>
        <v>-</v>
      </c>
      <c r="E21" s="112"/>
      <c r="F21" s="112"/>
      <c r="G21" s="112"/>
      <c r="H21" s="112"/>
      <c r="I21" s="112"/>
      <c r="J21" s="112"/>
      <c r="K21" s="112"/>
      <c r="L21" s="112"/>
      <c r="M21" s="103"/>
      <c r="N21" s="104"/>
    </row>
    <row r="22" spans="1:14" x14ac:dyDescent="0.25">
      <c r="A22" s="82" t="s">
        <v>208</v>
      </c>
      <c r="B22" s="98" t="e">
        <f t="shared" si="5"/>
        <v>#REF!</v>
      </c>
      <c r="C22" s="124" t="e">
        <f>SUM(C16:C21)</f>
        <v>#REF!</v>
      </c>
      <c r="D22" s="125" t="e">
        <f>SUM(D16:D21)</f>
        <v>#REF!</v>
      </c>
      <c r="E22" s="112"/>
      <c r="F22" s="112"/>
      <c r="G22" s="112"/>
      <c r="H22" s="112"/>
      <c r="I22" s="112"/>
      <c r="J22" s="112"/>
      <c r="K22" s="112"/>
      <c r="L22" s="112"/>
      <c r="M22" s="103"/>
      <c r="N22" s="104"/>
    </row>
    <row r="23" spans="1:14" ht="13.5" thickBot="1" x14ac:dyDescent="0.3">
      <c r="A23" s="99" t="s">
        <v>236</v>
      </c>
      <c r="B23" s="100" t="e">
        <f>IF(OR(B11="KM Required",C11="KM Required",D11="KM Required",E11="KM Required",F11="KM Required",G11="KM Required",H11="KM Required",I11="KM Required",J11="KM Required",K11="KM Required",L11="KM Required",M11="KM Required"),"Data Error",N12)</f>
        <v>#REF!</v>
      </c>
      <c r="C23" s="126"/>
      <c r="D23" s="127"/>
      <c r="E23" s="112"/>
      <c r="F23" s="112"/>
      <c r="G23" s="112"/>
      <c r="H23" s="112"/>
      <c r="I23" s="112"/>
      <c r="J23" s="112"/>
      <c r="K23" s="112"/>
      <c r="L23" s="112"/>
      <c r="M23" s="103"/>
      <c r="N23" s="104"/>
    </row>
    <row r="24" spans="1:14" x14ac:dyDescent="0.25">
      <c r="A24" s="102"/>
      <c r="B24" s="103"/>
      <c r="C24" s="103"/>
      <c r="D24" s="112"/>
      <c r="E24" s="112"/>
      <c r="F24" s="112"/>
      <c r="G24" s="112"/>
      <c r="H24" s="112"/>
      <c r="I24" s="112"/>
      <c r="J24" s="112"/>
      <c r="K24" s="112"/>
      <c r="L24" s="112"/>
      <c r="M24" s="103"/>
      <c r="N24" s="104"/>
    </row>
    <row r="25" spans="1:14" ht="13.5" thickBot="1" x14ac:dyDescent="0.3">
      <c r="A25" s="102"/>
      <c r="B25" s="103"/>
      <c r="C25" s="103"/>
      <c r="D25" s="112"/>
      <c r="E25" s="112"/>
      <c r="F25" s="112"/>
      <c r="G25" s="112"/>
      <c r="H25" s="112"/>
      <c r="I25" s="112"/>
      <c r="J25" s="112"/>
      <c r="K25" s="112"/>
      <c r="L25" s="112"/>
      <c r="M25" s="103"/>
      <c r="N25" s="104"/>
    </row>
    <row r="26" spans="1:14" ht="13.5" thickBot="1" x14ac:dyDescent="0.3">
      <c r="A26" s="128" t="s">
        <v>237</v>
      </c>
      <c r="B26" s="129" t="e">
        <f>SUMIFS(#REF!,#REF!,$A$1)</f>
        <v>#REF!</v>
      </c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4"/>
    </row>
    <row r="27" spans="1:14" ht="13.5" thickBot="1" x14ac:dyDescent="0.3">
      <c r="A27" s="128" t="s">
        <v>238</v>
      </c>
      <c r="B27" s="130" t="e">
        <f>IF(B16=0,"-",B26/N4)</f>
        <v>#REF!</v>
      </c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4"/>
    </row>
    <row r="28" spans="1:14" x14ac:dyDescent="0.25">
      <c r="A28" s="102"/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4"/>
    </row>
    <row r="29" spans="1:14" ht="13.5" thickBot="1" x14ac:dyDescent="0.3">
      <c r="A29" s="131"/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3"/>
    </row>
    <row r="35" spans="12:12" x14ac:dyDescent="0.25">
      <c r="L35" s="134"/>
    </row>
  </sheetData>
  <mergeCells count="5">
    <mergeCell ref="A1:A2"/>
    <mergeCell ref="B1:C1"/>
    <mergeCell ref="E1:H1"/>
    <mergeCell ref="I1:N1"/>
    <mergeCell ref="A14:D14"/>
  </mergeCells>
  <dataValidations count="2">
    <dataValidation type="whole" allowBlank="1" showInputMessage="1" showErrorMessage="1" errorTitle="Incorrect data entered" error="Only whole numbers can be entered in this cell" sqref="D1">
      <formula1>0</formula1>
      <formula2>1000000</formula2>
    </dataValidation>
    <dataValidation type="decimal" allowBlank="1" showInputMessage="1" showErrorMessage="1" errorTitle="Incorrect data entered" error="Only dollar amounts can be entered in this cell" sqref="B5:M10">
      <formula1>0</formula1>
      <formula2>10000000</formula2>
    </dataValidation>
  </dataValidations>
  <pageMargins left="0.74803149606299213" right="0.74803149606299213" top="0.98425196850393704" bottom="0.98425196850393704" header="0.51181102362204722" footer="0.51181102362204722"/>
  <pageSetup paperSize="9" scale="65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34A96068-A6D3-4328-B706-3B075EA51EFE}">
            <xm:f>AND(#REF!&lt;1)</xm:f>
            <x14:dxf>
              <font>
                <color theme="0"/>
              </font>
            </x14:dxf>
          </x14:cfRule>
          <xm:sqref>B3</xm:sqref>
        </x14:conditionalFormatting>
        <x14:conditionalFormatting xmlns:xm="http://schemas.microsoft.com/office/excel/2006/main">
          <x14:cfRule type="expression" priority="11" id="{6A4748F8-F4BD-4A9A-B74F-1ECDB8C1D4FA}">
            <xm:f>AND(#REF!&lt;2)</xm:f>
            <x14:dxf>
              <font>
                <color theme="0"/>
              </font>
            </x14:dxf>
          </x14:cfRule>
          <xm:sqref>C3</xm:sqref>
        </x14:conditionalFormatting>
        <x14:conditionalFormatting xmlns:xm="http://schemas.microsoft.com/office/excel/2006/main">
          <x14:cfRule type="expression" priority="10" id="{6BF531F7-C564-4CA5-992D-41DCC35CEFC6}">
            <xm:f>AND(#REF!&lt;3)</xm:f>
            <x14:dxf>
              <font>
                <color theme="0"/>
              </font>
            </x14:dxf>
          </x14:cfRule>
          <xm:sqref>D3</xm:sqref>
        </x14:conditionalFormatting>
        <x14:conditionalFormatting xmlns:xm="http://schemas.microsoft.com/office/excel/2006/main">
          <x14:cfRule type="expression" priority="9" id="{B7D7E31B-8DDD-4EDB-BA60-BBA7E08069E6}">
            <xm:f>AND(#REF!&lt;4)</xm:f>
            <x14:dxf>
              <font>
                <color theme="0"/>
              </font>
            </x14:dxf>
          </x14:cfRule>
          <xm:sqref>E3</xm:sqref>
        </x14:conditionalFormatting>
        <x14:conditionalFormatting xmlns:xm="http://schemas.microsoft.com/office/excel/2006/main">
          <x14:cfRule type="expression" priority="8" id="{4B511C8E-21AF-4200-AEB6-7ACBB76A26ED}">
            <xm:f>AND(#REF!&lt;5)</xm:f>
            <x14:dxf>
              <font>
                <color theme="0"/>
              </font>
            </x14:dxf>
          </x14:cfRule>
          <xm:sqref>F3</xm:sqref>
        </x14:conditionalFormatting>
        <x14:conditionalFormatting xmlns:xm="http://schemas.microsoft.com/office/excel/2006/main">
          <x14:cfRule type="expression" priority="7" id="{B1D3531D-E497-4294-A699-8EBC8E77748C}">
            <xm:f>AND(#REF!&lt;6)</xm:f>
            <x14:dxf>
              <font>
                <color theme="0"/>
              </font>
            </x14:dxf>
          </x14:cfRule>
          <xm:sqref>G3</xm:sqref>
        </x14:conditionalFormatting>
        <x14:conditionalFormatting xmlns:xm="http://schemas.microsoft.com/office/excel/2006/main">
          <x14:cfRule type="expression" priority="6" id="{6A73DDEE-43EC-4BC2-A669-747F6B3B7A48}">
            <xm:f>AND(#REF!&lt;7)</xm:f>
            <x14:dxf>
              <font>
                <color theme="0"/>
              </font>
            </x14:dxf>
          </x14:cfRule>
          <xm:sqref>H3</xm:sqref>
        </x14:conditionalFormatting>
        <x14:conditionalFormatting xmlns:xm="http://schemas.microsoft.com/office/excel/2006/main">
          <x14:cfRule type="expression" priority="5" id="{DA7698B7-FE14-4E59-A3B4-E352777B9380}">
            <xm:f>AND(#REF!&lt;8)</xm:f>
            <x14:dxf>
              <font>
                <color theme="0"/>
              </font>
            </x14:dxf>
          </x14:cfRule>
          <xm:sqref>I3</xm:sqref>
        </x14:conditionalFormatting>
        <x14:conditionalFormatting xmlns:xm="http://schemas.microsoft.com/office/excel/2006/main">
          <x14:cfRule type="expression" priority="4" id="{83556D1B-7A2A-49BA-A7E2-21D91B7E0469}">
            <xm:f>AND(#REF!&lt;9)</xm:f>
            <x14:dxf>
              <font>
                <color theme="0"/>
              </font>
            </x14:dxf>
          </x14:cfRule>
          <xm:sqref>J3</xm:sqref>
        </x14:conditionalFormatting>
        <x14:conditionalFormatting xmlns:xm="http://schemas.microsoft.com/office/excel/2006/main">
          <x14:cfRule type="expression" priority="3" id="{A7C3E579-F4A9-413F-836E-12AA3B8FA128}">
            <xm:f>AND(#REF!&lt;10)</xm:f>
            <x14:dxf>
              <font>
                <color theme="0"/>
              </font>
            </x14:dxf>
          </x14:cfRule>
          <xm:sqref>K3</xm:sqref>
        </x14:conditionalFormatting>
        <x14:conditionalFormatting xmlns:xm="http://schemas.microsoft.com/office/excel/2006/main">
          <x14:cfRule type="expression" priority="2" id="{C9127275-C100-4B5D-BC56-7E78A00F3228}">
            <xm:f>AND(#REF!&lt;11)</xm:f>
            <x14:dxf>
              <font>
                <color theme="0"/>
              </font>
            </x14:dxf>
          </x14:cfRule>
          <xm:sqref>L3</xm:sqref>
        </x14:conditionalFormatting>
        <x14:conditionalFormatting xmlns:xm="http://schemas.microsoft.com/office/excel/2006/main">
          <x14:cfRule type="expression" priority="1" id="{E3588BD8-5654-4A07-8156-1C6A4D518C39}">
            <xm:f>AND(#REF!&lt;12)</xm:f>
            <x14:dxf>
              <font>
                <color theme="0"/>
              </font>
            </x14:dxf>
          </x14:cfRule>
          <xm:sqref>M3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FLEET INFORMATION</vt:lpstr>
      <vt:lpstr>MODELE</vt:lpstr>
      <vt:lpstr>Feuil1</vt:lpstr>
      <vt:lpstr>'FLEET INFORMATION'!Zone_d_impression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PRUNIER Rudolph [EIFFAGE INFRASTRUCTURES]</dc:creator>
  <cp:lastModifiedBy>PRUNIER Rudolph [EIFFAGE INFRASTRUCTURES]</cp:lastModifiedBy>
  <dcterms:created xsi:type="dcterms:W3CDTF">2017-07-19T11:01:06Z</dcterms:created>
  <dcterms:modified xsi:type="dcterms:W3CDTF">2017-08-22T12:03:16Z</dcterms:modified>
</cp:coreProperties>
</file>