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est Février" sheetId="1" r:id="rId1"/>
  </sheets>
  <calcPr calcId="145621"/>
</workbook>
</file>

<file path=xl/calcChain.xml><?xml version="1.0" encoding="utf-8"?>
<calcChain xmlns="http://schemas.openxmlformats.org/spreadsheetml/2006/main">
  <c r="AA15" i="1" l="1"/>
  <c r="J7" i="1"/>
  <c r="V32" i="1" l="1"/>
  <c r="U32" i="1"/>
  <c r="S32" i="1"/>
  <c r="R32" i="1"/>
  <c r="P32" i="1"/>
  <c r="N32" i="1"/>
  <c r="L32" i="1"/>
  <c r="T32" i="1" s="1"/>
  <c r="J32" i="1"/>
  <c r="V31" i="1"/>
  <c r="U31" i="1"/>
  <c r="S31" i="1"/>
  <c r="R31" i="1"/>
  <c r="P31" i="1"/>
  <c r="N31" i="1"/>
  <c r="T31" i="1" s="1"/>
  <c r="L31" i="1"/>
  <c r="J31" i="1"/>
  <c r="V30" i="1"/>
  <c r="U30" i="1"/>
  <c r="S30" i="1"/>
  <c r="R30" i="1"/>
  <c r="P30" i="1"/>
  <c r="N30" i="1"/>
  <c r="L30" i="1"/>
  <c r="J30" i="1"/>
  <c r="T30" i="1" s="1"/>
  <c r="S29" i="1"/>
  <c r="R29" i="1"/>
  <c r="P29" i="1"/>
  <c r="N29" i="1"/>
  <c r="T29" i="1" s="1"/>
  <c r="L29" i="1"/>
  <c r="J29" i="1"/>
  <c r="S28" i="1"/>
  <c r="R28" i="1"/>
  <c r="P28" i="1"/>
  <c r="N28" i="1"/>
  <c r="L28" i="1"/>
  <c r="J28" i="1"/>
  <c r="T28" i="1" s="1"/>
  <c r="U27" i="1"/>
  <c r="S27" i="1"/>
  <c r="R27" i="1"/>
  <c r="P27" i="1"/>
  <c r="N27" i="1"/>
  <c r="L27" i="1"/>
  <c r="J27" i="1"/>
  <c r="T27" i="1" s="1"/>
  <c r="S26" i="1"/>
  <c r="R26" i="1"/>
  <c r="P26" i="1"/>
  <c r="N26" i="1"/>
  <c r="L26" i="1"/>
  <c r="J26" i="1"/>
  <c r="T26" i="1" s="1"/>
  <c r="S25" i="1"/>
  <c r="R25" i="1"/>
  <c r="P25" i="1"/>
  <c r="N25" i="1"/>
  <c r="T25" i="1" s="1"/>
  <c r="L25" i="1"/>
  <c r="J25" i="1"/>
  <c r="S24" i="1"/>
  <c r="R24" i="1"/>
  <c r="P24" i="1"/>
  <c r="N24" i="1"/>
  <c r="T24" i="1" s="1"/>
  <c r="L24" i="1"/>
  <c r="J24" i="1"/>
  <c r="S23" i="1"/>
  <c r="R23" i="1"/>
  <c r="P23" i="1"/>
  <c r="N23" i="1"/>
  <c r="L23" i="1"/>
  <c r="J23" i="1"/>
  <c r="T23" i="1" s="1"/>
  <c r="S22" i="1"/>
  <c r="R22" i="1"/>
  <c r="P22" i="1"/>
  <c r="N22" i="1"/>
  <c r="L22" i="1"/>
  <c r="J22" i="1"/>
  <c r="T22" i="1" s="1"/>
  <c r="S21" i="1"/>
  <c r="R21" i="1"/>
  <c r="P21" i="1"/>
  <c r="N21" i="1"/>
  <c r="T21" i="1" s="1"/>
  <c r="L21" i="1"/>
  <c r="J21" i="1"/>
  <c r="S20" i="1"/>
  <c r="R20" i="1"/>
  <c r="P20" i="1"/>
  <c r="N20" i="1"/>
  <c r="T20" i="1" s="1"/>
  <c r="L20" i="1"/>
  <c r="J20" i="1"/>
  <c r="V19" i="1"/>
  <c r="U19" i="1"/>
  <c r="S19" i="1"/>
  <c r="R19" i="1"/>
  <c r="P19" i="1"/>
  <c r="N19" i="1"/>
  <c r="L19" i="1"/>
  <c r="J19" i="1"/>
  <c r="T19" i="1" s="1"/>
  <c r="AA18" i="1"/>
  <c r="V18" i="1"/>
  <c r="U18" i="1"/>
  <c r="S18" i="1"/>
  <c r="R18" i="1"/>
  <c r="P18" i="1"/>
  <c r="N18" i="1"/>
  <c r="T18" i="1" s="1"/>
  <c r="L18" i="1"/>
  <c r="J18" i="1"/>
  <c r="AA17" i="1"/>
  <c r="V17" i="1"/>
  <c r="U17" i="1"/>
  <c r="S17" i="1"/>
  <c r="R17" i="1"/>
  <c r="P17" i="1"/>
  <c r="N17" i="1"/>
  <c r="L17" i="1"/>
  <c r="J17" i="1"/>
  <c r="T17" i="1" s="1"/>
  <c r="AA16" i="1"/>
  <c r="V16" i="1"/>
  <c r="U16" i="1"/>
  <c r="S16" i="1"/>
  <c r="R16" i="1"/>
  <c r="P16" i="1"/>
  <c r="N16" i="1"/>
  <c r="T16" i="1" s="1"/>
  <c r="L16" i="1"/>
  <c r="J16" i="1"/>
  <c r="V15" i="1"/>
  <c r="U15" i="1"/>
  <c r="S15" i="1"/>
  <c r="R15" i="1"/>
  <c r="P15" i="1"/>
  <c r="N15" i="1"/>
  <c r="L15" i="1"/>
  <c r="J15" i="1"/>
  <c r="T15" i="1" s="1"/>
  <c r="AA14" i="1"/>
  <c r="V14" i="1"/>
  <c r="U14" i="1"/>
  <c r="S14" i="1"/>
  <c r="R14" i="1"/>
  <c r="P14" i="1"/>
  <c r="N14" i="1"/>
  <c r="T14" i="1" s="1"/>
  <c r="L14" i="1"/>
  <c r="J14" i="1"/>
  <c r="V13" i="1"/>
  <c r="U13" i="1"/>
  <c r="S13" i="1"/>
  <c r="R13" i="1"/>
  <c r="P13" i="1"/>
  <c r="N13" i="1"/>
  <c r="T13" i="1" s="1"/>
  <c r="L13" i="1"/>
  <c r="J13" i="1"/>
  <c r="AA12" i="1"/>
  <c r="V12" i="1"/>
  <c r="U12" i="1"/>
  <c r="S12" i="1"/>
  <c r="R12" i="1"/>
  <c r="P12" i="1"/>
  <c r="N12" i="1"/>
  <c r="L12" i="1"/>
  <c r="J12" i="1"/>
  <c r="T12" i="1" s="1"/>
  <c r="AA11" i="1"/>
  <c r="V11" i="1"/>
  <c r="U11" i="1"/>
  <c r="S11" i="1"/>
  <c r="R11" i="1"/>
  <c r="P11" i="1"/>
  <c r="N11" i="1"/>
  <c r="T11" i="1" s="1"/>
  <c r="L11" i="1"/>
  <c r="J11" i="1"/>
  <c r="AA10" i="1"/>
  <c r="V10" i="1"/>
  <c r="U10" i="1"/>
  <c r="S10" i="1"/>
  <c r="R10" i="1"/>
  <c r="P10" i="1"/>
  <c r="N10" i="1"/>
  <c r="L10" i="1"/>
  <c r="J10" i="1"/>
  <c r="T10" i="1" s="1"/>
  <c r="AA9" i="1"/>
  <c r="V9" i="1"/>
  <c r="U9" i="1"/>
  <c r="S9" i="1"/>
  <c r="R9" i="1"/>
  <c r="P9" i="1"/>
  <c r="N9" i="1"/>
  <c r="T9" i="1" s="1"/>
  <c r="L9" i="1"/>
  <c r="J9" i="1"/>
  <c r="AA8" i="1"/>
  <c r="V8" i="1"/>
  <c r="U8" i="1"/>
  <c r="S8" i="1"/>
  <c r="R8" i="1"/>
  <c r="P8" i="1"/>
  <c r="N8" i="1"/>
  <c r="L8" i="1"/>
  <c r="J8" i="1"/>
  <c r="T8" i="1" s="1"/>
  <c r="V7" i="1"/>
  <c r="U7" i="1"/>
  <c r="S7" i="1"/>
  <c r="S4" i="1" s="1"/>
  <c r="R7" i="1"/>
  <c r="P7" i="1"/>
  <c r="N7" i="1"/>
  <c r="T7" i="1" s="1"/>
  <c r="L7" i="1"/>
  <c r="I1" i="1"/>
  <c r="AA19" i="1" l="1"/>
</calcChain>
</file>

<file path=xl/sharedStrings.xml><?xml version="1.0" encoding="utf-8"?>
<sst xmlns="http://schemas.openxmlformats.org/spreadsheetml/2006/main" count="29" uniqueCount="25">
  <si>
    <t>Mois N° :</t>
  </si>
  <si>
    <t>du</t>
  </si>
  <si>
    <t>au</t>
  </si>
  <si>
    <t>Jours Travaillés</t>
  </si>
  <si>
    <t>Coefficient Appliqué</t>
  </si>
  <si>
    <t>Taux horaire facturé</t>
  </si>
  <si>
    <t>Taux horaire Salarié</t>
  </si>
  <si>
    <t>Heures Présence</t>
  </si>
  <si>
    <t>COUT HEURES</t>
  </si>
  <si>
    <t>Cout TR</t>
  </si>
  <si>
    <t>Prime assiduité</t>
  </si>
  <si>
    <t>Prime équipe</t>
  </si>
  <si>
    <t>NOM</t>
  </si>
  <si>
    <t>Agence</t>
  </si>
  <si>
    <t>Poste</t>
  </si>
  <si>
    <t>Section</t>
  </si>
  <si>
    <t>Semaine 1</t>
  </si>
  <si>
    <t>HS</t>
  </si>
  <si>
    <t>Semaine 2</t>
  </si>
  <si>
    <t>Semaine 3</t>
  </si>
  <si>
    <t>Semaine 4</t>
  </si>
  <si>
    <t>Semaine 5</t>
  </si>
  <si>
    <t>TOTAL HEURES</t>
  </si>
  <si>
    <t>ADECCO</t>
  </si>
  <si>
    <t>Electricien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</si>
</sst>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m\-yy;@"/>
    <numFmt numFmtId="165" formatCode="_-* #,##0.00,\€_-;\-* #,##0.00,\€_-;_-* \-??&quot; €&quot;_-;_-@_-"/>
    <numFmt numFmtId="166" formatCode="#,##0.00,\€"/>
    <numFmt numFmtId="167" formatCode="#,##0.00\ &quot;€&quot;"/>
    <numFmt numFmtId="168" formatCode="0.000"/>
  </numFmts>
  <fonts count="11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u/>
      <sz val="8"/>
      <name val="Arial"/>
      <family val="2"/>
      <charset val="1"/>
    </font>
    <font>
      <b/>
      <sz val="8"/>
      <name val="Arial"/>
      <family val="2"/>
      <charset val="1"/>
    </font>
    <font>
      <sz val="9"/>
      <color rgb="FF000000"/>
      <name val="Calibri"/>
      <family val="2"/>
      <charset val="1"/>
    </font>
    <font>
      <sz val="8"/>
      <color rgb="FFFF0000"/>
      <name val="Arial"/>
      <family val="2"/>
      <charset val="1"/>
    </font>
    <font>
      <sz val="11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95B3D7"/>
        <bgColor rgb="FFCCFFFF"/>
      </patternFill>
    </fill>
    <fill>
      <patternFill patternType="solid">
        <fgColor rgb="FFDCE6F1"/>
        <bgColor rgb="FFFFFFFF"/>
      </patternFill>
    </fill>
    <fill>
      <patternFill patternType="solid">
        <fgColor rgb="FFC5D9F1"/>
        <bgColor rgb="FF00B0F0"/>
      </patternFill>
    </fill>
    <fill>
      <patternFill patternType="solid">
        <fgColor rgb="FF95B3D7"/>
        <bgColor rgb="FF00B0F0"/>
      </patternFill>
    </fill>
    <fill>
      <patternFill patternType="solid">
        <fgColor rgb="FFF2F2F2"/>
        <bgColor rgb="FF00B0F0"/>
      </patternFill>
    </fill>
    <fill>
      <patternFill patternType="solid">
        <fgColor rgb="FFF2F2F2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16" fontId="2" fillId="0" borderId="0" xfId="1" applyNumberFormat="1" applyFont="1" applyFill="1" applyBorder="1" applyAlignment="1" applyProtection="1">
      <alignment horizontal="center" vertical="center"/>
    </xf>
    <xf numFmtId="0" fontId="5" fillId="0" borderId="8" xfId="1" applyFont="1" applyFill="1" applyBorder="1" applyAlignment="1" applyProtection="1">
      <alignment horizontal="center" vertical="center" wrapText="1"/>
    </xf>
    <xf numFmtId="167" fontId="9" fillId="0" borderId="6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 vertical="center"/>
      <protection locked="0"/>
    </xf>
    <xf numFmtId="16" fontId="2" fillId="2" borderId="1" xfId="1" applyNumberFormat="1" applyFont="1" applyFill="1" applyBorder="1" applyAlignment="1" applyProtection="1">
      <alignment horizontal="center" vertical="center"/>
    </xf>
    <xf numFmtId="2" fontId="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6" fillId="0" borderId="0" xfId="1" applyFont="1" applyFill="1" applyBorder="1" applyAlignment="1" applyProtection="1">
      <alignment vertical="center"/>
    </xf>
    <xf numFmtId="0" fontId="10" fillId="0" borderId="0" xfId="0" applyFont="1" applyFill="1" applyBorder="1"/>
    <xf numFmtId="0" fontId="4" fillId="0" borderId="0" xfId="1" applyFont="1" applyFill="1" applyBorder="1" applyAlignment="1" applyProtection="1">
      <alignment horizontal="center" vertical="center"/>
    </xf>
    <xf numFmtId="165" fontId="4" fillId="0" borderId="8" xfId="1" applyNumberFormat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vertical="center"/>
    </xf>
    <xf numFmtId="166" fontId="3" fillId="0" borderId="0" xfId="1" applyNumberFormat="1" applyFont="1" applyFill="1" applyBorder="1" applyAlignment="1" applyProtection="1">
      <alignment vertical="center"/>
    </xf>
    <xf numFmtId="0" fontId="5" fillId="5" borderId="12" xfId="1" applyFont="1" applyFill="1" applyBorder="1" applyAlignment="1" applyProtection="1">
      <alignment horizontal="center" vertical="center" wrapText="1"/>
    </xf>
    <xf numFmtId="0" fontId="5" fillId="5" borderId="13" xfId="1" applyFont="1" applyFill="1" applyBorder="1" applyAlignment="1" applyProtection="1">
      <alignment horizontal="center" vertical="center" wrapText="1"/>
    </xf>
    <xf numFmtId="0" fontId="5" fillId="5" borderId="14" xfId="1" applyFont="1" applyFill="1" applyBorder="1" applyAlignment="1" applyProtection="1">
      <alignment horizontal="center" vertical="center" wrapText="1"/>
    </xf>
    <xf numFmtId="16" fontId="5" fillId="5" borderId="15" xfId="1" applyNumberFormat="1" applyFont="1" applyFill="1" applyBorder="1" applyAlignment="1" applyProtection="1">
      <alignment horizontal="center" vertical="center" wrapText="1"/>
    </xf>
    <xf numFmtId="0" fontId="5" fillId="5" borderId="16" xfId="1" applyFont="1" applyFill="1" applyBorder="1" applyAlignment="1" applyProtection="1">
      <alignment horizontal="center" vertical="center" wrapText="1"/>
    </xf>
    <xf numFmtId="0" fontId="5" fillId="5" borderId="6" xfId="1" applyFont="1" applyFill="1" applyBorder="1" applyAlignment="1" applyProtection="1">
      <alignment horizontal="center" vertical="center" wrapText="1"/>
    </xf>
    <xf numFmtId="0" fontId="5" fillId="6" borderId="6" xfId="1" applyFont="1" applyFill="1" applyBorder="1" applyAlignment="1" applyProtection="1">
      <alignment horizontal="center" vertical="center" wrapText="1"/>
    </xf>
    <xf numFmtId="0" fontId="7" fillId="5" borderId="17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 vertical="center"/>
    </xf>
    <xf numFmtId="2" fontId="5" fillId="0" borderId="6" xfId="1" applyNumberFormat="1" applyFont="1" applyFill="1" applyBorder="1" applyAlignment="1" applyProtection="1">
      <alignment horizontal="center" vertical="center"/>
    </xf>
    <xf numFmtId="0" fontId="5" fillId="0" borderId="19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2" fontId="4" fillId="0" borderId="1" xfId="1" applyNumberFormat="1" applyFont="1" applyFill="1" applyBorder="1" applyAlignment="1" applyProtection="1">
      <alignment horizontal="center" vertical="center"/>
    </xf>
    <xf numFmtId="167" fontId="4" fillId="7" borderId="1" xfId="1" applyNumberFormat="1" applyFont="1" applyFill="1" applyBorder="1" applyAlignment="1" applyProtection="1">
      <alignment horizontal="center" vertical="center"/>
    </xf>
    <xf numFmtId="2" fontId="4" fillId="0" borderId="12" xfId="1" applyNumberFormat="1" applyFont="1" applyFill="1" applyBorder="1" applyAlignment="1" applyProtection="1">
      <alignment horizontal="center" vertical="center"/>
    </xf>
    <xf numFmtId="167" fontId="5" fillId="0" borderId="6" xfId="1" applyNumberFormat="1" applyFont="1" applyFill="1" applyBorder="1" applyAlignment="1" applyProtection="1">
      <alignment horizontal="center" vertical="center"/>
    </xf>
    <xf numFmtId="2" fontId="5" fillId="0" borderId="20" xfId="1" applyNumberFormat="1" applyFont="1" applyFill="1" applyBorder="1" applyAlignment="1" applyProtection="1">
      <alignment horizontal="center" vertical="center"/>
    </xf>
    <xf numFmtId="0" fontId="5" fillId="0" borderId="20" xfId="1" applyNumberFormat="1" applyFont="1" applyFill="1" applyBorder="1" applyAlignment="1" applyProtection="1">
      <alignment horizontal="center" vertical="center"/>
    </xf>
    <xf numFmtId="44" fontId="10" fillId="0" borderId="0" xfId="0" applyNumberFormat="1" applyFont="1" applyFill="1" applyBorder="1"/>
    <xf numFmtId="46" fontId="4" fillId="0" borderId="1" xfId="1" applyNumberFormat="1" applyFont="1" applyFill="1" applyBorder="1" applyAlignment="1" applyProtection="1">
      <alignment horizontal="center" vertical="center"/>
    </xf>
    <xf numFmtId="46" fontId="4" fillId="0" borderId="2" xfId="1" applyNumberFormat="1" applyFont="1" applyFill="1" applyBorder="1" applyAlignment="1" applyProtection="1">
      <alignment horizontal="center" vertical="center"/>
    </xf>
    <xf numFmtId="168" fontId="10" fillId="0" borderId="0" xfId="0" applyNumberFormat="1" applyFont="1" applyFill="1" applyBorder="1"/>
    <xf numFmtId="2" fontId="10" fillId="0" borderId="0" xfId="0" applyNumberFormat="1" applyFont="1" applyFill="1" applyBorder="1"/>
    <xf numFmtId="167" fontId="5" fillId="0" borderId="1" xfId="1" applyNumberFormat="1" applyFont="1" applyFill="1" applyBorder="1" applyAlignment="1" applyProtection="1">
      <alignment horizontal="center" vertical="center"/>
    </xf>
    <xf numFmtId="2" fontId="5" fillId="0" borderId="21" xfId="1" applyNumberFormat="1" applyFont="1" applyFill="1" applyBorder="1" applyAlignment="1" applyProtection="1">
      <alignment horizontal="center" vertical="center"/>
    </xf>
    <xf numFmtId="20" fontId="5" fillId="0" borderId="1" xfId="1" applyNumberFormat="1" applyFont="1" applyFill="1" applyBorder="1" applyAlignment="1" applyProtection="1">
      <alignment horizontal="center" vertical="center"/>
    </xf>
    <xf numFmtId="0" fontId="5" fillId="0" borderId="21" xfId="1" applyNumberFormat="1" applyFont="1" applyFill="1" applyBorder="1" applyAlignment="1" applyProtection="1">
      <alignment horizontal="center" vertical="center"/>
    </xf>
    <xf numFmtId="167" fontId="5" fillId="0" borderId="20" xfId="1" applyNumberFormat="1" applyFont="1" applyFill="1" applyBorder="1" applyAlignment="1" applyProtection="1">
      <alignment horizontal="center" vertical="center"/>
    </xf>
    <xf numFmtId="166" fontId="5" fillId="0" borderId="1" xfId="1" applyNumberFormat="1" applyFont="1" applyFill="1" applyBorder="1" applyAlignment="1" applyProtection="1">
      <alignment horizontal="center" vertical="center"/>
    </xf>
    <xf numFmtId="2" fontId="5" fillId="0" borderId="22" xfId="1" applyNumberFormat="1" applyFont="1" applyFill="1" applyBorder="1" applyAlignment="1" applyProtection="1">
      <alignment horizontal="center" vertical="center"/>
    </xf>
    <xf numFmtId="2" fontId="5" fillId="0" borderId="23" xfId="1" applyNumberFormat="1" applyFont="1" applyFill="1" applyBorder="1" applyAlignment="1" applyProtection="1">
      <alignment horizontal="center" vertical="center"/>
    </xf>
    <xf numFmtId="0" fontId="5" fillId="0" borderId="24" xfId="1" applyNumberFormat="1" applyFont="1" applyFill="1" applyBorder="1" applyAlignment="1" applyProtection="1">
      <alignment horizontal="center" vertical="center"/>
    </xf>
    <xf numFmtId="0" fontId="5" fillId="0" borderId="25" xfId="1" applyNumberFormat="1" applyFont="1" applyFill="1" applyBorder="1" applyAlignment="1" applyProtection="1">
      <alignment horizontal="center" vertical="center"/>
    </xf>
    <xf numFmtId="0" fontId="5" fillId="0" borderId="26" xfId="1" applyNumberFormat="1" applyFont="1" applyFill="1" applyBorder="1" applyAlignment="1" applyProtection="1">
      <alignment horizontal="center" vertical="center"/>
    </xf>
    <xf numFmtId="0" fontId="5" fillId="4" borderId="11" xfId="1" applyFont="1" applyFill="1" applyBorder="1" applyAlignment="1" applyProtection="1">
      <alignment horizontal="center" vertical="center" wrapText="1"/>
    </xf>
    <xf numFmtId="0" fontId="5" fillId="4" borderId="18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2" fontId="4" fillId="0" borderId="7" xfId="1" applyNumberFormat="1" applyFont="1" applyFill="1" applyBorder="1" applyAlignment="1" applyProtection="1">
      <alignment horizontal="center" vertical="center"/>
    </xf>
    <xf numFmtId="2" fontId="4" fillId="0" borderId="10" xfId="1" applyNumberFormat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/>
    </xf>
    <xf numFmtId="0" fontId="5" fillId="0" borderId="9" xfId="1" applyFont="1" applyFill="1" applyBorder="1" applyAlignment="1" applyProtection="1">
      <alignment horizontal="center" vertical="center"/>
    </xf>
  </cellXfs>
  <cellStyles count="2">
    <cellStyle name="Normal" xfId="0" builtinId="0"/>
    <cellStyle name="Texte explicatif" xfId="1" builtinId="53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tabSelected="1" workbookViewId="0">
      <selection activeCell="I7" sqref="I7"/>
    </sheetView>
  </sheetViews>
  <sheetFormatPr baseColWidth="10" defaultRowHeight="15" x14ac:dyDescent="0.25"/>
  <cols>
    <col min="1" max="1" width="7" customWidth="1"/>
    <col min="2" max="2" width="8.85546875" customWidth="1"/>
    <col min="3" max="3" width="8.7109375" customWidth="1"/>
    <col min="4" max="4" width="6.42578125" customWidth="1"/>
    <col min="5" max="5" width="8.28515625" customWidth="1"/>
    <col min="6" max="6" width="8.140625" customWidth="1"/>
    <col min="7" max="7" width="9.28515625" customWidth="1"/>
    <col min="8" max="8" width="6" customWidth="1"/>
    <col min="9" max="9" width="9.42578125" customWidth="1"/>
    <col min="10" max="10" width="7.140625" customWidth="1"/>
    <col min="11" max="11" width="8.28515625" customWidth="1"/>
    <col min="12" max="12" width="7.85546875" customWidth="1"/>
    <col min="13" max="13" width="8.140625" customWidth="1"/>
    <col min="14" max="14" width="7.85546875" customWidth="1"/>
    <col min="15" max="15" width="8.140625" customWidth="1"/>
    <col min="16" max="16" width="8.42578125" customWidth="1"/>
    <col min="17" max="17" width="9" customWidth="1"/>
    <col min="18" max="18" width="8.28515625" customWidth="1"/>
  </cols>
  <sheetData>
    <row r="1" spans="1:27" x14ac:dyDescent="0.25">
      <c r="A1" s="4"/>
      <c r="B1" s="5" t="s">
        <v>0</v>
      </c>
      <c r="C1" s="6">
        <v>2</v>
      </c>
      <c r="D1" s="5" t="s">
        <v>1</v>
      </c>
      <c r="E1" s="7">
        <v>42767</v>
      </c>
      <c r="F1" s="57" t="s">
        <v>2</v>
      </c>
      <c r="G1" s="58"/>
      <c r="H1" s="59"/>
      <c r="I1" s="7">
        <f>E1+27</f>
        <v>42794</v>
      </c>
      <c r="J1" s="1"/>
      <c r="K1" s="1"/>
      <c r="L1" s="1"/>
      <c r="M1" s="1"/>
      <c r="N1" s="1"/>
      <c r="O1" s="1"/>
      <c r="P1" s="1"/>
      <c r="Q1" s="8"/>
      <c r="R1" s="8"/>
      <c r="S1" s="9"/>
      <c r="T1" s="9"/>
      <c r="U1" s="9"/>
      <c r="V1" s="9"/>
      <c r="W1" s="9"/>
      <c r="X1" s="9"/>
      <c r="Y1" s="9"/>
      <c r="Z1" s="9"/>
      <c r="AA1" s="9"/>
    </row>
    <row r="2" spans="1:27" x14ac:dyDescent="0.25">
      <c r="A2" s="10"/>
      <c r="B2" s="10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11"/>
      <c r="Z2" s="11"/>
      <c r="AA2" s="11"/>
    </row>
    <row r="3" spans="1:27" ht="15.75" thickBot="1" x14ac:dyDescent="0.3">
      <c r="A3" s="10"/>
      <c r="B3" s="10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1"/>
      <c r="W3" s="11"/>
      <c r="X3" s="11"/>
      <c r="Y3" s="11"/>
      <c r="Z3" s="11"/>
      <c r="AA3" s="11"/>
    </row>
    <row r="4" spans="1:27" ht="15.75" thickBot="1" x14ac:dyDescent="0.3">
      <c r="A4" s="9"/>
      <c r="B4" s="9"/>
      <c r="C4" s="9"/>
      <c r="D4" s="60"/>
      <c r="E4" s="53" t="s">
        <v>3</v>
      </c>
      <c r="F4" s="53" t="s">
        <v>4</v>
      </c>
      <c r="G4" s="53" t="s">
        <v>5</v>
      </c>
      <c r="H4" s="53" t="s">
        <v>6</v>
      </c>
      <c r="I4" s="53" t="s">
        <v>7</v>
      </c>
      <c r="J4" s="53"/>
      <c r="K4" s="53"/>
      <c r="L4" s="53"/>
      <c r="M4" s="53"/>
      <c r="N4" s="53"/>
      <c r="O4" s="53"/>
      <c r="P4" s="53"/>
      <c r="Q4" s="53"/>
      <c r="R4" s="53"/>
      <c r="S4" s="55">
        <f>SUM(S7:S32)</f>
        <v>116</v>
      </c>
      <c r="T4" s="12"/>
      <c r="U4" s="13"/>
      <c r="V4" s="14"/>
      <c r="W4" s="15"/>
      <c r="X4" s="11"/>
      <c r="Y4" s="11"/>
      <c r="Z4" s="11"/>
      <c r="AA4" s="11"/>
    </row>
    <row r="5" spans="1:27" ht="15.75" thickBot="1" x14ac:dyDescent="0.3">
      <c r="A5" s="2"/>
      <c r="B5" s="2"/>
      <c r="C5" s="2"/>
      <c r="D5" s="61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6"/>
      <c r="T5" s="51" t="s">
        <v>8</v>
      </c>
      <c r="U5" s="51" t="s">
        <v>9</v>
      </c>
      <c r="V5" s="51" t="s">
        <v>10</v>
      </c>
      <c r="W5" s="51" t="s">
        <v>11</v>
      </c>
      <c r="X5" s="11"/>
      <c r="Y5" s="11"/>
      <c r="Z5" s="11"/>
      <c r="AA5" s="11"/>
    </row>
    <row r="6" spans="1:27" ht="23.25" thickBot="1" x14ac:dyDescent="0.3">
      <c r="A6" s="16" t="s">
        <v>12</v>
      </c>
      <c r="B6" s="17" t="s">
        <v>13</v>
      </c>
      <c r="C6" s="18" t="s">
        <v>14</v>
      </c>
      <c r="D6" s="19" t="s">
        <v>15</v>
      </c>
      <c r="E6" s="20"/>
      <c r="F6" s="20"/>
      <c r="G6" s="20"/>
      <c r="H6" s="20"/>
      <c r="I6" s="21" t="s">
        <v>16</v>
      </c>
      <c r="J6" s="22" t="s">
        <v>17</v>
      </c>
      <c r="K6" s="21" t="s">
        <v>18</v>
      </c>
      <c r="L6" s="22" t="s">
        <v>17</v>
      </c>
      <c r="M6" s="21" t="s">
        <v>19</v>
      </c>
      <c r="N6" s="22" t="s">
        <v>17</v>
      </c>
      <c r="O6" s="21" t="s">
        <v>20</v>
      </c>
      <c r="P6" s="22" t="s">
        <v>17</v>
      </c>
      <c r="Q6" s="21" t="s">
        <v>21</v>
      </c>
      <c r="R6" s="22" t="s">
        <v>17</v>
      </c>
      <c r="S6" s="23" t="s">
        <v>22</v>
      </c>
      <c r="T6" s="52"/>
      <c r="U6" s="52"/>
      <c r="V6" s="52"/>
      <c r="W6" s="52"/>
      <c r="X6" s="11"/>
      <c r="Y6" s="11"/>
      <c r="Z6" s="11"/>
      <c r="AA6" s="11"/>
    </row>
    <row r="7" spans="1:27" ht="15.75" thickBot="1" x14ac:dyDescent="0.3">
      <c r="A7" s="24"/>
      <c r="B7" s="24" t="s">
        <v>23</v>
      </c>
      <c r="C7" s="24" t="s">
        <v>24</v>
      </c>
      <c r="D7" s="25"/>
      <c r="E7" s="26">
        <v>5</v>
      </c>
      <c r="F7" s="26">
        <v>2</v>
      </c>
      <c r="G7" s="27">
        <v>21.6</v>
      </c>
      <c r="H7" s="28">
        <v>10.8</v>
      </c>
      <c r="I7" s="29">
        <v>38</v>
      </c>
      <c r="J7" s="30">
        <f>MIN(35,A2)+1.25*MIN(43-35,MAX(0,A2-35))+1.5*MAX(0,A2-43)</f>
        <v>35</v>
      </c>
      <c r="K7" s="29">
        <v>35</v>
      </c>
      <c r="L7" s="30">
        <f>(IF(K7&gt;35,35*G7,K7*G7))+(IF(35&lt;K7&lt;43,(K7-35)*1.25*G7,0)+(IF(K7&gt;43,((K7-43)*1.5*G7)+((43-35)*1.25*G7),0)))</f>
        <v>756</v>
      </c>
      <c r="M7" s="29">
        <v>43</v>
      </c>
      <c r="N7" s="30">
        <f>(IF(M7&gt;35,35*G7,M7*G7))+(IF(35&lt;M7&lt;43,(M7-35)*1.25*G7,0)+(IF(M7&gt;43,((M7-43)*1.5*G7)+((43-35)*1.25*G7),0)))</f>
        <v>756</v>
      </c>
      <c r="O7" s="29"/>
      <c r="P7" s="30">
        <f>(IF(O7&gt;35,35*G7,O7*G7))+(IF(35&lt;O7&lt;43,(O7-35)*1.25*G7,0)+(IF(O7&gt;43,((O7-43)*1.5*G7)+((43-35)*1.25*G7),0)))</f>
        <v>0</v>
      </c>
      <c r="Q7" s="29"/>
      <c r="R7" s="30">
        <f>(IF(Q7&gt;35,35*G7,Q7*G7))+(IF(35&lt;Q7&lt;43,(Q7-35)*1.25*G7,0)+(IF(Q7&gt;43,((Q7-43)*1.5*G7)+((43-35)*1.25*G7),0)))</f>
        <v>0</v>
      </c>
      <c r="S7" s="31">
        <f t="shared" ref="S7:S32" si="0">SUM(I7+K7+M7+O7+Q7)</f>
        <v>116</v>
      </c>
      <c r="T7" s="32">
        <f t="shared" ref="T7:T32" si="1">J7+L7+N7+P7+R7</f>
        <v>1547</v>
      </c>
      <c r="U7" s="33">
        <f t="shared" ref="U7:U19" si="2">5.355*E7</f>
        <v>26.775000000000002</v>
      </c>
      <c r="V7" s="34">
        <f t="shared" ref="V7:V17" si="3">9.25*E7</f>
        <v>46.25</v>
      </c>
      <c r="W7" s="34"/>
      <c r="X7" s="35"/>
      <c r="Y7" s="11"/>
      <c r="Z7" s="11"/>
      <c r="AA7" s="11"/>
    </row>
    <row r="8" spans="1:27" ht="15.75" thickBot="1" x14ac:dyDescent="0.3">
      <c r="A8" s="24"/>
      <c r="B8" s="24"/>
      <c r="C8" s="24"/>
      <c r="D8" s="25"/>
      <c r="E8" s="26"/>
      <c r="F8" s="26"/>
      <c r="G8" s="27"/>
      <c r="H8" s="28"/>
      <c r="I8" s="29"/>
      <c r="J8" s="30">
        <f t="shared" ref="J8:J32" si="4">(IF(I8&lt;35,I8*G8,0))+(IF(I8&gt;35,35*G8,I8*G8))+(IF(I8&lt;43,(I8-35)*1.25*G8,0)+(IF(I8&gt;43,((I8-43)*1.5*G8)+((43-35)*1.25*G8),0)))</f>
        <v>0</v>
      </c>
      <c r="K8" s="29"/>
      <c r="L8" s="30">
        <f t="shared" ref="L8:L32" si="5">(IF(K8&gt;35,35*G8,K8*G8))+(IF(35&lt;K8&lt;43,(K8-35)*1.25*G8,0)+(IF(K8&gt;43,((K8-43)*1.5*G8)+((43-35)*1.25*G8),0)))</f>
        <v>0</v>
      </c>
      <c r="M8" s="29"/>
      <c r="N8" s="30">
        <f t="shared" ref="N8:N32" si="6">(IF(M8&gt;35,35*G8,M8*G8))+(IF(35&lt;M8&lt;43,(M8-35)*1.25*G8,0)+(IF(M8&gt;43,((M8-43)*1.5*G8)+((43-35)*1.25*G8),0)))</f>
        <v>0</v>
      </c>
      <c r="O8" s="29"/>
      <c r="P8" s="30">
        <f t="shared" ref="P8:P32" si="7">(IF(O8&gt;35,35*G8,O8*G8))+(IF(35&lt;O8&lt;43,(O8-35)*1.25*G8,0)+(IF(O8&gt;43,((O8-43)*1.5*G8)+((43-35)*1.25*G8),0)))</f>
        <v>0</v>
      </c>
      <c r="Q8" s="29"/>
      <c r="R8" s="30">
        <f t="shared" ref="R8:R32" si="8">(IF(Q8&gt;35,35*G8,Q8*G8))+(IF(35&lt;Q8&lt;43,(Q8-35)*1.25*G8,0)+(IF(Q8&gt;43,((Q8-43)*1.5*G8)+((43-35)*1.25*G8),0)))</f>
        <v>0</v>
      </c>
      <c r="S8" s="31">
        <f t="shared" si="0"/>
        <v>0</v>
      </c>
      <c r="T8" s="3">
        <f t="shared" si="1"/>
        <v>0</v>
      </c>
      <c r="U8" s="33">
        <f t="shared" si="2"/>
        <v>0</v>
      </c>
      <c r="V8" s="34">
        <f t="shared" si="3"/>
        <v>0</v>
      </c>
      <c r="W8" s="34"/>
      <c r="X8" s="11"/>
      <c r="Y8" s="11">
        <v>44</v>
      </c>
      <c r="Z8" s="11">
        <v>18.87</v>
      </c>
      <c r="AA8" s="11">
        <f>(IF(Y8&gt;35,35*Z8,Y8*Z8))+(IF(Y8&lt;43,(Y8-35)*1.25*Z8,0)+(IF(Y8&gt;43,((Y8-43)*1.5*Z8)+((43-35)*1.25*Z8),0)))</f>
        <v>877.45500000000004</v>
      </c>
    </row>
    <row r="9" spans="1:27" ht="15.75" thickBot="1" x14ac:dyDescent="0.3">
      <c r="A9" s="24"/>
      <c r="B9" s="24"/>
      <c r="C9" s="24"/>
      <c r="D9" s="25"/>
      <c r="E9" s="26"/>
      <c r="F9" s="26"/>
      <c r="G9" s="27"/>
      <c r="H9" s="28"/>
      <c r="I9" s="29"/>
      <c r="J9" s="30">
        <f t="shared" si="4"/>
        <v>0</v>
      </c>
      <c r="K9" s="29"/>
      <c r="L9" s="30">
        <f t="shared" si="5"/>
        <v>0</v>
      </c>
      <c r="M9" s="29"/>
      <c r="N9" s="30">
        <f t="shared" si="6"/>
        <v>0</v>
      </c>
      <c r="O9" s="29"/>
      <c r="P9" s="30">
        <f t="shared" si="7"/>
        <v>0</v>
      </c>
      <c r="Q9" s="29"/>
      <c r="R9" s="30">
        <f t="shared" si="8"/>
        <v>0</v>
      </c>
      <c r="S9" s="31">
        <f t="shared" si="0"/>
        <v>0</v>
      </c>
      <c r="T9" s="3">
        <f t="shared" si="1"/>
        <v>0</v>
      </c>
      <c r="U9" s="33">
        <f t="shared" si="2"/>
        <v>0</v>
      </c>
      <c r="V9" s="34">
        <f t="shared" si="3"/>
        <v>0</v>
      </c>
      <c r="W9" s="34"/>
      <c r="X9" s="11"/>
      <c r="Y9" s="11">
        <v>37</v>
      </c>
      <c r="Z9" s="11">
        <v>18.87</v>
      </c>
      <c r="AA9" s="11">
        <f t="shared" ref="AA9:AA12" si="9">(IF(Y9&gt;35,35*Z9,Y9*Z9))+(IF(Y9&lt;43,(Y9-35)*1.25*Z9,0)+(IF(Y9&gt;43,((Y9-43)*1.5*Z9)+((43-35)*1.25*Z9),0)))</f>
        <v>707.625</v>
      </c>
    </row>
    <row r="10" spans="1:27" ht="15.75" thickBot="1" x14ac:dyDescent="0.3">
      <c r="A10" s="24"/>
      <c r="B10" s="24"/>
      <c r="C10" s="24"/>
      <c r="D10" s="25"/>
      <c r="E10" s="26"/>
      <c r="F10" s="26"/>
      <c r="G10" s="27"/>
      <c r="H10" s="28"/>
      <c r="I10" s="29"/>
      <c r="J10" s="30">
        <f t="shared" si="4"/>
        <v>0</v>
      </c>
      <c r="K10" s="29"/>
      <c r="L10" s="30">
        <f t="shared" si="5"/>
        <v>0</v>
      </c>
      <c r="M10" s="29"/>
      <c r="N10" s="30">
        <f t="shared" si="6"/>
        <v>0</v>
      </c>
      <c r="O10" s="29"/>
      <c r="P10" s="30">
        <f t="shared" si="7"/>
        <v>0</v>
      </c>
      <c r="Q10" s="29"/>
      <c r="R10" s="30">
        <f t="shared" si="8"/>
        <v>0</v>
      </c>
      <c r="S10" s="31">
        <f t="shared" si="0"/>
        <v>0</v>
      </c>
      <c r="T10" s="32">
        <f t="shared" si="1"/>
        <v>0</v>
      </c>
      <c r="U10" s="33">
        <f t="shared" si="2"/>
        <v>0</v>
      </c>
      <c r="V10" s="34">
        <f t="shared" si="3"/>
        <v>0</v>
      </c>
      <c r="W10" s="34"/>
      <c r="X10" s="11"/>
      <c r="Y10" s="11">
        <v>37</v>
      </c>
      <c r="Z10" s="11">
        <v>18.87</v>
      </c>
      <c r="AA10" s="11">
        <f t="shared" si="9"/>
        <v>707.625</v>
      </c>
    </row>
    <row r="11" spans="1:27" ht="15.75" thickBot="1" x14ac:dyDescent="0.3">
      <c r="A11" s="24"/>
      <c r="B11" s="24"/>
      <c r="C11" s="24"/>
      <c r="D11" s="25"/>
      <c r="E11" s="26"/>
      <c r="F11" s="26"/>
      <c r="G11" s="27"/>
      <c r="H11" s="28"/>
      <c r="I11" s="29"/>
      <c r="J11" s="30">
        <f t="shared" si="4"/>
        <v>0</v>
      </c>
      <c r="K11" s="29"/>
      <c r="L11" s="30">
        <f t="shared" si="5"/>
        <v>0</v>
      </c>
      <c r="M11" s="29"/>
      <c r="N11" s="30">
        <f t="shared" si="6"/>
        <v>0</v>
      </c>
      <c r="O11" s="29"/>
      <c r="P11" s="30">
        <f t="shared" si="7"/>
        <v>0</v>
      </c>
      <c r="Q11" s="29"/>
      <c r="R11" s="30">
        <f t="shared" si="8"/>
        <v>0</v>
      </c>
      <c r="S11" s="31">
        <f t="shared" si="0"/>
        <v>0</v>
      </c>
      <c r="T11" s="32">
        <f t="shared" si="1"/>
        <v>0</v>
      </c>
      <c r="U11" s="33">
        <f t="shared" si="2"/>
        <v>0</v>
      </c>
      <c r="V11" s="34">
        <f t="shared" si="3"/>
        <v>0</v>
      </c>
      <c r="W11" s="34"/>
      <c r="X11" s="11"/>
      <c r="Y11" s="11">
        <v>37</v>
      </c>
      <c r="Z11" s="11">
        <v>18.87</v>
      </c>
      <c r="AA11" s="11">
        <f t="shared" si="9"/>
        <v>707.625</v>
      </c>
    </row>
    <row r="12" spans="1:27" ht="15.75" thickBot="1" x14ac:dyDescent="0.3">
      <c r="A12" s="24"/>
      <c r="B12" s="24"/>
      <c r="C12" s="24"/>
      <c r="D12" s="25"/>
      <c r="E12" s="26"/>
      <c r="F12" s="26"/>
      <c r="G12" s="27"/>
      <c r="H12" s="28"/>
      <c r="I12" s="29"/>
      <c r="J12" s="30">
        <f t="shared" si="4"/>
        <v>0</v>
      </c>
      <c r="K12" s="29"/>
      <c r="L12" s="30">
        <f t="shared" si="5"/>
        <v>0</v>
      </c>
      <c r="M12" s="36"/>
      <c r="N12" s="30">
        <f t="shared" si="6"/>
        <v>0</v>
      </c>
      <c r="O12" s="36"/>
      <c r="P12" s="30">
        <f t="shared" si="7"/>
        <v>0</v>
      </c>
      <c r="Q12" s="37"/>
      <c r="R12" s="30">
        <f t="shared" si="8"/>
        <v>0</v>
      </c>
      <c r="S12" s="31">
        <f t="shared" si="0"/>
        <v>0</v>
      </c>
      <c r="T12" s="32">
        <f t="shared" si="1"/>
        <v>0</v>
      </c>
      <c r="U12" s="33">
        <f t="shared" si="2"/>
        <v>0</v>
      </c>
      <c r="V12" s="34">
        <f t="shared" si="3"/>
        <v>0</v>
      </c>
      <c r="W12" s="34"/>
      <c r="X12" s="11"/>
      <c r="Y12" s="11">
        <v>16.5</v>
      </c>
      <c r="Z12" s="11">
        <v>18.87</v>
      </c>
      <c r="AA12" s="11">
        <f t="shared" si="9"/>
        <v>-125.01375000000002</v>
      </c>
    </row>
    <row r="13" spans="1:27" ht="15.75" thickBot="1" x14ac:dyDescent="0.3">
      <c r="A13" s="24"/>
      <c r="B13" s="24"/>
      <c r="C13" s="24"/>
      <c r="D13" s="25"/>
      <c r="E13" s="26"/>
      <c r="F13" s="26"/>
      <c r="G13" s="27"/>
      <c r="H13" s="28"/>
      <c r="I13" s="29"/>
      <c r="J13" s="30">
        <f t="shared" si="4"/>
        <v>0</v>
      </c>
      <c r="K13" s="29"/>
      <c r="L13" s="30">
        <f t="shared" si="5"/>
        <v>0</v>
      </c>
      <c r="M13" s="36"/>
      <c r="N13" s="30">
        <f t="shared" si="6"/>
        <v>0</v>
      </c>
      <c r="O13" s="36"/>
      <c r="P13" s="30">
        <f t="shared" si="7"/>
        <v>0</v>
      </c>
      <c r="Q13" s="37"/>
      <c r="R13" s="30">
        <f t="shared" si="8"/>
        <v>0</v>
      </c>
      <c r="S13" s="31">
        <f t="shared" si="0"/>
        <v>0</v>
      </c>
      <c r="T13" s="32">
        <f t="shared" si="1"/>
        <v>0</v>
      </c>
      <c r="U13" s="33">
        <f t="shared" si="2"/>
        <v>0</v>
      </c>
      <c r="V13" s="34">
        <f t="shared" si="3"/>
        <v>0</v>
      </c>
      <c r="W13" s="34"/>
      <c r="X13" s="11"/>
      <c r="Y13" s="11"/>
      <c r="Z13" s="11"/>
      <c r="AA13" s="11"/>
    </row>
    <row r="14" spans="1:27" ht="15.75" thickBot="1" x14ac:dyDescent="0.3">
      <c r="A14" s="24"/>
      <c r="B14" s="24"/>
      <c r="C14" s="24"/>
      <c r="D14" s="25"/>
      <c r="E14" s="26"/>
      <c r="F14" s="26"/>
      <c r="G14" s="27"/>
      <c r="H14" s="28"/>
      <c r="I14" s="36"/>
      <c r="J14" s="30">
        <f t="shared" si="4"/>
        <v>0</v>
      </c>
      <c r="K14" s="36"/>
      <c r="L14" s="30">
        <f t="shared" si="5"/>
        <v>0</v>
      </c>
      <c r="M14" s="36"/>
      <c r="N14" s="30">
        <f t="shared" si="6"/>
        <v>0</v>
      </c>
      <c r="O14" s="36"/>
      <c r="P14" s="30">
        <f t="shared" si="7"/>
        <v>0</v>
      </c>
      <c r="Q14" s="37"/>
      <c r="R14" s="30">
        <f t="shared" si="8"/>
        <v>0</v>
      </c>
      <c r="S14" s="31">
        <f t="shared" si="0"/>
        <v>0</v>
      </c>
      <c r="T14" s="32">
        <f t="shared" si="1"/>
        <v>0</v>
      </c>
      <c r="U14" s="33">
        <f t="shared" si="2"/>
        <v>0</v>
      </c>
      <c r="V14" s="34">
        <f t="shared" si="3"/>
        <v>0</v>
      </c>
      <c r="W14" s="34"/>
      <c r="X14" s="11"/>
      <c r="Y14" s="11">
        <v>35</v>
      </c>
      <c r="Z14" s="11">
        <v>21.6</v>
      </c>
      <c r="AA14" s="38">
        <f>Y14*(Z14)</f>
        <v>756</v>
      </c>
    </row>
    <row r="15" spans="1:27" ht="15.75" thickBot="1" x14ac:dyDescent="0.3">
      <c r="A15" s="24"/>
      <c r="B15" s="24"/>
      <c r="C15" s="24"/>
      <c r="D15" s="25"/>
      <c r="E15" s="26"/>
      <c r="F15" s="26"/>
      <c r="G15" s="27"/>
      <c r="H15" s="28"/>
      <c r="I15" s="36"/>
      <c r="J15" s="30">
        <f t="shared" si="4"/>
        <v>0</v>
      </c>
      <c r="K15" s="36"/>
      <c r="L15" s="30">
        <f t="shared" si="5"/>
        <v>0</v>
      </c>
      <c r="M15" s="36"/>
      <c r="N15" s="30">
        <f t="shared" si="6"/>
        <v>0</v>
      </c>
      <c r="O15" s="36"/>
      <c r="P15" s="30">
        <f t="shared" si="7"/>
        <v>0</v>
      </c>
      <c r="Q15" s="37"/>
      <c r="R15" s="30">
        <f t="shared" si="8"/>
        <v>0</v>
      </c>
      <c r="S15" s="31">
        <f t="shared" si="0"/>
        <v>0</v>
      </c>
      <c r="T15" s="32">
        <f t="shared" si="1"/>
        <v>0</v>
      </c>
      <c r="U15" s="33">
        <f t="shared" si="2"/>
        <v>0</v>
      </c>
      <c r="V15" s="34">
        <f t="shared" si="3"/>
        <v>0</v>
      </c>
      <c r="W15" s="34"/>
      <c r="X15" s="11"/>
      <c r="Y15" s="11">
        <v>38</v>
      </c>
      <c r="Z15" s="11">
        <v>21.6</v>
      </c>
      <c r="AA15" s="38">
        <f>(35*Z15)+(3*Z15*1.25)</f>
        <v>837</v>
      </c>
    </row>
    <row r="16" spans="1:27" ht="15.75" thickBot="1" x14ac:dyDescent="0.3">
      <c r="A16" s="24"/>
      <c r="B16" s="24"/>
      <c r="C16" s="24"/>
      <c r="D16" s="25"/>
      <c r="E16" s="26"/>
      <c r="F16" s="26"/>
      <c r="G16" s="27"/>
      <c r="H16" s="28"/>
      <c r="I16" s="36"/>
      <c r="J16" s="30">
        <f t="shared" si="4"/>
        <v>0</v>
      </c>
      <c r="K16" s="36"/>
      <c r="L16" s="30">
        <f t="shared" si="5"/>
        <v>0</v>
      </c>
      <c r="M16" s="36"/>
      <c r="N16" s="30">
        <f t="shared" si="6"/>
        <v>0</v>
      </c>
      <c r="O16" s="36"/>
      <c r="P16" s="30">
        <f t="shared" si="7"/>
        <v>0</v>
      </c>
      <c r="Q16" s="37"/>
      <c r="R16" s="30">
        <f t="shared" si="8"/>
        <v>0</v>
      </c>
      <c r="S16" s="31">
        <f t="shared" si="0"/>
        <v>0</v>
      </c>
      <c r="T16" s="32">
        <f t="shared" si="1"/>
        <v>0</v>
      </c>
      <c r="U16" s="33">
        <f t="shared" si="2"/>
        <v>0</v>
      </c>
      <c r="V16" s="34">
        <f t="shared" si="3"/>
        <v>0</v>
      </c>
      <c r="W16" s="34"/>
      <c r="X16" s="11"/>
      <c r="Y16" s="11">
        <v>37</v>
      </c>
      <c r="Z16" s="11">
        <v>18.87</v>
      </c>
      <c r="AA16" s="38">
        <f t="shared" ref="AA16:AA17" si="10">(35*Z16)+(2*Z16*1.25)</f>
        <v>707.625</v>
      </c>
    </row>
    <row r="17" spans="1:27" ht="15.75" thickBot="1" x14ac:dyDescent="0.3">
      <c r="A17" s="24"/>
      <c r="B17" s="24"/>
      <c r="C17" s="24"/>
      <c r="D17" s="25"/>
      <c r="E17" s="26"/>
      <c r="F17" s="26"/>
      <c r="G17" s="27"/>
      <c r="H17" s="28"/>
      <c r="I17" s="36"/>
      <c r="J17" s="30">
        <f t="shared" si="4"/>
        <v>0</v>
      </c>
      <c r="K17" s="36"/>
      <c r="L17" s="30">
        <f t="shared" si="5"/>
        <v>0</v>
      </c>
      <c r="M17" s="36"/>
      <c r="N17" s="30">
        <f t="shared" si="6"/>
        <v>0</v>
      </c>
      <c r="O17" s="36"/>
      <c r="P17" s="30">
        <f t="shared" si="7"/>
        <v>0</v>
      </c>
      <c r="Q17" s="37"/>
      <c r="R17" s="30">
        <f t="shared" si="8"/>
        <v>0</v>
      </c>
      <c r="S17" s="31">
        <f t="shared" si="0"/>
        <v>0</v>
      </c>
      <c r="T17" s="32">
        <f t="shared" si="1"/>
        <v>0</v>
      </c>
      <c r="U17" s="33">
        <f t="shared" si="2"/>
        <v>0</v>
      </c>
      <c r="V17" s="34">
        <f t="shared" si="3"/>
        <v>0</v>
      </c>
      <c r="W17" s="34"/>
      <c r="X17" s="39"/>
      <c r="Y17" s="11">
        <v>37</v>
      </c>
      <c r="Z17" s="11">
        <v>18.87</v>
      </c>
      <c r="AA17" s="38">
        <f t="shared" si="10"/>
        <v>707.625</v>
      </c>
    </row>
    <row r="18" spans="1:27" ht="15.75" thickBot="1" x14ac:dyDescent="0.3">
      <c r="A18" s="24"/>
      <c r="B18" s="24"/>
      <c r="C18" s="24"/>
      <c r="D18" s="25"/>
      <c r="E18" s="26"/>
      <c r="F18" s="26"/>
      <c r="G18" s="27"/>
      <c r="H18" s="28"/>
      <c r="I18" s="36"/>
      <c r="J18" s="30">
        <f t="shared" si="4"/>
        <v>0</v>
      </c>
      <c r="K18" s="36"/>
      <c r="L18" s="30">
        <f t="shared" si="5"/>
        <v>0</v>
      </c>
      <c r="M18" s="36"/>
      <c r="N18" s="30">
        <f t="shared" si="6"/>
        <v>0</v>
      </c>
      <c r="O18" s="36"/>
      <c r="P18" s="30">
        <f t="shared" si="7"/>
        <v>0</v>
      </c>
      <c r="Q18" s="37"/>
      <c r="R18" s="30">
        <f t="shared" si="8"/>
        <v>0</v>
      </c>
      <c r="S18" s="31">
        <f t="shared" si="0"/>
        <v>0</v>
      </c>
      <c r="T18" s="32">
        <f t="shared" si="1"/>
        <v>0</v>
      </c>
      <c r="U18" s="33">
        <f t="shared" si="2"/>
        <v>0</v>
      </c>
      <c r="V18" s="33">
        <f>9.9*E18</f>
        <v>0</v>
      </c>
      <c r="W18" s="33"/>
      <c r="X18" s="11"/>
      <c r="Y18" s="11">
        <v>16.5</v>
      </c>
      <c r="Z18" s="11">
        <v>18.87</v>
      </c>
      <c r="AA18" s="38">
        <f>(Y18*Z18)</f>
        <v>311.35500000000002</v>
      </c>
    </row>
    <row r="19" spans="1:27" ht="15.75" thickBot="1" x14ac:dyDescent="0.3">
      <c r="A19" s="24"/>
      <c r="B19" s="24"/>
      <c r="C19" s="24"/>
      <c r="D19" s="25"/>
      <c r="E19" s="26"/>
      <c r="F19" s="26"/>
      <c r="G19" s="27"/>
      <c r="H19" s="28"/>
      <c r="I19" s="36"/>
      <c r="J19" s="30">
        <f t="shared" si="4"/>
        <v>0</v>
      </c>
      <c r="K19" s="29"/>
      <c r="L19" s="30">
        <f t="shared" si="5"/>
        <v>0</v>
      </c>
      <c r="M19" s="29"/>
      <c r="N19" s="30">
        <f t="shared" si="6"/>
        <v>0</v>
      </c>
      <c r="O19" s="29"/>
      <c r="P19" s="30">
        <f t="shared" si="7"/>
        <v>0</v>
      </c>
      <c r="Q19" s="37"/>
      <c r="R19" s="30">
        <f t="shared" si="8"/>
        <v>0</v>
      </c>
      <c r="S19" s="31">
        <f t="shared" si="0"/>
        <v>0</v>
      </c>
      <c r="T19" s="32">
        <f t="shared" si="1"/>
        <v>0</v>
      </c>
      <c r="U19" s="33">
        <f t="shared" si="2"/>
        <v>0</v>
      </c>
      <c r="V19" s="33">
        <f>9.65*E19</f>
        <v>0</v>
      </c>
      <c r="W19" s="33"/>
      <c r="X19" s="11"/>
      <c r="Y19" s="11"/>
      <c r="Z19" s="11"/>
      <c r="AA19" s="11">
        <f>SUM(AA14:AA18)</f>
        <v>3319.605</v>
      </c>
    </row>
    <row r="20" spans="1:27" ht="15.75" thickBot="1" x14ac:dyDescent="0.3">
      <c r="A20" s="24"/>
      <c r="B20" s="24"/>
      <c r="C20" s="24"/>
      <c r="D20" s="25"/>
      <c r="E20" s="26"/>
      <c r="F20" s="26"/>
      <c r="G20" s="27"/>
      <c r="H20" s="28"/>
      <c r="I20" s="29"/>
      <c r="J20" s="30">
        <f t="shared" si="4"/>
        <v>0</v>
      </c>
      <c r="K20" s="36"/>
      <c r="L20" s="30">
        <f t="shared" si="5"/>
        <v>0</v>
      </c>
      <c r="M20" s="36"/>
      <c r="N20" s="30">
        <f t="shared" si="6"/>
        <v>0</v>
      </c>
      <c r="O20" s="36"/>
      <c r="P20" s="30">
        <f t="shared" si="7"/>
        <v>0</v>
      </c>
      <c r="Q20" s="37"/>
      <c r="R20" s="30">
        <f t="shared" si="8"/>
        <v>0</v>
      </c>
      <c r="S20" s="31">
        <f t="shared" si="0"/>
        <v>0</v>
      </c>
      <c r="T20" s="32">
        <f t="shared" si="1"/>
        <v>0</v>
      </c>
      <c r="U20" s="33">
        <v>0</v>
      </c>
      <c r="V20" s="34">
        <v>0</v>
      </c>
      <c r="W20" s="34"/>
      <c r="X20" s="11"/>
      <c r="Y20" s="11"/>
      <c r="Z20" s="11"/>
      <c r="AA20" s="11"/>
    </row>
    <row r="21" spans="1:27" ht="15.75" thickBot="1" x14ac:dyDescent="0.3">
      <c r="A21" s="24"/>
      <c r="B21" s="24"/>
      <c r="C21" s="24"/>
      <c r="D21" s="25"/>
      <c r="E21" s="26"/>
      <c r="F21" s="26"/>
      <c r="G21" s="27"/>
      <c r="H21" s="28"/>
      <c r="I21" s="29"/>
      <c r="J21" s="30">
        <f t="shared" si="4"/>
        <v>0</v>
      </c>
      <c r="K21" s="36"/>
      <c r="L21" s="30">
        <f t="shared" si="5"/>
        <v>0</v>
      </c>
      <c r="M21" s="36"/>
      <c r="N21" s="30">
        <f t="shared" si="6"/>
        <v>0</v>
      </c>
      <c r="O21" s="36"/>
      <c r="P21" s="30">
        <f t="shared" si="7"/>
        <v>0</v>
      </c>
      <c r="Q21" s="37"/>
      <c r="R21" s="30">
        <f t="shared" si="8"/>
        <v>0</v>
      </c>
      <c r="S21" s="31">
        <f t="shared" si="0"/>
        <v>0</v>
      </c>
      <c r="T21" s="32">
        <f t="shared" si="1"/>
        <v>0</v>
      </c>
      <c r="U21" s="33">
        <v>0</v>
      </c>
      <c r="V21" s="34">
        <v>0</v>
      </c>
      <c r="W21" s="34"/>
      <c r="X21" s="11"/>
      <c r="Y21" s="11"/>
      <c r="Z21" s="11"/>
      <c r="AA21" s="11"/>
    </row>
    <row r="22" spans="1:27" ht="15.75" thickBot="1" x14ac:dyDescent="0.3">
      <c r="A22" s="24"/>
      <c r="B22" s="24"/>
      <c r="C22" s="24"/>
      <c r="D22" s="25"/>
      <c r="E22" s="26"/>
      <c r="F22" s="26"/>
      <c r="G22" s="27"/>
      <c r="H22" s="28"/>
      <c r="I22" s="36"/>
      <c r="J22" s="30">
        <f t="shared" si="4"/>
        <v>0</v>
      </c>
      <c r="K22" s="29"/>
      <c r="L22" s="30">
        <f t="shared" si="5"/>
        <v>0</v>
      </c>
      <c r="M22" s="40"/>
      <c r="N22" s="30">
        <f t="shared" si="6"/>
        <v>0</v>
      </c>
      <c r="O22" s="36"/>
      <c r="P22" s="30">
        <f t="shared" si="7"/>
        <v>0</v>
      </c>
      <c r="Q22" s="37"/>
      <c r="R22" s="30">
        <f t="shared" si="8"/>
        <v>0</v>
      </c>
      <c r="S22" s="31">
        <f t="shared" si="0"/>
        <v>0</v>
      </c>
      <c r="T22" s="32">
        <f t="shared" si="1"/>
        <v>0</v>
      </c>
      <c r="U22" s="33">
        <v>0</v>
      </c>
      <c r="V22" s="33">
        <v>0</v>
      </c>
      <c r="W22" s="33"/>
      <c r="X22" s="11"/>
      <c r="Y22" s="9"/>
      <c r="Z22" s="11"/>
      <c r="AA22" s="11"/>
    </row>
    <row r="23" spans="1:27" ht="15.75" thickBot="1" x14ac:dyDescent="0.3">
      <c r="A23" s="24"/>
      <c r="B23" s="24"/>
      <c r="C23" s="24"/>
      <c r="D23" s="25"/>
      <c r="E23" s="26"/>
      <c r="F23" s="26"/>
      <c r="G23" s="27"/>
      <c r="H23" s="28"/>
      <c r="I23" s="36"/>
      <c r="J23" s="30">
        <f t="shared" si="4"/>
        <v>0</v>
      </c>
      <c r="K23" s="29"/>
      <c r="L23" s="30">
        <f t="shared" si="5"/>
        <v>0</v>
      </c>
      <c r="M23" s="40"/>
      <c r="N23" s="30">
        <f t="shared" si="6"/>
        <v>0</v>
      </c>
      <c r="O23" s="36"/>
      <c r="P23" s="30">
        <f t="shared" si="7"/>
        <v>0</v>
      </c>
      <c r="Q23" s="37"/>
      <c r="R23" s="30">
        <f t="shared" si="8"/>
        <v>0</v>
      </c>
      <c r="S23" s="31">
        <f t="shared" si="0"/>
        <v>0</v>
      </c>
      <c r="T23" s="32">
        <f t="shared" si="1"/>
        <v>0</v>
      </c>
      <c r="U23" s="33">
        <v>0</v>
      </c>
      <c r="V23" s="41">
        <v>0</v>
      </c>
      <c r="W23" s="33"/>
      <c r="X23" s="11"/>
      <c r="Y23" s="9"/>
      <c r="Z23" s="11"/>
      <c r="AA23" s="11"/>
    </row>
    <row r="24" spans="1:27" ht="15.75" thickBot="1" x14ac:dyDescent="0.3">
      <c r="A24" s="24"/>
      <c r="B24" s="24"/>
      <c r="C24" s="24"/>
      <c r="D24" s="25"/>
      <c r="E24" s="26"/>
      <c r="F24" s="26"/>
      <c r="G24" s="27"/>
      <c r="H24" s="28"/>
      <c r="I24" s="42"/>
      <c r="J24" s="30">
        <f t="shared" si="4"/>
        <v>0</v>
      </c>
      <c r="K24" s="36"/>
      <c r="L24" s="30">
        <f t="shared" si="5"/>
        <v>0</v>
      </c>
      <c r="M24" s="29"/>
      <c r="N24" s="30">
        <f t="shared" si="6"/>
        <v>0</v>
      </c>
      <c r="O24" s="36"/>
      <c r="P24" s="30">
        <f t="shared" si="7"/>
        <v>0</v>
      </c>
      <c r="Q24" s="37"/>
      <c r="R24" s="30">
        <f t="shared" si="8"/>
        <v>0</v>
      </c>
      <c r="S24" s="31">
        <f t="shared" si="0"/>
        <v>0</v>
      </c>
      <c r="T24" s="32">
        <f t="shared" si="1"/>
        <v>0</v>
      </c>
      <c r="U24" s="33">
        <v>0</v>
      </c>
      <c r="V24" s="43">
        <v>0</v>
      </c>
      <c r="W24" s="34"/>
      <c r="X24" s="11"/>
      <c r="Y24" s="9"/>
      <c r="Z24" s="11"/>
      <c r="AA24" s="11"/>
    </row>
    <row r="25" spans="1:27" ht="15.75" thickBot="1" x14ac:dyDescent="0.3">
      <c r="A25" s="24"/>
      <c r="B25" s="24"/>
      <c r="C25" s="24"/>
      <c r="D25" s="25"/>
      <c r="E25" s="26"/>
      <c r="F25" s="26"/>
      <c r="G25" s="27"/>
      <c r="H25" s="28"/>
      <c r="I25" s="42"/>
      <c r="J25" s="30">
        <f t="shared" si="4"/>
        <v>0</v>
      </c>
      <c r="K25" s="42"/>
      <c r="L25" s="30">
        <f t="shared" si="5"/>
        <v>0</v>
      </c>
      <c r="M25" s="29"/>
      <c r="N25" s="30">
        <f t="shared" si="6"/>
        <v>0</v>
      </c>
      <c r="O25" s="36"/>
      <c r="P25" s="30">
        <f t="shared" si="7"/>
        <v>0</v>
      </c>
      <c r="Q25" s="37"/>
      <c r="R25" s="30">
        <f t="shared" si="8"/>
        <v>0</v>
      </c>
      <c r="S25" s="31">
        <f t="shared" si="0"/>
        <v>0</v>
      </c>
      <c r="T25" s="32">
        <f t="shared" si="1"/>
        <v>0</v>
      </c>
      <c r="U25" s="33">
        <v>0</v>
      </c>
      <c r="V25" s="43">
        <v>0</v>
      </c>
      <c r="W25" s="34"/>
      <c r="X25" s="11"/>
      <c r="Y25" s="9"/>
      <c r="Z25" s="11"/>
      <c r="AA25" s="11"/>
    </row>
    <row r="26" spans="1:27" ht="15.75" thickBot="1" x14ac:dyDescent="0.3">
      <c r="A26" s="24"/>
      <c r="B26" s="24"/>
      <c r="C26" s="24"/>
      <c r="D26" s="25"/>
      <c r="E26" s="26"/>
      <c r="F26" s="26"/>
      <c r="G26" s="27"/>
      <c r="H26" s="28"/>
      <c r="I26" s="42"/>
      <c r="J26" s="30">
        <f t="shared" si="4"/>
        <v>0</v>
      </c>
      <c r="K26" s="42"/>
      <c r="L26" s="30">
        <f t="shared" si="5"/>
        <v>0</v>
      </c>
      <c r="M26" s="42"/>
      <c r="N26" s="30">
        <f t="shared" si="6"/>
        <v>0</v>
      </c>
      <c r="O26" s="29"/>
      <c r="P26" s="30">
        <f t="shared" si="7"/>
        <v>0</v>
      </c>
      <c r="Q26" s="37"/>
      <c r="R26" s="30">
        <f t="shared" si="8"/>
        <v>0</v>
      </c>
      <c r="S26" s="31">
        <f t="shared" si="0"/>
        <v>0</v>
      </c>
      <c r="T26" s="32">
        <f t="shared" si="1"/>
        <v>0</v>
      </c>
      <c r="U26" s="33">
        <v>0</v>
      </c>
      <c r="V26" s="43">
        <v>0</v>
      </c>
      <c r="W26" s="44"/>
      <c r="X26" s="11"/>
      <c r="Y26" s="9"/>
      <c r="Z26" s="11"/>
      <c r="AA26" s="11"/>
    </row>
    <row r="27" spans="1:27" ht="15.75" thickBot="1" x14ac:dyDescent="0.3">
      <c r="A27" s="24"/>
      <c r="B27" s="24"/>
      <c r="C27" s="24"/>
      <c r="D27" s="25"/>
      <c r="E27" s="26"/>
      <c r="F27" s="26"/>
      <c r="G27" s="27"/>
      <c r="H27" s="28"/>
      <c r="I27" s="45"/>
      <c r="J27" s="30">
        <f t="shared" si="4"/>
        <v>0</v>
      </c>
      <c r="K27" s="45"/>
      <c r="L27" s="30">
        <f t="shared" si="5"/>
        <v>0</v>
      </c>
      <c r="M27" s="45"/>
      <c r="N27" s="30">
        <f t="shared" si="6"/>
        <v>0</v>
      </c>
      <c r="O27" s="29"/>
      <c r="P27" s="30">
        <f t="shared" si="7"/>
        <v>0</v>
      </c>
      <c r="Q27" s="37"/>
      <c r="R27" s="30">
        <f t="shared" si="8"/>
        <v>0</v>
      </c>
      <c r="S27" s="31">
        <f t="shared" si="0"/>
        <v>0</v>
      </c>
      <c r="T27" s="32">
        <f t="shared" si="1"/>
        <v>0</v>
      </c>
      <c r="U27" s="33">
        <f>5.05*E27</f>
        <v>0</v>
      </c>
      <c r="V27" s="34">
        <v>0</v>
      </c>
      <c r="W27" s="33"/>
      <c r="X27" s="11"/>
      <c r="Y27" s="9"/>
      <c r="Z27" s="11"/>
      <c r="AA27" s="11"/>
    </row>
    <row r="28" spans="1:27" ht="15.75" thickBot="1" x14ac:dyDescent="0.3">
      <c r="A28" s="24"/>
      <c r="B28" s="24"/>
      <c r="C28" s="24"/>
      <c r="D28" s="25"/>
      <c r="E28" s="26"/>
      <c r="F28" s="26"/>
      <c r="G28" s="27"/>
      <c r="H28" s="28"/>
      <c r="I28" s="45"/>
      <c r="J28" s="30">
        <f t="shared" si="4"/>
        <v>0</v>
      </c>
      <c r="K28" s="45"/>
      <c r="L28" s="30">
        <f t="shared" si="5"/>
        <v>0</v>
      </c>
      <c r="M28" s="45"/>
      <c r="N28" s="30">
        <f t="shared" si="6"/>
        <v>0</v>
      </c>
      <c r="O28" s="29"/>
      <c r="P28" s="30">
        <f t="shared" si="7"/>
        <v>0</v>
      </c>
      <c r="Q28" s="37"/>
      <c r="R28" s="30">
        <f t="shared" si="8"/>
        <v>0</v>
      </c>
      <c r="S28" s="31">
        <f t="shared" si="0"/>
        <v>0</v>
      </c>
      <c r="T28" s="32">
        <f t="shared" si="1"/>
        <v>0</v>
      </c>
      <c r="U28" s="33">
        <v>0</v>
      </c>
      <c r="V28" s="34">
        <v>0</v>
      </c>
      <c r="W28" s="33"/>
      <c r="X28" s="11"/>
      <c r="Y28" s="9"/>
      <c r="Z28" s="11"/>
      <c r="AA28" s="11"/>
    </row>
    <row r="29" spans="1:27" ht="15.75" thickBot="1" x14ac:dyDescent="0.3">
      <c r="A29" s="24"/>
      <c r="B29" s="24"/>
      <c r="C29" s="24"/>
      <c r="D29" s="25"/>
      <c r="E29" s="26"/>
      <c r="F29" s="26"/>
      <c r="G29" s="27"/>
      <c r="H29" s="28"/>
      <c r="I29" s="45"/>
      <c r="J29" s="30">
        <f t="shared" si="4"/>
        <v>0</v>
      </c>
      <c r="K29" s="45"/>
      <c r="L29" s="30">
        <f t="shared" si="5"/>
        <v>0</v>
      </c>
      <c r="M29" s="45"/>
      <c r="N29" s="30">
        <f t="shared" si="6"/>
        <v>0</v>
      </c>
      <c r="O29" s="29"/>
      <c r="P29" s="30">
        <f t="shared" si="7"/>
        <v>0</v>
      </c>
      <c r="Q29" s="37"/>
      <c r="R29" s="30">
        <f t="shared" si="8"/>
        <v>0</v>
      </c>
      <c r="S29" s="31">
        <f t="shared" si="0"/>
        <v>0</v>
      </c>
      <c r="T29" s="32">
        <f t="shared" si="1"/>
        <v>0</v>
      </c>
      <c r="U29" s="33">
        <v>0</v>
      </c>
      <c r="V29" s="34">
        <v>0</v>
      </c>
      <c r="W29" s="33"/>
      <c r="X29" s="11"/>
      <c r="Y29" s="9"/>
      <c r="Z29" s="11"/>
      <c r="AA29" s="11"/>
    </row>
    <row r="30" spans="1:27" ht="15.75" thickBot="1" x14ac:dyDescent="0.3">
      <c r="A30" s="24"/>
      <c r="B30" s="24"/>
      <c r="C30" s="24"/>
      <c r="D30" s="25"/>
      <c r="E30" s="26"/>
      <c r="F30" s="26"/>
      <c r="G30" s="27"/>
      <c r="H30" s="28"/>
      <c r="I30" s="29"/>
      <c r="J30" s="30">
        <f t="shared" si="4"/>
        <v>0</v>
      </c>
      <c r="K30" s="29"/>
      <c r="L30" s="30">
        <f t="shared" si="5"/>
        <v>0</v>
      </c>
      <c r="M30" s="29"/>
      <c r="N30" s="30">
        <f t="shared" si="6"/>
        <v>0</v>
      </c>
      <c r="O30" s="36"/>
      <c r="P30" s="30">
        <f t="shared" si="7"/>
        <v>0</v>
      </c>
      <c r="Q30" s="37"/>
      <c r="R30" s="30">
        <f t="shared" si="8"/>
        <v>0</v>
      </c>
      <c r="S30" s="31">
        <f t="shared" si="0"/>
        <v>0</v>
      </c>
      <c r="T30" s="32">
        <f t="shared" si="1"/>
        <v>0</v>
      </c>
      <c r="U30" s="33">
        <f>5.1*E30</f>
        <v>0</v>
      </c>
      <c r="V30" s="34">
        <f>6.29*E30</f>
        <v>0</v>
      </c>
      <c r="W30" s="34"/>
      <c r="X30" s="11"/>
      <c r="Y30" s="9"/>
      <c r="Z30" s="11"/>
      <c r="AA30" s="11"/>
    </row>
    <row r="31" spans="1:27" ht="15.75" thickBot="1" x14ac:dyDescent="0.3">
      <c r="A31" s="24"/>
      <c r="B31" s="24"/>
      <c r="C31" s="24"/>
      <c r="D31" s="25"/>
      <c r="E31" s="26"/>
      <c r="F31" s="26"/>
      <c r="G31" s="27"/>
      <c r="H31" s="28"/>
      <c r="I31" s="29"/>
      <c r="J31" s="30">
        <f t="shared" si="4"/>
        <v>0</v>
      </c>
      <c r="K31" s="29"/>
      <c r="L31" s="30">
        <f t="shared" si="5"/>
        <v>0</v>
      </c>
      <c r="M31" s="29"/>
      <c r="N31" s="30">
        <f t="shared" si="6"/>
        <v>0</v>
      </c>
      <c r="O31" s="36"/>
      <c r="P31" s="30">
        <f t="shared" si="7"/>
        <v>0</v>
      </c>
      <c r="Q31" s="37"/>
      <c r="R31" s="30">
        <f t="shared" si="8"/>
        <v>0</v>
      </c>
      <c r="S31" s="31">
        <f t="shared" si="0"/>
        <v>0</v>
      </c>
      <c r="T31" s="3">
        <f t="shared" si="1"/>
        <v>0</v>
      </c>
      <c r="U31" s="33">
        <f>5.1*E31</f>
        <v>0</v>
      </c>
      <c r="V31" s="34">
        <f>6.29*E31</f>
        <v>0</v>
      </c>
      <c r="W31" s="33"/>
      <c r="X31" s="11"/>
      <c r="Y31" s="9"/>
      <c r="Z31" s="11"/>
      <c r="AA31" s="11"/>
    </row>
    <row r="32" spans="1:27" ht="15.75" thickBot="1" x14ac:dyDescent="0.3">
      <c r="A32" s="24"/>
      <c r="B32" s="24"/>
      <c r="C32" s="24"/>
      <c r="D32" s="25"/>
      <c r="E32" s="46"/>
      <c r="F32" s="47"/>
      <c r="G32" s="48"/>
      <c r="H32" s="49"/>
      <c r="I32" s="29"/>
      <c r="J32" s="30">
        <f t="shared" si="4"/>
        <v>0</v>
      </c>
      <c r="K32" s="29"/>
      <c r="L32" s="30">
        <f t="shared" si="5"/>
        <v>0</v>
      </c>
      <c r="M32" s="29"/>
      <c r="N32" s="30">
        <f t="shared" si="6"/>
        <v>0</v>
      </c>
      <c r="O32" s="36"/>
      <c r="P32" s="30">
        <f t="shared" si="7"/>
        <v>0</v>
      </c>
      <c r="Q32" s="37"/>
      <c r="R32" s="30">
        <f t="shared" si="8"/>
        <v>0</v>
      </c>
      <c r="S32" s="31">
        <f t="shared" si="0"/>
        <v>0</v>
      </c>
      <c r="T32" s="32">
        <f t="shared" si="1"/>
        <v>0</v>
      </c>
      <c r="U32" s="33">
        <f>5.1*E32</f>
        <v>0</v>
      </c>
      <c r="V32" s="34">
        <f>6.29*E32</f>
        <v>0</v>
      </c>
      <c r="W32" s="50"/>
      <c r="X32" s="11"/>
      <c r="Y32" s="9"/>
      <c r="Z32" s="11"/>
      <c r="AA32" s="11"/>
    </row>
  </sheetData>
  <mergeCells count="21">
    <mergeCell ref="N4:N5"/>
    <mergeCell ref="F1:H1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U5:U6"/>
    <mergeCell ref="V5:V6"/>
    <mergeCell ref="W5:W6"/>
    <mergeCell ref="O4:O5"/>
    <mergeCell ref="P4:P5"/>
    <mergeCell ref="Q4:Q5"/>
    <mergeCell ref="R4:R5"/>
    <mergeCell ref="S4:S5"/>
    <mergeCell ref="T5:T6"/>
  </mergeCells>
  <conditionalFormatting sqref="U4 V7:W22 U7:U32">
    <cfRule type="cellIs" dxfId="4" priority="5" operator="equal">
      <formula>"Agence ?"</formula>
    </cfRule>
  </conditionalFormatting>
  <conditionalFormatting sqref="M23">
    <cfRule type="cellIs" dxfId="3" priority="4" operator="equal">
      <formula>"Agence ?"</formula>
    </cfRule>
  </conditionalFormatting>
  <conditionalFormatting sqref="V27:W27">
    <cfRule type="cellIs" dxfId="2" priority="3" operator="equal">
      <formula>"Agence ?"</formula>
    </cfRule>
  </conditionalFormatting>
  <conditionalFormatting sqref="V28:W28 V29:V32">
    <cfRule type="cellIs" dxfId="1" priority="2" operator="equal">
      <formula>"Agence ?"</formula>
    </cfRule>
  </conditionalFormatting>
  <conditionalFormatting sqref="W29">
    <cfRule type="cellIs" dxfId="0" priority="1" operator="equal">
      <formula>"Agence ?"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Février</vt:lpstr>
    </vt:vector>
  </TitlesOfParts>
  <Company>E.T.T.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LE_LONG</dc:creator>
  <cp:lastModifiedBy>Karine LE_LONG</cp:lastModifiedBy>
  <dcterms:created xsi:type="dcterms:W3CDTF">2017-03-10T10:56:54Z</dcterms:created>
  <dcterms:modified xsi:type="dcterms:W3CDTF">2017-03-13T15:22:18Z</dcterms:modified>
</cp:coreProperties>
</file>