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virginielavaud/Library/Mobile Documents/com~apple~CloudDocs/"/>
    </mc:Choice>
  </mc:AlternateContent>
  <bookViews>
    <workbookView xWindow="0" yWindow="500" windowWidth="43900" windowHeight="25080" tabRatio="681"/>
  </bookViews>
  <sheets>
    <sheet name="Recettes" sheetId="3" r:id="rId1"/>
    <sheet name="Base" sheetId="10" r:id="rId2"/>
    <sheet name="Prix" sheetId="12" r:id="rId3"/>
    <sheet name="Classic FR" sheetId="4" r:id="rId4"/>
    <sheet name="Classic FR Noisettes Fumées" sheetId="5" r:id="rId5"/>
    <sheet name="Classic FR Smoky" sheetId="6" r:id="rId6"/>
    <sheet name="Thé Vert à la Menthe" sheetId="7" r:id="rId7"/>
    <sheet name="Crème de Bourbon" sheetId="8" r:id="rId8"/>
    <sheet name="Mojito" sheetId="9" r:id="rId9"/>
    <sheet name="Stock" sheetId="11" r:id="rId10"/>
    <sheet name="Tuto" sheetId="14" r:id="rId1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27" i="11" l="1"/>
  <c r="R28" i="11"/>
  <c r="R29" i="11"/>
  <c r="R30" i="11"/>
  <c r="R31" i="11"/>
  <c r="R32" i="11"/>
  <c r="R33" i="11"/>
  <c r="R34" i="11"/>
  <c r="R35" i="11"/>
  <c r="R26" i="11"/>
  <c r="R16" i="11"/>
  <c r="R17" i="11"/>
  <c r="R18" i="11"/>
  <c r="R19" i="11"/>
  <c r="R20" i="11"/>
  <c r="R21" i="11"/>
  <c r="R22" i="11"/>
  <c r="R23" i="11"/>
  <c r="R24" i="11"/>
  <c r="R15" i="11"/>
  <c r="R10" i="11"/>
  <c r="R11" i="11"/>
  <c r="R12" i="11"/>
  <c r="R13" i="11"/>
  <c r="R9" i="11"/>
  <c r="J21" i="11"/>
  <c r="J22" i="11"/>
  <c r="J23" i="11"/>
  <c r="J24" i="11"/>
  <c r="J25" i="11"/>
  <c r="J26" i="11"/>
  <c r="J27" i="11"/>
  <c r="J28" i="11"/>
  <c r="J29" i="11"/>
  <c r="J10" i="11"/>
  <c r="J11" i="11"/>
  <c r="J12" i="11"/>
  <c r="J13" i="11"/>
  <c r="J14" i="11"/>
  <c r="J15" i="11"/>
  <c r="J16" i="11"/>
  <c r="J17" i="11"/>
  <c r="J18" i="11"/>
  <c r="J20" i="11"/>
  <c r="J9" i="11"/>
  <c r="G72" i="12"/>
  <c r="G81" i="12"/>
  <c r="G86" i="12"/>
  <c r="G91" i="12"/>
  <c r="G96" i="12"/>
  <c r="G101" i="12"/>
  <c r="G106" i="12"/>
  <c r="G74" i="12"/>
  <c r="G75" i="12"/>
  <c r="G76" i="12"/>
  <c r="G114" i="12"/>
  <c r="K20" i="11"/>
  <c r="E72" i="12"/>
  <c r="E81" i="12"/>
  <c r="E86" i="12"/>
  <c r="E91" i="12"/>
  <c r="E96" i="12"/>
  <c r="E101" i="12"/>
  <c r="E106" i="12"/>
  <c r="E74" i="12"/>
  <c r="E75" i="12"/>
  <c r="E76" i="12"/>
  <c r="E114" i="12"/>
  <c r="K10" i="11"/>
  <c r="D72" i="12"/>
  <c r="D81" i="12"/>
  <c r="D86" i="12"/>
  <c r="D91" i="12"/>
  <c r="D96" i="12"/>
  <c r="D101" i="12"/>
  <c r="D106" i="12"/>
  <c r="D74" i="12"/>
  <c r="D75" i="12"/>
  <c r="D76" i="12"/>
  <c r="D114" i="12"/>
  <c r="K9" i="11"/>
  <c r="I72" i="12"/>
  <c r="I81" i="12"/>
  <c r="I86" i="12"/>
  <c r="I91" i="12"/>
  <c r="I96" i="12"/>
  <c r="I101" i="12"/>
  <c r="I106" i="12"/>
  <c r="I74" i="12"/>
  <c r="I75" i="12"/>
  <c r="I76" i="12"/>
  <c r="I114" i="12"/>
  <c r="I12" i="9"/>
  <c r="D11" i="9"/>
  <c r="I107" i="12"/>
  <c r="K7" i="9"/>
  <c r="I102" i="12"/>
  <c r="K6" i="9"/>
  <c r="I97" i="12"/>
  <c r="K5" i="9"/>
  <c r="I7" i="9"/>
  <c r="I6" i="9"/>
  <c r="I5" i="9"/>
  <c r="H7" i="9"/>
  <c r="H6" i="9"/>
  <c r="H5" i="9"/>
  <c r="F7" i="9"/>
  <c r="F6" i="9"/>
  <c r="F5" i="9"/>
  <c r="E7" i="9"/>
  <c r="E6" i="9"/>
  <c r="E5" i="9"/>
  <c r="C6" i="9"/>
  <c r="C5" i="9"/>
  <c r="I1" i="9"/>
  <c r="G1" i="9"/>
  <c r="A1" i="9"/>
  <c r="D13" i="9"/>
  <c r="D12" i="9"/>
  <c r="I8" i="9"/>
  <c r="F8" i="9"/>
  <c r="C8" i="9"/>
  <c r="H72" i="12"/>
  <c r="H81" i="12"/>
  <c r="H86" i="12"/>
  <c r="H91" i="12"/>
  <c r="H96" i="12"/>
  <c r="H101" i="12"/>
  <c r="H106" i="12"/>
  <c r="H74" i="12"/>
  <c r="H75" i="12"/>
  <c r="H76" i="12"/>
  <c r="H114" i="12"/>
  <c r="I12" i="8"/>
  <c r="D11" i="8"/>
  <c r="H107" i="12"/>
  <c r="K7" i="8"/>
  <c r="H102" i="12"/>
  <c r="K6" i="8"/>
  <c r="H97" i="12"/>
  <c r="K5" i="8"/>
  <c r="I7" i="8"/>
  <c r="I6" i="8"/>
  <c r="I5" i="8"/>
  <c r="H7" i="8"/>
  <c r="H6" i="8"/>
  <c r="H5" i="8"/>
  <c r="F7" i="8"/>
  <c r="F6" i="8"/>
  <c r="F5" i="8"/>
  <c r="E7" i="8"/>
  <c r="E6" i="8"/>
  <c r="E5" i="8"/>
  <c r="C6" i="8"/>
  <c r="C5" i="8"/>
  <c r="I1" i="8"/>
  <c r="G1" i="8"/>
  <c r="A1" i="8"/>
  <c r="D13" i="8"/>
  <c r="D12" i="8"/>
  <c r="I8" i="8"/>
  <c r="F8" i="8"/>
  <c r="C8" i="8"/>
  <c r="G19" i="12"/>
  <c r="G22" i="12"/>
  <c r="G21" i="12"/>
  <c r="I12" i="7"/>
  <c r="D11" i="7"/>
  <c r="G107" i="12"/>
  <c r="K7" i="7"/>
  <c r="G102" i="12"/>
  <c r="K6" i="7"/>
  <c r="G97" i="12"/>
  <c r="K5" i="7"/>
  <c r="I7" i="7"/>
  <c r="I6" i="7"/>
  <c r="I5" i="7"/>
  <c r="H7" i="7"/>
  <c r="H6" i="7"/>
  <c r="H5" i="7"/>
  <c r="F7" i="7"/>
  <c r="F6" i="7"/>
  <c r="F5" i="7"/>
  <c r="E7" i="7"/>
  <c r="E6" i="7"/>
  <c r="E5" i="7"/>
  <c r="C6" i="7"/>
  <c r="C5" i="7"/>
  <c r="I1" i="7"/>
  <c r="G1" i="7"/>
  <c r="A1" i="7"/>
  <c r="D13" i="7"/>
  <c r="D12" i="7"/>
  <c r="I8" i="7"/>
  <c r="F8" i="7"/>
  <c r="C8" i="7"/>
  <c r="F19" i="12"/>
  <c r="F22" i="12"/>
  <c r="F21" i="12"/>
  <c r="F72" i="12"/>
  <c r="F81" i="12"/>
  <c r="F86" i="12"/>
  <c r="F91" i="12"/>
  <c r="F96" i="12"/>
  <c r="F101" i="12"/>
  <c r="F106" i="12"/>
  <c r="F74" i="12"/>
  <c r="F75" i="12"/>
  <c r="F76" i="12"/>
  <c r="F114" i="12"/>
  <c r="I12" i="6"/>
  <c r="D11" i="6"/>
  <c r="F107" i="12"/>
  <c r="K7" i="6"/>
  <c r="F102" i="12"/>
  <c r="K6" i="6"/>
  <c r="F97" i="12"/>
  <c r="K5" i="6"/>
  <c r="I7" i="6"/>
  <c r="I6" i="6"/>
  <c r="I5" i="6"/>
  <c r="H7" i="6"/>
  <c r="H6" i="6"/>
  <c r="H5" i="6"/>
  <c r="F7" i="6"/>
  <c r="F6" i="6"/>
  <c r="F5" i="6"/>
  <c r="E7" i="6"/>
  <c r="E6" i="6"/>
  <c r="E5" i="6"/>
  <c r="C6" i="6"/>
  <c r="C5" i="6"/>
  <c r="I1" i="6"/>
  <c r="G1" i="6"/>
  <c r="A1" i="6"/>
  <c r="D13" i="6"/>
  <c r="D12" i="6"/>
  <c r="I8" i="6"/>
  <c r="F8" i="6"/>
  <c r="C8" i="6"/>
  <c r="E19" i="12"/>
  <c r="E22" i="12"/>
  <c r="E21" i="12"/>
  <c r="I12" i="5"/>
  <c r="D11" i="5"/>
  <c r="E107" i="12"/>
  <c r="K7" i="5"/>
  <c r="E102" i="12"/>
  <c r="K6" i="5"/>
  <c r="E97" i="12"/>
  <c r="K5" i="5"/>
  <c r="I7" i="5"/>
  <c r="I6" i="5"/>
  <c r="I5" i="5"/>
  <c r="H7" i="5"/>
  <c r="H6" i="5"/>
  <c r="H5" i="5"/>
  <c r="F7" i="5"/>
  <c r="F6" i="5"/>
  <c r="F5" i="5"/>
  <c r="E7" i="5"/>
  <c r="E6" i="5"/>
  <c r="E5" i="5"/>
  <c r="C6" i="5"/>
  <c r="C5" i="5"/>
  <c r="I1" i="5"/>
  <c r="G1" i="5"/>
  <c r="A1" i="5"/>
  <c r="D13" i="5"/>
  <c r="D12" i="5"/>
  <c r="I8" i="5"/>
  <c r="F8" i="5"/>
  <c r="C8" i="5"/>
  <c r="D11" i="4"/>
  <c r="D19" i="12"/>
  <c r="D22" i="12"/>
  <c r="D21" i="12"/>
  <c r="I12" i="4"/>
  <c r="D107" i="12"/>
  <c r="K7" i="4"/>
  <c r="D102" i="12"/>
  <c r="K6" i="4"/>
  <c r="D97" i="12"/>
  <c r="K5" i="4"/>
  <c r="I5" i="4"/>
  <c r="I6" i="4"/>
  <c r="I7" i="4"/>
  <c r="I8" i="4"/>
  <c r="H7" i="4"/>
  <c r="H6" i="4"/>
  <c r="H5" i="4"/>
  <c r="F7" i="4"/>
  <c r="F6" i="4"/>
  <c r="F5" i="4"/>
  <c r="H19" i="12"/>
  <c r="H22" i="12"/>
  <c r="H21" i="12"/>
  <c r="I19" i="12"/>
  <c r="I22" i="12"/>
  <c r="I21" i="12"/>
  <c r="H84" i="12"/>
  <c r="I84" i="12"/>
  <c r="H94" i="12"/>
  <c r="I94" i="12"/>
  <c r="G94" i="12"/>
  <c r="G89" i="12"/>
  <c r="H89" i="12"/>
  <c r="F87" i="12"/>
  <c r="E7" i="4"/>
  <c r="E6" i="4"/>
  <c r="E5" i="4"/>
  <c r="C6" i="4"/>
  <c r="C5" i="4"/>
  <c r="I1" i="4"/>
  <c r="G1" i="4"/>
  <c r="A1" i="4"/>
  <c r="E11" i="12"/>
  <c r="E17" i="12"/>
  <c r="F11" i="12"/>
  <c r="F17" i="12"/>
  <c r="G11" i="12"/>
  <c r="G17" i="12"/>
  <c r="H11" i="12"/>
  <c r="H17" i="12"/>
  <c r="I11" i="12"/>
  <c r="I17" i="12"/>
  <c r="D11" i="12"/>
  <c r="D17" i="12"/>
  <c r="E110" i="12"/>
  <c r="F110" i="12"/>
  <c r="G110" i="12"/>
  <c r="H110" i="12"/>
  <c r="I110" i="12"/>
  <c r="E109" i="12"/>
  <c r="F109" i="12"/>
  <c r="G109" i="12"/>
  <c r="H109" i="12"/>
  <c r="I109" i="12"/>
  <c r="D110" i="12"/>
  <c r="D109" i="12"/>
  <c r="E92" i="12"/>
  <c r="F92" i="12"/>
  <c r="G92" i="12"/>
  <c r="H92" i="12"/>
  <c r="I92" i="12"/>
  <c r="D92" i="12"/>
  <c r="E87" i="12"/>
  <c r="G87" i="12"/>
  <c r="H87" i="12"/>
  <c r="I87" i="12"/>
  <c r="D87" i="12"/>
  <c r="E82" i="12"/>
  <c r="F82" i="12"/>
  <c r="G82" i="12"/>
  <c r="H82" i="12"/>
  <c r="I82" i="12"/>
  <c r="D82" i="12"/>
  <c r="E104" i="12"/>
  <c r="F104" i="12"/>
  <c r="G104" i="12"/>
  <c r="H104" i="12"/>
  <c r="I104" i="12"/>
  <c r="E99" i="12"/>
  <c r="F99" i="12"/>
  <c r="G99" i="12"/>
  <c r="H99" i="12"/>
  <c r="I99" i="12"/>
  <c r="E94" i="12"/>
  <c r="F94" i="12"/>
  <c r="E89" i="12"/>
  <c r="F89" i="12"/>
  <c r="I89" i="12"/>
  <c r="E84" i="12"/>
  <c r="F84" i="12"/>
  <c r="G84" i="12"/>
  <c r="E79" i="12"/>
  <c r="F79" i="12"/>
  <c r="G79" i="12"/>
  <c r="H79" i="12"/>
  <c r="I79" i="12"/>
  <c r="D104" i="12"/>
  <c r="D99" i="12"/>
  <c r="D94" i="12"/>
  <c r="D89" i="12"/>
  <c r="D84" i="12"/>
  <c r="D79" i="12"/>
  <c r="E24" i="12"/>
  <c r="F24" i="12"/>
  <c r="G24" i="12"/>
  <c r="H24" i="12"/>
  <c r="I24" i="12"/>
  <c r="D24" i="12"/>
  <c r="K8" i="3"/>
  <c r="C22" i="10"/>
  <c r="C21" i="10"/>
  <c r="C13" i="10"/>
  <c r="C12" i="10"/>
  <c r="C11" i="10"/>
  <c r="C50" i="10"/>
  <c r="C51" i="10"/>
  <c r="C45" i="10"/>
  <c r="C46" i="10"/>
  <c r="C40" i="10"/>
  <c r="C41" i="10"/>
  <c r="C35" i="10"/>
  <c r="C36" i="10"/>
  <c r="C30" i="10"/>
  <c r="C31" i="10"/>
  <c r="P14" i="3"/>
  <c r="P13" i="3"/>
  <c r="U19" i="3"/>
  <c r="N19" i="3"/>
  <c r="W15" i="3"/>
  <c r="W14" i="3"/>
  <c r="W13" i="3"/>
  <c r="T13" i="3"/>
  <c r="T15" i="3"/>
  <c r="T14" i="3"/>
  <c r="U13" i="3"/>
  <c r="P15" i="3"/>
  <c r="Q13" i="3"/>
  <c r="U16" i="3"/>
  <c r="U15" i="3"/>
  <c r="U14" i="3"/>
  <c r="C8" i="4"/>
  <c r="M16" i="3"/>
  <c r="M13" i="3"/>
  <c r="F8" i="4"/>
  <c r="Q16" i="3"/>
  <c r="Q15" i="3"/>
  <c r="Q14" i="3"/>
  <c r="M14" i="3"/>
  <c r="U8" i="3"/>
  <c r="R8" i="3"/>
  <c r="N21" i="3"/>
  <c r="N20" i="3"/>
  <c r="D13" i="4"/>
  <c r="D12" i="4"/>
</calcChain>
</file>

<file path=xl/sharedStrings.xml><?xml version="1.0" encoding="utf-8"?>
<sst xmlns="http://schemas.openxmlformats.org/spreadsheetml/2006/main" count="448" uniqueCount="152">
  <si>
    <t>Boosters</t>
  </si>
  <si>
    <t>Prix du flacon</t>
  </si>
  <si>
    <t>Base PG/VG</t>
  </si>
  <si>
    <t>Nom de la recette</t>
  </si>
  <si>
    <t>50/50</t>
  </si>
  <si>
    <t>20 mg/ml</t>
  </si>
  <si>
    <t>Thé Vert à la Menthe</t>
  </si>
  <si>
    <t>Crème de Bourbon</t>
  </si>
  <si>
    <t>Massoia Lactone</t>
  </si>
  <si>
    <t>Ethylguaiacol Smoky</t>
  </si>
  <si>
    <t>6 mg/ml</t>
  </si>
  <si>
    <t>Mojito</t>
  </si>
  <si>
    <t>Classic FR</t>
  </si>
  <si>
    <t>Base en ml</t>
  </si>
  <si>
    <t>Boosters en ml</t>
  </si>
  <si>
    <t>Boosters (en ml)</t>
  </si>
  <si>
    <t>Classic FR Noisettes Fumées</t>
  </si>
  <si>
    <t>Classic FR Smoky</t>
  </si>
  <si>
    <t>PG/VG</t>
  </si>
  <si>
    <t>Dosage en ml</t>
  </si>
  <si>
    <t>Acétyl Pyrazine</t>
  </si>
  <si>
    <t>Thé Vert</t>
  </si>
  <si>
    <t>Menthe Fraîche</t>
  </si>
  <si>
    <t>Vanille Bourbon</t>
  </si>
  <si>
    <t>Rhum Blanc</t>
  </si>
  <si>
    <t>Citron Vert</t>
  </si>
  <si>
    <t>Steeping</t>
  </si>
  <si>
    <t>Steeping en jours</t>
  </si>
  <si>
    <t>2-4</t>
  </si>
  <si>
    <t>7-15</t>
  </si>
  <si>
    <t>2-5</t>
  </si>
  <si>
    <t>2</t>
  </si>
  <si>
    <t>Recette</t>
  </si>
  <si>
    <t>Volume</t>
  </si>
  <si>
    <t>250 ml</t>
  </si>
  <si>
    <t>30 ml</t>
  </si>
  <si>
    <t>FABRICATION</t>
  </si>
  <si>
    <t>#</t>
  </si>
  <si>
    <t>Nicotine</t>
  </si>
  <si>
    <t>Fabrication</t>
  </si>
  <si>
    <t>Maturation</t>
  </si>
  <si>
    <t>ml</t>
  </si>
  <si>
    <t>Base PG/VG neutre (en ml)</t>
  </si>
  <si>
    <t>Contenance totale (en ml)</t>
  </si>
  <si>
    <t>Je veux une contenance de ? (en ml)</t>
  </si>
  <si>
    <t>Taux de nicotine souhaité (en mg/ml)</t>
  </si>
  <si>
    <t>J'ai une base neutre PG/VG de ? (en ml)</t>
  </si>
  <si>
    <t>Super Sweetner</t>
  </si>
  <si>
    <t>mg/ml</t>
  </si>
  <si>
    <t>BASE</t>
  </si>
  <si>
    <t>ARÔMES</t>
  </si>
  <si>
    <t>ADDITIFS</t>
  </si>
  <si>
    <t>Je veux une base de 6 mg/ml</t>
  </si>
  <si>
    <t>Je veux une base de 3 mg/ml</t>
  </si>
  <si>
    <t>Je veux une base de 9 mg/ml</t>
  </si>
  <si>
    <t>Je veux une base de 12 mg/ml</t>
  </si>
  <si>
    <t>Je veux une base de 16 mg/ml</t>
  </si>
  <si>
    <t>Boosters 20 mg/ml</t>
  </si>
  <si>
    <t>10 ml</t>
  </si>
  <si>
    <t>Prix/10ml</t>
  </si>
  <si>
    <t>total</t>
  </si>
  <si>
    <t>Date de fabrication</t>
  </si>
  <si>
    <t>Date de maturation</t>
  </si>
  <si>
    <t>Prix pour 10 ml</t>
  </si>
  <si>
    <t>Base 0 mg/ml</t>
  </si>
  <si>
    <t>Volume en ml</t>
  </si>
  <si>
    <t>Puis suivez la recette complète qui s'affiche à droite.</t>
  </si>
  <si>
    <t>Nicotine en mg/ml</t>
  </si>
  <si>
    <t>jours</t>
  </si>
  <si>
    <t>gouttes</t>
  </si>
  <si>
    <t>À PARTIR DE BOOSTERS</t>
  </si>
  <si>
    <t>Taux de nicotine souhaité en mg/ml</t>
  </si>
  <si>
    <t>Nombre de Boosters 20 mg/ml en stock</t>
  </si>
  <si>
    <t>Contenance Totale (en ml)</t>
  </si>
  <si>
    <t>Total</t>
  </si>
  <si>
    <t>SELON CONTENANCE</t>
  </si>
  <si>
    <t>SELON UNE BASE NEUTRE</t>
  </si>
  <si>
    <t>FABRIQUER SA BASE</t>
  </si>
  <si>
    <t>Choisissez le tableau correspondant à votre recherche.         Remplissez les premières lignes en gras et laissez-vous guider…</t>
  </si>
  <si>
    <t>GÉNÉRATEUR DE RECETTES</t>
  </si>
  <si>
    <t>Taux de Nicotine (mg/ml)</t>
  </si>
  <si>
    <t>Volume du flacon (ml)</t>
  </si>
  <si>
    <t>Taux de nicotine désiré (mg/ml)</t>
  </si>
  <si>
    <t>% Booster</t>
  </si>
  <si>
    <t>% Base</t>
  </si>
  <si>
    <t>Prix de la base au ml</t>
  </si>
  <si>
    <t>Prix du ml</t>
  </si>
  <si>
    <t>PRIX DES RECETTES</t>
  </si>
  <si>
    <t>Arômes et Additifs</t>
  </si>
  <si>
    <t>Prix</t>
  </si>
  <si>
    <t>Dosage</t>
  </si>
  <si>
    <t>Marque</t>
  </si>
  <si>
    <t>Cirkus</t>
  </si>
  <si>
    <t>Revolute</t>
  </si>
  <si>
    <t>Solub'Arôme</t>
  </si>
  <si>
    <t>Super Concentré</t>
  </si>
  <si>
    <t>VDLV</t>
  </si>
  <si>
    <t>Aromea</t>
  </si>
  <si>
    <t>A&amp;L</t>
  </si>
  <si>
    <t>Volume Total de la Recette en ml</t>
  </si>
  <si>
    <t>Construction de la Base</t>
  </si>
  <si>
    <t>Nombre de gouttes</t>
  </si>
  <si>
    <t>Dosage Recommandé</t>
  </si>
  <si>
    <t>Volume Base en ml</t>
  </si>
  <si>
    <t>Volume Arômes et Additifs en ml</t>
  </si>
  <si>
    <t>ÉTAPE 1</t>
  </si>
  <si>
    <t>Commencez par remplir le nom de vos recettes, le taux de votre base PG/VG, le prix et le volume de votre base neutre. Faites de même avec les boosters.</t>
  </si>
  <si>
    <t>ATTENTION</t>
  </si>
  <si>
    <r>
      <t xml:space="preserve">Ne touchez ni aux </t>
    </r>
    <r>
      <rPr>
        <u/>
        <sz val="12"/>
        <color theme="4" tint="-0.249977111117893"/>
        <rFont val="Calibri (Corps)"/>
      </rPr>
      <t>prix du ml</t>
    </r>
    <r>
      <rPr>
        <sz val="12"/>
        <color theme="4" tint="-0.249977111117893"/>
        <rFont val="Calibri"/>
        <scheme val="minor"/>
      </rPr>
      <t xml:space="preserve">, ni aux </t>
    </r>
    <r>
      <rPr>
        <u/>
        <sz val="12"/>
        <color theme="4" tint="-0.249977111117893"/>
        <rFont val="Calibri (Corps)"/>
      </rPr>
      <t>taux de nicotine</t>
    </r>
    <r>
      <rPr>
        <sz val="12"/>
        <color theme="4" tint="-0.249977111117893"/>
        <rFont val="Calibri"/>
        <scheme val="minor"/>
      </rPr>
      <t>, en particulier la</t>
    </r>
    <r>
      <rPr>
        <sz val="12"/>
        <color theme="4" tint="-0.249977111117893"/>
        <rFont val="Calibri (Corps)"/>
      </rPr>
      <t xml:space="preserve"> </t>
    </r>
    <r>
      <rPr>
        <b/>
        <u/>
        <sz val="12"/>
        <color theme="4" tint="-0.249977111117893"/>
        <rFont val="Calibri (Corps)"/>
      </rPr>
      <t>ligne en gras</t>
    </r>
    <r>
      <rPr>
        <sz val="12"/>
        <color theme="4" tint="-0.249977111117893"/>
        <rFont val="Calibri"/>
        <scheme val="minor"/>
      </rPr>
      <t>. Celle-ci changera automatiquement grâce au générateur de recettes en première page.</t>
    </r>
  </si>
  <si>
    <t>ÉTAPE 2</t>
  </si>
  <si>
    <t>ÉTAPE 3</t>
  </si>
  <si>
    <t>En changeant le volume et le taux de nicotine dans le générateur de recettes, les données évoluent et sont retranscrite en première page.</t>
  </si>
  <si>
    <t xml:space="preserve">Pour chaque recette, entrez tous les ingrédients nécessaires, ainsi que les infos que vous connaissez.   </t>
  </si>
  <si>
    <r>
      <t xml:space="preserve">Ici, ne touchez à rien, sauf au </t>
    </r>
    <r>
      <rPr>
        <b/>
        <u/>
        <sz val="12"/>
        <color theme="4" tint="-0.249977111117893"/>
        <rFont val="Calibri (Corps)"/>
      </rPr>
      <t>Dosage en pourcentage</t>
    </r>
    <r>
      <rPr>
        <sz val="12"/>
        <color theme="4" tint="-0.249977111117893"/>
        <rFont val="Calibri"/>
        <scheme val="minor"/>
      </rPr>
      <t xml:space="preserve"> et au </t>
    </r>
    <r>
      <rPr>
        <b/>
        <u/>
        <sz val="12"/>
        <color theme="4" tint="-0.249977111117893"/>
        <rFont val="Calibri (Corps)"/>
      </rPr>
      <t>Steeping</t>
    </r>
    <r>
      <rPr>
        <sz val="12"/>
        <color theme="4" tint="-0.249977111117893"/>
        <rFont val="Calibri (Corps)"/>
      </rPr>
      <t>.                                 Toutes les autres données sont automatiquement mises à jour grâce à ce que vous avez entrez depuis le départ.</t>
    </r>
  </si>
  <si>
    <t>Choisissez votre recette dans le menu déroulant,     le volume et le taux de nicotine désirés.</t>
  </si>
  <si>
    <t>A PARTIR DE BOOSTERS</t>
  </si>
  <si>
    <t>Il vous reste quelques boosters et vous ne savez pas comment les utiliser?</t>
  </si>
  <si>
    <t xml:space="preserve"> </t>
  </si>
  <si>
    <t>Entrez le nombre de boosters qu'il vous reste et le taux de nicotine que vous désirez, et suivez la recette…</t>
  </si>
  <si>
    <t>Tiens, un flacon de 125 ml…                                                                   Vous ne savez pas comment le remplir ?                                    Choissisez le taux de nicotine et vous verrez la solution.</t>
  </si>
  <si>
    <t>Il vous reste une base neutre de 732 ml que vous voulez transformer en base nicotinée ? Entrez votre volume restant et reportez-vous à la section de nicotine qui vous intéresse.</t>
  </si>
  <si>
    <t>Arôme 1</t>
  </si>
  <si>
    <t>Arôme 2</t>
  </si>
  <si>
    <t>Arôme 3</t>
  </si>
  <si>
    <t>Additif 1</t>
  </si>
  <si>
    <t>Additif 2</t>
  </si>
  <si>
    <t>Additif 3</t>
  </si>
  <si>
    <t>Recette de Tabac</t>
  </si>
  <si>
    <t>Recette Gourmandes</t>
  </si>
  <si>
    <t>PRODUCTION</t>
  </si>
  <si>
    <t>Base</t>
  </si>
  <si>
    <t>Recettes Tabac</t>
  </si>
  <si>
    <t>Recettes Gourmandes</t>
  </si>
  <si>
    <t>Base Neutre 50/50</t>
  </si>
  <si>
    <t>Base Nicotinée 6 mg/ml 50/50</t>
  </si>
  <si>
    <t>DLUO</t>
  </si>
  <si>
    <t>2 ans</t>
  </si>
  <si>
    <t>5 ans</t>
  </si>
  <si>
    <t>RAPPEL</t>
  </si>
  <si>
    <t>Produits</t>
  </si>
  <si>
    <t>Arômes</t>
  </si>
  <si>
    <t>1 an</t>
  </si>
  <si>
    <t>en ml</t>
  </si>
  <si>
    <t>Additifs</t>
  </si>
  <si>
    <t>Classic FR - Cirkus</t>
  </si>
  <si>
    <t>Menthe Fraîche - Les Petits Concentrés</t>
  </si>
  <si>
    <t>Thé Vert - Aromea</t>
  </si>
  <si>
    <t>Super Sweetner - Super Concentré</t>
  </si>
  <si>
    <t>Acétyl Pyrazine - Revolute</t>
  </si>
  <si>
    <t>Ne pas modifier ce tableau.</t>
  </si>
  <si>
    <t>STOCK FABRIQUÉ</t>
  </si>
  <si>
    <t>STOCK ACHETÉ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</si>
</sst>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5" formatCode="0.0"/>
    <numFmt numFmtId="166" formatCode="0.0%"/>
    <numFmt numFmtId="167" formatCode="[$-40C]d\ mmmm\ yyyy;@"/>
    <numFmt numFmtId="168" formatCode="0.000"/>
    <numFmt numFmtId="169" formatCode="#,##0.000\ &quot;€&quot;"/>
    <numFmt numFmtId="170" formatCode="dd/mm/yy;@"/>
  </numFmts>
  <fonts count="4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6"/>
      <color theme="1"/>
      <name val="Calibri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b/>
      <sz val="12"/>
      <color theme="4" tint="-0.499984740745262"/>
      <name val="Calibri"/>
      <scheme val="minor"/>
    </font>
    <font>
      <i/>
      <sz val="12"/>
      <color theme="1"/>
      <name val="Calibri"/>
      <scheme val="minor"/>
    </font>
    <font>
      <i/>
      <sz val="14"/>
      <color theme="1"/>
      <name val="Calibri"/>
      <scheme val="minor"/>
    </font>
    <font>
      <b/>
      <sz val="20"/>
      <color theme="4" tint="-0.249977111117893"/>
      <name val="Calibri"/>
      <family val="2"/>
      <scheme val="minor"/>
    </font>
    <font>
      <sz val="12"/>
      <color theme="4" tint="-0.249977111117893"/>
      <name val="Calibri"/>
      <scheme val="minor"/>
    </font>
    <font>
      <b/>
      <sz val="22"/>
      <color theme="0"/>
      <name val="Calibri"/>
      <family val="2"/>
      <scheme val="minor"/>
    </font>
    <font>
      <i/>
      <sz val="12"/>
      <color theme="4" tint="-0.499984740745262"/>
      <name val="Calibri"/>
      <scheme val="minor"/>
    </font>
    <font>
      <sz val="26"/>
      <color theme="4" tint="-0.499984740745262"/>
      <name val="Calibri"/>
      <family val="2"/>
      <scheme val="minor"/>
    </font>
    <font>
      <b/>
      <sz val="26"/>
      <color theme="4" tint="-0.499984740745262"/>
      <name val="Calibri"/>
      <scheme val="minor"/>
    </font>
    <font>
      <b/>
      <sz val="26"/>
      <color theme="0"/>
      <name val="Calibri"/>
      <family val="2"/>
      <scheme val="minor"/>
    </font>
    <font>
      <b/>
      <sz val="22"/>
      <color theme="4" tint="-0.249977111117893"/>
      <name val="Calibri"/>
      <scheme val="minor"/>
    </font>
    <font>
      <b/>
      <sz val="14"/>
      <color rgb="FFC00000"/>
      <name val="Calibri"/>
      <family val="2"/>
      <scheme val="minor"/>
    </font>
    <font>
      <u/>
      <sz val="12"/>
      <color theme="4" tint="-0.249977111117893"/>
      <name val="Calibri (Corps)"/>
    </font>
    <font>
      <b/>
      <u/>
      <sz val="12"/>
      <color theme="4" tint="-0.249977111117893"/>
      <name val="Calibri (Corps)"/>
    </font>
    <font>
      <sz val="12"/>
      <color theme="4" tint="-0.249977111117893"/>
      <name val="Calibri (Corps)"/>
    </font>
    <font>
      <b/>
      <sz val="18"/>
      <color theme="0"/>
      <name val="Calibri"/>
      <family val="2"/>
      <scheme val="minor"/>
    </font>
    <font>
      <i/>
      <sz val="12"/>
      <color rgb="FFC00000"/>
      <name val="Calibri"/>
      <scheme val="minor"/>
    </font>
    <font>
      <sz val="12"/>
      <color theme="4" tint="0.79998168889431442"/>
      <name val="Calibri"/>
      <family val="2"/>
      <scheme val="minor"/>
    </font>
    <font>
      <sz val="18"/>
      <color theme="4" tint="-0.249977111117893"/>
      <name val="Calibri"/>
      <family val="2"/>
      <scheme val="minor"/>
    </font>
    <font>
      <b/>
      <sz val="16"/>
      <color theme="4" tint="-0.499984740745262"/>
      <name val="Calibri"/>
      <scheme val="minor"/>
    </font>
    <font>
      <b/>
      <sz val="18"/>
      <color theme="4" tint="-0.499984740745262"/>
      <name val="Calibri"/>
      <family val="2"/>
      <scheme val="minor"/>
    </font>
    <font>
      <b/>
      <sz val="14"/>
      <color theme="4" tint="-0.499984740745262"/>
      <name val="Calibri"/>
      <scheme val="minor"/>
    </font>
    <font>
      <sz val="20"/>
      <color theme="4" tint="-0.499984740745262"/>
      <name val="Calibri"/>
      <family val="2"/>
      <scheme val="minor"/>
    </font>
    <font>
      <b/>
      <sz val="22"/>
      <color theme="4" tint="-0.499984740745262"/>
      <name val="Calibri"/>
      <scheme val="minor"/>
    </font>
    <font>
      <sz val="12"/>
      <color theme="1" tint="0.249977111117893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6"/>
      <color theme="4" tint="-0.499984740745262"/>
      <name val="Calibri"/>
      <scheme val="minor"/>
    </font>
    <font>
      <b/>
      <i/>
      <sz val="12"/>
      <color theme="4" tint="-0.499984740745262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7D77"/>
        <bgColor indexed="64"/>
      </patternFill>
    </fill>
    <fill>
      <patternFill patternType="solid">
        <fgColor rgb="FFFFD3C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</fills>
  <borders count="55">
    <border>
      <left/>
      <right/>
      <top/>
      <bottom/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thin">
        <color theme="4" tint="-0.499984740745262"/>
      </left>
      <right/>
      <top/>
      <bottom/>
      <diagonal/>
    </border>
    <border>
      <left/>
      <right style="thin">
        <color theme="4" tint="-0.499984740745262"/>
      </right>
      <top/>
      <bottom/>
      <diagonal/>
    </border>
    <border>
      <left/>
      <right/>
      <top/>
      <bottom style="double">
        <color theme="4" tint="-0.499984740745262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/>
      <diagonal/>
    </border>
    <border>
      <left/>
      <right style="medium">
        <color theme="4" tint="-0.499984740745262"/>
      </right>
      <top/>
      <bottom/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/>
      <right/>
      <top/>
      <bottom style="double">
        <color auto="1"/>
      </bottom>
      <diagonal/>
    </border>
    <border>
      <left style="medium">
        <color theme="4" tint="-0.499984740745262"/>
      </left>
      <right/>
      <top/>
      <bottom style="double">
        <color theme="4" tint="-0.499984740745262"/>
      </bottom>
      <diagonal/>
    </border>
    <border>
      <left/>
      <right style="medium">
        <color theme="4" tint="-0.499984740745262"/>
      </right>
      <top/>
      <bottom style="double">
        <color theme="4" tint="-0.499984740745262"/>
      </bottom>
      <diagonal/>
    </border>
    <border>
      <left/>
      <right/>
      <top/>
      <bottom style="hair">
        <color theme="4" tint="-0.499984740745262"/>
      </bottom>
      <diagonal/>
    </border>
    <border>
      <left/>
      <right/>
      <top style="thin">
        <color theme="4" tint="-0.499984740745262"/>
      </top>
      <bottom/>
      <diagonal/>
    </border>
    <border>
      <left/>
      <right/>
      <top/>
      <bottom style="thin">
        <color theme="4" tint="-0.499984740745262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double">
        <color theme="0"/>
      </bottom>
      <diagonal/>
    </border>
    <border>
      <left/>
      <right style="dotted">
        <color theme="4" tint="-0.499984740745262"/>
      </right>
      <top/>
      <bottom/>
      <diagonal/>
    </border>
    <border>
      <left/>
      <right style="dotted">
        <color theme="4" tint="-0.499984740745262"/>
      </right>
      <top/>
      <bottom style="medium">
        <color theme="4" tint="-0.49998474074526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medium">
        <color theme="4" tint="-0.49998474074526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medium">
        <color theme="4" tint="-0.49998474074526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 style="medium">
        <color theme="4" tint="-0.49998474074526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2" tint="-9.9978637043366805E-2"/>
      </left>
      <right style="medium">
        <color theme="4" tint="-0.499984740745262"/>
      </right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 style="thin">
        <color rgb="FFC00000"/>
      </bottom>
      <diagonal/>
    </border>
    <border>
      <left/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thin">
        <color theme="2" tint="-9.9978637043366805E-2"/>
      </left>
      <right style="medium">
        <color theme="4" tint="-0.499984740745262"/>
      </right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thin">
        <color theme="2" tint="-0.249977111117893"/>
      </bottom>
      <diagonal/>
    </border>
    <border>
      <left/>
      <right style="medium">
        <color theme="4" tint="-0.499984740745262"/>
      </right>
      <top style="thin">
        <color theme="2" tint="-0.249977111117893"/>
      </top>
      <bottom/>
      <diagonal/>
    </border>
    <border>
      <left/>
      <right style="medium">
        <color theme="4" tint="-0.499984740745262"/>
      </right>
      <top style="thin">
        <color theme="2" tint="-0.249977111117893"/>
      </top>
      <bottom style="thin">
        <color theme="2" tint="-0.249977111117893"/>
      </bottom>
      <diagonal/>
    </border>
    <border>
      <left/>
      <right style="medium">
        <color theme="4" tint="-0.499984740745262"/>
      </right>
      <top style="thin">
        <color theme="2" tint="-0.249977111117893"/>
      </top>
      <bottom style="medium">
        <color theme="4" tint="-0.499984740745262"/>
      </bottom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02">
    <xf numFmtId="0" fontId="0" fillId="0" borderId="0" xfId="0"/>
    <xf numFmtId="0" fontId="0" fillId="0" borderId="0" xfId="0" applyFill="1" applyBorder="1"/>
    <xf numFmtId="0" fontId="0" fillId="11" borderId="0" xfId="0" applyFill="1" applyBorder="1"/>
    <xf numFmtId="0" fontId="0" fillId="11" borderId="0" xfId="0" applyFill="1"/>
    <xf numFmtId="0" fontId="13" fillId="11" borderId="0" xfId="0" applyFont="1" applyFill="1" applyBorder="1"/>
    <xf numFmtId="0" fontId="13" fillId="8" borderId="0" xfId="0" applyFont="1" applyFill="1" applyBorder="1"/>
    <xf numFmtId="0" fontId="13" fillId="8" borderId="3" xfId="0" applyFont="1" applyFill="1" applyBorder="1"/>
    <xf numFmtId="0" fontId="13" fillId="8" borderId="5" xfId="0" applyFont="1" applyFill="1" applyBorder="1"/>
    <xf numFmtId="0" fontId="13" fillId="8" borderId="4" xfId="0" applyFont="1" applyFill="1" applyBorder="1"/>
    <xf numFmtId="0" fontId="13" fillId="8" borderId="6" xfId="0" applyFont="1" applyFill="1" applyBorder="1"/>
    <xf numFmtId="0" fontId="13" fillId="8" borderId="7" xfId="0" applyFont="1" applyFill="1" applyBorder="1"/>
    <xf numFmtId="0" fontId="13" fillId="8" borderId="8" xfId="0" applyFont="1" applyFill="1" applyBorder="1"/>
    <xf numFmtId="167" fontId="13" fillId="8" borderId="0" xfId="0" applyNumberFormat="1" applyFont="1" applyFill="1" applyBorder="1" applyAlignment="1">
      <alignment vertical="center"/>
    </xf>
    <xf numFmtId="0" fontId="13" fillId="8" borderId="0" xfId="0" applyFont="1" applyFill="1" applyBorder="1" applyAlignment="1">
      <alignment vertical="center"/>
    </xf>
    <xf numFmtId="0" fontId="13" fillId="8" borderId="9" xfId="0" applyFont="1" applyFill="1" applyBorder="1"/>
    <xf numFmtId="0" fontId="13" fillId="8" borderId="10" xfId="0" applyFont="1" applyFill="1" applyBorder="1"/>
    <xf numFmtId="0" fontId="13" fillId="8" borderId="11" xfId="0" applyFont="1" applyFill="1" applyBorder="1"/>
    <xf numFmtId="0" fontId="13" fillId="8" borderId="0" xfId="0" applyFont="1" applyFill="1" applyBorder="1" applyAlignment="1">
      <alignment horizontal="right"/>
    </xf>
    <xf numFmtId="49" fontId="13" fillId="8" borderId="9" xfId="0" applyNumberFormat="1" applyFont="1" applyFill="1" applyBorder="1"/>
    <xf numFmtId="0" fontId="14" fillId="8" borderId="0" xfId="0" applyFont="1" applyFill="1" applyBorder="1" applyAlignment="1">
      <alignment horizontal="center"/>
    </xf>
    <xf numFmtId="0" fontId="0" fillId="11" borderId="12" xfId="0" applyFill="1" applyBorder="1"/>
    <xf numFmtId="0" fontId="0" fillId="11" borderId="13" xfId="0" applyFill="1" applyBorder="1"/>
    <xf numFmtId="0" fontId="0" fillId="11" borderId="14" xfId="0" applyFill="1" applyBorder="1"/>
    <xf numFmtId="0" fontId="0" fillId="11" borderId="15" xfId="0" applyFill="1" applyBorder="1"/>
    <xf numFmtId="0" fontId="0" fillId="11" borderId="16" xfId="0" applyFill="1" applyBorder="1"/>
    <xf numFmtId="0" fontId="0" fillId="11" borderId="17" xfId="0" applyFill="1" applyBorder="1"/>
    <xf numFmtId="0" fontId="0" fillId="11" borderId="18" xfId="0" applyFill="1" applyBorder="1"/>
    <xf numFmtId="0" fontId="0" fillId="11" borderId="19" xfId="0" applyFill="1" applyBorder="1"/>
    <xf numFmtId="164" fontId="14" fillId="8" borderId="0" xfId="0" applyNumberFormat="1" applyFont="1" applyFill="1" applyBorder="1" applyAlignment="1">
      <alignment horizontal="center"/>
    </xf>
    <xf numFmtId="0" fontId="14" fillId="8" borderId="0" xfId="0" applyFont="1" applyFill="1" applyBorder="1" applyAlignment="1"/>
    <xf numFmtId="0" fontId="14" fillId="0" borderId="0" xfId="0" applyFont="1" applyFill="1" applyBorder="1" applyAlignment="1">
      <alignment horizontal="center"/>
    </xf>
    <xf numFmtId="0" fontId="13" fillId="0" borderId="0" xfId="0" applyFont="1" applyFill="1" applyBorder="1"/>
    <xf numFmtId="0" fontId="13" fillId="0" borderId="0" xfId="0" applyFont="1" applyFill="1" applyBorder="1" applyAlignment="1">
      <alignment horizontal="right"/>
    </xf>
    <xf numFmtId="0" fontId="14" fillId="0" borderId="0" xfId="0" applyFont="1" applyFill="1" applyBorder="1" applyAlignment="1"/>
    <xf numFmtId="0" fontId="13" fillId="0" borderId="0" xfId="0" applyFont="1" applyFill="1" applyBorder="1" applyAlignment="1">
      <alignment vertical="center"/>
    </xf>
    <xf numFmtId="167" fontId="13" fillId="0" borderId="0" xfId="0" applyNumberFormat="1" applyFont="1" applyFill="1" applyBorder="1" applyAlignment="1">
      <alignment vertical="center"/>
    </xf>
    <xf numFmtId="164" fontId="14" fillId="0" borderId="0" xfId="0" applyNumberFormat="1" applyFont="1" applyFill="1" applyBorder="1" applyAlignment="1">
      <alignment horizontal="center"/>
    </xf>
    <xf numFmtId="49" fontId="13" fillId="0" borderId="0" xfId="0" applyNumberFormat="1" applyFont="1" applyFill="1" applyBorder="1"/>
    <xf numFmtId="0" fontId="12" fillId="0" borderId="0" xfId="0" applyFont="1" applyFill="1" applyBorder="1" applyAlignment="1">
      <alignment vertical="center"/>
    </xf>
    <xf numFmtId="1" fontId="12" fillId="0" borderId="0" xfId="0" applyNumberFormat="1" applyFont="1" applyFill="1" applyBorder="1" applyAlignment="1">
      <alignment vertical="center"/>
    </xf>
    <xf numFmtId="0" fontId="13" fillId="0" borderId="0" xfId="0" applyFont="1" applyFill="1" applyBorder="1" applyAlignment="1"/>
    <xf numFmtId="167" fontId="13" fillId="0" borderId="0" xfId="0" applyNumberFormat="1" applyFont="1" applyFill="1" applyBorder="1" applyAlignment="1"/>
    <xf numFmtId="167" fontId="14" fillId="0" borderId="0" xfId="0" applyNumberFormat="1" applyFont="1" applyFill="1" applyBorder="1" applyAlignment="1"/>
    <xf numFmtId="0" fontId="13" fillId="8" borderId="9" xfId="0" applyNumberFormat="1" applyFont="1" applyFill="1" applyBorder="1"/>
    <xf numFmtId="0" fontId="6" fillId="11" borderId="0" xfId="0" applyFont="1" applyFill="1" applyBorder="1"/>
    <xf numFmtId="0" fontId="0" fillId="11" borderId="0" xfId="0" applyFill="1" applyBorder="1" applyAlignment="1">
      <alignment horizontal="center"/>
    </xf>
    <xf numFmtId="0" fontId="0" fillId="11" borderId="0" xfId="0" applyNumberFormat="1" applyFill="1" applyBorder="1" applyAlignment="1">
      <alignment horizontal="center"/>
    </xf>
    <xf numFmtId="0" fontId="0" fillId="12" borderId="0" xfId="0" applyFill="1"/>
    <xf numFmtId="0" fontId="6" fillId="12" borderId="0" xfId="0" applyFont="1" applyFill="1"/>
    <xf numFmtId="0" fontId="11" fillId="11" borderId="16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6" fillId="11" borderId="16" xfId="0" applyFont="1" applyFill="1" applyBorder="1" applyAlignment="1"/>
    <xf numFmtId="0" fontId="15" fillId="11" borderId="16" xfId="0" applyFont="1" applyFill="1" applyBorder="1" applyAlignment="1">
      <alignment horizontal="center" vertical="center" wrapText="1"/>
    </xf>
    <xf numFmtId="0" fontId="15" fillId="11" borderId="16" xfId="0" applyFont="1" applyFill="1" applyBorder="1" applyAlignment="1">
      <alignment horizontal="center"/>
    </xf>
    <xf numFmtId="0" fontId="0" fillId="10" borderId="16" xfId="0" applyFill="1" applyBorder="1"/>
    <xf numFmtId="0" fontId="0" fillId="12" borderId="0" xfId="0" applyFill="1" applyBorder="1"/>
    <xf numFmtId="168" fontId="0" fillId="12" borderId="0" xfId="0" applyNumberFormat="1" applyFill="1" applyBorder="1"/>
    <xf numFmtId="0" fontId="0" fillId="0" borderId="0" xfId="0" applyAlignment="1">
      <alignment horizontal="center"/>
    </xf>
    <xf numFmtId="0" fontId="6" fillId="0" borderId="0" xfId="0" applyFont="1"/>
    <xf numFmtId="0" fontId="13" fillId="2" borderId="14" xfId="0" applyFont="1" applyFill="1" applyBorder="1"/>
    <xf numFmtId="0" fontId="12" fillId="2" borderId="0" xfId="0" applyFont="1" applyFill="1" applyBorder="1" applyAlignment="1">
      <alignment horizontal="right" vertical="center"/>
    </xf>
    <xf numFmtId="0" fontId="13" fillId="2" borderId="16" xfId="0" applyFont="1" applyFill="1" applyBorder="1"/>
    <xf numFmtId="0" fontId="13" fillId="2" borderId="15" xfId="0" applyFont="1" applyFill="1" applyBorder="1"/>
    <xf numFmtId="0" fontId="14" fillId="2" borderId="0" xfId="0" applyFont="1" applyFill="1" applyBorder="1" applyAlignment="1">
      <alignment horizontal="center"/>
    </xf>
    <xf numFmtId="0" fontId="13" fillId="2" borderId="0" xfId="0" applyFont="1" applyFill="1" applyBorder="1"/>
    <xf numFmtId="165" fontId="13" fillId="2" borderId="0" xfId="0" applyNumberFormat="1" applyFont="1" applyFill="1" applyBorder="1" applyAlignment="1">
      <alignment horizontal="right"/>
    </xf>
    <xf numFmtId="168" fontId="13" fillId="2" borderId="0" xfId="0" applyNumberFormat="1" applyFont="1" applyFill="1" applyBorder="1"/>
    <xf numFmtId="168" fontId="13" fillId="2" borderId="10" xfId="0" applyNumberFormat="1" applyFont="1" applyFill="1" applyBorder="1"/>
    <xf numFmtId="0" fontId="13" fillId="2" borderId="11" xfId="0" applyFont="1" applyFill="1" applyBorder="1"/>
    <xf numFmtId="0" fontId="14" fillId="9" borderId="15" xfId="0" applyFont="1" applyFill="1" applyBorder="1"/>
    <xf numFmtId="0" fontId="14" fillId="9" borderId="16" xfId="0" applyFont="1" applyFill="1" applyBorder="1" applyAlignment="1">
      <alignment horizontal="center" vertical="center"/>
    </xf>
    <xf numFmtId="0" fontId="14" fillId="7" borderId="15" xfId="0" applyFont="1" applyFill="1" applyBorder="1"/>
    <xf numFmtId="0" fontId="14" fillId="7" borderId="16" xfId="0" applyFont="1" applyFill="1" applyBorder="1" applyAlignment="1">
      <alignment horizontal="center" vertical="center"/>
    </xf>
    <xf numFmtId="0" fontId="14" fillId="9" borderId="16" xfId="0" applyFont="1" applyFill="1" applyBorder="1" applyAlignment="1">
      <alignment horizontal="center"/>
    </xf>
    <xf numFmtId="0" fontId="13" fillId="11" borderId="16" xfId="0" applyFont="1" applyFill="1" applyBorder="1"/>
    <xf numFmtId="0" fontId="13" fillId="11" borderId="15" xfId="0" applyFont="1" applyFill="1" applyBorder="1"/>
    <xf numFmtId="0" fontId="0" fillId="11" borderId="18" xfId="0" applyFill="1" applyBorder="1" applyAlignment="1">
      <alignment vertical="top" wrapText="1"/>
    </xf>
    <xf numFmtId="0" fontId="0" fillId="12" borderId="0" xfId="0" applyFill="1" applyBorder="1" applyAlignment="1">
      <alignment vertical="top" wrapText="1"/>
    </xf>
    <xf numFmtId="166" fontId="3" fillId="12" borderId="0" xfId="0" applyNumberFormat="1" applyFont="1" applyFill="1" applyBorder="1" applyAlignment="1">
      <alignment horizontal="center" vertical="center"/>
    </xf>
    <xf numFmtId="49" fontId="3" fillId="12" borderId="0" xfId="0" applyNumberFormat="1" applyFont="1" applyFill="1" applyBorder="1" applyAlignment="1">
      <alignment horizontal="center" vertical="center"/>
    </xf>
    <xf numFmtId="0" fontId="17" fillId="11" borderId="0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1" fontId="12" fillId="2" borderId="0" xfId="0" applyNumberFormat="1" applyFont="1" applyFill="1" applyBorder="1" applyAlignment="1">
      <alignment horizontal="right" vertical="center"/>
    </xf>
    <xf numFmtId="0" fontId="12" fillId="2" borderId="0" xfId="0" applyFont="1" applyFill="1" applyBorder="1" applyAlignment="1">
      <alignment horizontal="left" vertical="center"/>
    </xf>
    <xf numFmtId="0" fontId="6" fillId="12" borderId="0" xfId="0" applyFont="1" applyFill="1" applyBorder="1" applyAlignment="1"/>
    <xf numFmtId="0" fontId="21" fillId="12" borderId="0" xfId="0" applyFont="1" applyFill="1" applyBorder="1" applyAlignment="1">
      <alignment vertical="center"/>
    </xf>
    <xf numFmtId="166" fontId="3" fillId="12" borderId="0" xfId="0" applyNumberFormat="1" applyFont="1" applyFill="1" applyBorder="1" applyAlignment="1" applyProtection="1">
      <alignment vertical="center"/>
    </xf>
    <xf numFmtId="49" fontId="3" fillId="12" borderId="0" xfId="0" applyNumberFormat="1" applyFont="1" applyFill="1" applyBorder="1" applyAlignment="1" applyProtection="1">
      <alignment vertical="center"/>
    </xf>
    <xf numFmtId="0" fontId="14" fillId="0" borderId="0" xfId="0" applyFont="1"/>
    <xf numFmtId="0" fontId="13" fillId="0" borderId="0" xfId="0" applyFont="1"/>
    <xf numFmtId="0" fontId="5" fillId="0" borderId="0" xfId="0" applyFont="1"/>
    <xf numFmtId="0" fontId="6" fillId="10" borderId="15" xfId="0" applyFont="1" applyFill="1" applyBorder="1"/>
    <xf numFmtId="0" fontId="5" fillId="10" borderId="0" xfId="0" applyFont="1" applyFill="1" applyBorder="1"/>
    <xf numFmtId="0" fontId="5" fillId="10" borderId="0" xfId="0" applyFont="1" applyFill="1" applyBorder="1" applyAlignment="1">
      <alignment horizontal="center"/>
    </xf>
    <xf numFmtId="0" fontId="6" fillId="10" borderId="16" xfId="0" applyFont="1" applyFill="1" applyBorder="1"/>
    <xf numFmtId="0" fontId="0" fillId="2" borderId="15" xfId="0" applyFill="1" applyBorder="1"/>
    <xf numFmtId="0" fontId="14" fillId="2" borderId="0" xfId="0" applyFont="1" applyFill="1" applyBorder="1"/>
    <xf numFmtId="0" fontId="13" fillId="2" borderId="0" xfId="0" applyFont="1" applyFill="1" applyBorder="1" applyAlignment="1">
      <alignment horizontal="center"/>
    </xf>
    <xf numFmtId="0" fontId="0" fillId="2" borderId="16" xfId="0" applyFill="1" applyBorder="1"/>
    <xf numFmtId="0" fontId="14" fillId="11" borderId="0" xfId="0" applyFont="1" applyFill="1" applyBorder="1"/>
    <xf numFmtId="0" fontId="13" fillId="11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164" fontId="13" fillId="0" borderId="0" xfId="0" applyNumberFormat="1" applyFont="1" applyBorder="1" applyAlignment="1">
      <alignment horizontal="center"/>
    </xf>
    <xf numFmtId="3" fontId="13" fillId="0" borderId="0" xfId="0" applyNumberFormat="1" applyFont="1" applyBorder="1" applyAlignment="1">
      <alignment horizontal="center"/>
    </xf>
    <xf numFmtId="169" fontId="13" fillId="0" borderId="0" xfId="0" applyNumberFormat="1" applyFont="1" applyBorder="1" applyAlignment="1">
      <alignment horizontal="center"/>
    </xf>
    <xf numFmtId="1" fontId="14" fillId="2" borderId="0" xfId="0" applyNumberFormat="1" applyFont="1" applyFill="1" applyBorder="1" applyAlignment="1">
      <alignment horizontal="center"/>
    </xf>
    <xf numFmtId="0" fontId="14" fillId="11" borderId="0" xfId="0" applyFont="1" applyFill="1" applyBorder="1" applyAlignment="1">
      <alignment horizontal="center"/>
    </xf>
    <xf numFmtId="1" fontId="13" fillId="0" borderId="0" xfId="0" applyNumberFormat="1" applyFont="1" applyBorder="1" applyAlignment="1">
      <alignment horizontal="center"/>
    </xf>
    <xf numFmtId="0" fontId="13" fillId="0" borderId="0" xfId="0" applyNumberFormat="1" applyFont="1" applyBorder="1" applyAlignment="1">
      <alignment horizontal="center"/>
    </xf>
    <xf numFmtId="0" fontId="0" fillId="11" borderId="0" xfId="0" applyFont="1" applyFill="1" applyBorder="1"/>
    <xf numFmtId="0" fontId="0" fillId="10" borderId="15" xfId="0" applyFill="1" applyBorder="1"/>
    <xf numFmtId="164" fontId="5" fillId="10" borderId="0" xfId="0" applyNumberFormat="1" applyFont="1" applyFill="1" applyBorder="1" applyAlignment="1">
      <alignment horizontal="center"/>
    </xf>
    <xf numFmtId="0" fontId="14" fillId="11" borderId="15" xfId="0" applyFont="1" applyFill="1" applyBorder="1"/>
    <xf numFmtId="0" fontId="14" fillId="0" borderId="0" xfId="0" applyFont="1" applyFill="1" applyBorder="1"/>
    <xf numFmtId="0" fontId="14" fillId="0" borderId="0" xfId="0" applyFont="1" applyBorder="1" applyAlignment="1">
      <alignment horizontal="center"/>
    </xf>
    <xf numFmtId="0" fontId="14" fillId="11" borderId="16" xfId="0" applyFont="1" applyFill="1" applyBorder="1"/>
    <xf numFmtId="9" fontId="13" fillId="0" borderId="0" xfId="0" applyNumberFormat="1" applyFont="1" applyBorder="1" applyAlignment="1">
      <alignment horizontal="center"/>
    </xf>
    <xf numFmtId="0" fontId="6" fillId="11" borderId="15" xfId="0" applyFont="1" applyFill="1" applyBorder="1"/>
    <xf numFmtId="9" fontId="14" fillId="0" borderId="0" xfId="0" applyNumberFormat="1" applyFont="1" applyBorder="1" applyAlignment="1">
      <alignment horizontal="center"/>
    </xf>
    <xf numFmtId="0" fontId="6" fillId="11" borderId="16" xfId="0" applyFont="1" applyFill="1" applyBorder="1"/>
    <xf numFmtId="49" fontId="14" fillId="0" borderId="0" xfId="0" applyNumberFormat="1" applyFont="1" applyBorder="1" applyAlignment="1">
      <alignment horizontal="center"/>
    </xf>
    <xf numFmtId="166" fontId="13" fillId="0" borderId="0" xfId="0" applyNumberFormat="1" applyFont="1" applyBorder="1" applyAlignment="1">
      <alignment horizontal="center"/>
    </xf>
    <xf numFmtId="166" fontId="14" fillId="0" borderId="0" xfId="0" applyNumberFormat="1" applyFont="1" applyBorder="1" applyAlignment="1">
      <alignment horizontal="center"/>
    </xf>
    <xf numFmtId="0" fontId="5" fillId="5" borderId="0" xfId="0" applyFont="1" applyFill="1" applyBorder="1"/>
    <xf numFmtId="0" fontId="14" fillId="0" borderId="0" xfId="0" applyFont="1" applyBorder="1"/>
    <xf numFmtId="165" fontId="14" fillId="0" borderId="0" xfId="0" applyNumberFormat="1" applyFont="1" applyBorder="1" applyAlignment="1">
      <alignment horizontal="center"/>
    </xf>
    <xf numFmtId="0" fontId="13" fillId="0" borderId="0" xfId="0" applyFont="1" applyBorder="1"/>
    <xf numFmtId="165" fontId="13" fillId="0" borderId="0" xfId="0" applyNumberFormat="1" applyFont="1" applyBorder="1" applyAlignment="1">
      <alignment horizontal="center"/>
    </xf>
    <xf numFmtId="0" fontId="5" fillId="5" borderId="15" xfId="0" applyFont="1" applyFill="1" applyBorder="1"/>
    <xf numFmtId="0" fontId="5" fillId="5" borderId="0" xfId="0" applyFont="1" applyFill="1" applyBorder="1" applyAlignment="1">
      <alignment horizontal="center"/>
    </xf>
    <xf numFmtId="0" fontId="5" fillId="5" borderId="16" xfId="0" applyFont="1" applyFill="1" applyBorder="1"/>
    <xf numFmtId="0" fontId="5" fillId="4" borderId="17" xfId="0" applyFont="1" applyFill="1" applyBorder="1"/>
    <xf numFmtId="0" fontId="5" fillId="4" borderId="18" xfId="0" applyFont="1" applyFill="1" applyBorder="1"/>
    <xf numFmtId="164" fontId="5" fillId="4" borderId="18" xfId="0" applyNumberFormat="1" applyFont="1" applyFill="1" applyBorder="1" applyAlignment="1">
      <alignment horizontal="center"/>
    </xf>
    <xf numFmtId="0" fontId="5" fillId="4" borderId="19" xfId="0" applyFont="1" applyFill="1" applyBorder="1"/>
    <xf numFmtId="0" fontId="14" fillId="11" borderId="12" xfId="0" applyFont="1" applyFill="1" applyBorder="1"/>
    <xf numFmtId="0" fontId="14" fillId="11" borderId="13" xfId="0" applyFont="1" applyFill="1" applyBorder="1"/>
    <xf numFmtId="0" fontId="14" fillId="11" borderId="14" xfId="0" applyFont="1" applyFill="1" applyBorder="1"/>
    <xf numFmtId="0" fontId="6" fillId="11" borderId="12" xfId="0" applyFont="1" applyFill="1" applyBorder="1"/>
    <xf numFmtId="0" fontId="6" fillId="11" borderId="13" xfId="0" applyFont="1" applyFill="1" applyBorder="1"/>
    <xf numFmtId="0" fontId="6" fillId="11" borderId="14" xfId="0" applyFont="1" applyFill="1" applyBorder="1"/>
    <xf numFmtId="0" fontId="13" fillId="2" borderId="21" xfId="0" applyFont="1" applyFill="1" applyBorder="1"/>
    <xf numFmtId="0" fontId="13" fillId="2" borderId="22" xfId="0" applyFont="1" applyFill="1" applyBorder="1"/>
    <xf numFmtId="0" fontId="7" fillId="13" borderId="15" xfId="0" applyFont="1" applyFill="1" applyBorder="1"/>
    <xf numFmtId="0" fontId="7" fillId="13" borderId="0" xfId="0" applyFont="1" applyFill="1" applyBorder="1"/>
    <xf numFmtId="0" fontId="7" fillId="13" borderId="16" xfId="0" applyFont="1" applyFill="1" applyBorder="1"/>
    <xf numFmtId="0" fontId="7" fillId="13" borderId="0" xfId="0" applyFont="1" applyFill="1" applyBorder="1" applyAlignment="1"/>
    <xf numFmtId="0" fontId="7" fillId="13" borderId="0" xfId="0" applyFont="1" applyFill="1" applyBorder="1" applyAlignment="1">
      <alignment vertical="center"/>
    </xf>
    <xf numFmtId="167" fontId="7" fillId="13" borderId="0" xfId="0" applyNumberFormat="1" applyFont="1" applyFill="1" applyBorder="1" applyAlignment="1">
      <alignment vertical="center"/>
    </xf>
    <xf numFmtId="0" fontId="7" fillId="13" borderId="17" xfId="0" applyFont="1" applyFill="1" applyBorder="1"/>
    <xf numFmtId="0" fontId="7" fillId="13" borderId="18" xfId="0" applyFont="1" applyFill="1" applyBorder="1"/>
    <xf numFmtId="0" fontId="7" fillId="13" borderId="19" xfId="0" applyFont="1" applyFill="1" applyBorder="1"/>
    <xf numFmtId="0" fontId="13" fillId="12" borderId="0" xfId="0" applyFont="1" applyFill="1"/>
    <xf numFmtId="0" fontId="14" fillId="12" borderId="0" xfId="0" applyFont="1" applyFill="1"/>
    <xf numFmtId="0" fontId="0" fillId="12" borderId="0" xfId="0" applyFill="1" applyBorder="1" applyAlignment="1">
      <alignment horizontal="center"/>
    </xf>
    <xf numFmtId="0" fontId="14" fillId="2" borderId="0" xfId="0" applyFont="1" applyFill="1" applyBorder="1" applyAlignment="1">
      <alignment horizontal="center"/>
    </xf>
    <xf numFmtId="0" fontId="13" fillId="8" borderId="0" xfId="0" applyFont="1" applyFill="1" applyBorder="1" applyAlignment="1">
      <alignment horizontal="right"/>
    </xf>
    <xf numFmtId="0" fontId="14" fillId="8" borderId="0" xfId="0" applyFont="1" applyFill="1" applyBorder="1" applyAlignment="1">
      <alignment horizontal="center"/>
    </xf>
    <xf numFmtId="0" fontId="5" fillId="12" borderId="0" xfId="0" applyFont="1" applyFill="1"/>
    <xf numFmtId="0" fontId="6" fillId="12" borderId="0" xfId="0" applyFont="1" applyFill="1" applyBorder="1"/>
    <xf numFmtId="0" fontId="18" fillId="12" borderId="0" xfId="0" applyFont="1" applyFill="1" applyBorder="1" applyAlignment="1">
      <alignment vertical="top" wrapText="1"/>
    </xf>
    <xf numFmtId="0" fontId="0" fillId="12" borderId="0" xfId="0" applyFill="1" applyAlignment="1">
      <alignment horizontal="center"/>
    </xf>
    <xf numFmtId="0" fontId="18" fillId="12" borderId="0" xfId="0" applyFont="1" applyFill="1" applyBorder="1" applyAlignment="1">
      <alignment horizontal="left" vertical="top" wrapText="1"/>
    </xf>
    <xf numFmtId="0" fontId="20" fillId="2" borderId="0" xfId="0" applyFont="1" applyFill="1" applyBorder="1"/>
    <xf numFmtId="165" fontId="20" fillId="2" borderId="0" xfId="0" applyNumberFormat="1" applyFont="1" applyFill="1" applyBorder="1" applyAlignment="1">
      <alignment horizontal="center"/>
    </xf>
    <xf numFmtId="0" fontId="14" fillId="12" borderId="0" xfId="0" applyFont="1" applyFill="1" applyBorder="1"/>
    <xf numFmtId="0" fontId="20" fillId="12" borderId="0" xfId="0" applyFont="1" applyFill="1" applyBorder="1" applyAlignment="1">
      <alignment horizontal="center"/>
    </xf>
    <xf numFmtId="0" fontId="11" fillId="12" borderId="0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15" fillId="12" borderId="0" xfId="0" applyFont="1" applyFill="1" applyBorder="1" applyAlignment="1">
      <alignment horizontal="center" vertical="center" wrapText="1"/>
    </xf>
    <xf numFmtId="0" fontId="15" fillId="12" borderId="0" xfId="0" applyFont="1" applyFill="1" applyBorder="1" applyAlignment="1">
      <alignment horizontal="center"/>
    </xf>
    <xf numFmtId="168" fontId="14" fillId="2" borderId="0" xfId="0" applyNumberFormat="1" applyFont="1" applyFill="1" applyBorder="1"/>
    <xf numFmtId="49" fontId="14" fillId="2" borderId="0" xfId="0" applyNumberFormat="1" applyFont="1" applyFill="1" applyBorder="1"/>
    <xf numFmtId="0" fontId="0" fillId="11" borderId="18" xfId="0" applyFill="1" applyBorder="1" applyAlignment="1">
      <alignment wrapText="1"/>
    </xf>
    <xf numFmtId="0" fontId="0" fillId="12" borderId="0" xfId="0" applyFill="1" applyBorder="1" applyAlignment="1">
      <alignment wrapText="1"/>
    </xf>
    <xf numFmtId="0" fontId="13" fillId="11" borderId="0" xfId="0" applyFont="1" applyFill="1" applyBorder="1" applyAlignment="1">
      <alignment wrapText="1"/>
    </xf>
    <xf numFmtId="0" fontId="12" fillId="11" borderId="12" xfId="0" applyFont="1" applyFill="1" applyBorder="1" applyAlignment="1">
      <alignment vertical="center"/>
    </xf>
    <xf numFmtId="0" fontId="12" fillId="11" borderId="14" xfId="0" applyFont="1" applyFill="1" applyBorder="1" applyAlignment="1">
      <alignment vertical="center"/>
    </xf>
    <xf numFmtId="0" fontId="12" fillId="11" borderId="15" xfId="0" applyFont="1" applyFill="1" applyBorder="1" applyAlignment="1">
      <alignment vertical="center"/>
    </xf>
    <xf numFmtId="0" fontId="12" fillId="11" borderId="16" xfId="0" applyFont="1" applyFill="1" applyBorder="1" applyAlignment="1">
      <alignment vertical="center"/>
    </xf>
    <xf numFmtId="0" fontId="34" fillId="11" borderId="0" xfId="0" applyFont="1" applyFill="1" applyBorder="1" applyAlignment="1">
      <alignment vertical="center"/>
    </xf>
    <xf numFmtId="0" fontId="35" fillId="2" borderId="0" xfId="0" applyFont="1" applyFill="1" applyBorder="1" applyAlignment="1">
      <alignment horizontal="center"/>
    </xf>
    <xf numFmtId="165" fontId="20" fillId="2" borderId="0" xfId="0" applyNumberFormat="1" applyFont="1" applyFill="1" applyBorder="1" applyAlignment="1">
      <alignment horizontal="right"/>
    </xf>
    <xf numFmtId="168" fontId="20" fillId="2" borderId="10" xfId="0" applyNumberFormat="1" applyFont="1" applyFill="1" applyBorder="1"/>
    <xf numFmtId="168" fontId="20" fillId="2" borderId="0" xfId="0" applyNumberFormat="1" applyFont="1" applyFill="1" applyBorder="1"/>
    <xf numFmtId="0" fontId="7" fillId="13" borderId="26" xfId="0" applyFont="1" applyFill="1" applyBorder="1" applyAlignment="1">
      <alignment vertical="center"/>
    </xf>
    <xf numFmtId="167" fontId="7" fillId="13" borderId="27" xfId="0" applyNumberFormat="1" applyFont="1" applyFill="1" applyBorder="1" applyAlignment="1">
      <alignment vertical="center"/>
    </xf>
    <xf numFmtId="0" fontId="0" fillId="12" borderId="0" xfId="0" applyFill="1" applyAlignment="1">
      <alignment wrapText="1"/>
    </xf>
    <xf numFmtId="0" fontId="0" fillId="12" borderId="0" xfId="0" applyFill="1" applyBorder="1" applyAlignment="1">
      <alignment horizontal="left" vertical="top"/>
    </xf>
    <xf numFmtId="0" fontId="20" fillId="12" borderId="0" xfId="0" applyFont="1" applyFill="1" applyBorder="1" applyAlignment="1"/>
    <xf numFmtId="0" fontId="6" fillId="12" borderId="0" xfId="0" applyFont="1" applyFill="1" applyBorder="1" applyAlignment="1">
      <alignment horizontal="center"/>
    </xf>
    <xf numFmtId="0" fontId="9" fillId="12" borderId="0" xfId="0" applyFont="1" applyFill="1" applyBorder="1" applyAlignment="1">
      <alignment vertical="center"/>
    </xf>
    <xf numFmtId="0" fontId="8" fillId="12" borderId="0" xfId="0" applyFont="1" applyFill="1" applyBorder="1" applyAlignment="1">
      <alignment vertical="center"/>
    </xf>
    <xf numFmtId="0" fontId="5" fillId="12" borderId="0" xfId="0" applyFont="1" applyFill="1" applyBorder="1" applyAlignment="1">
      <alignment vertical="center"/>
    </xf>
    <xf numFmtId="0" fontId="5" fillId="12" borderId="0" xfId="0" applyFont="1" applyFill="1" applyBorder="1" applyAlignment="1">
      <alignment horizontal="right" vertical="center"/>
    </xf>
    <xf numFmtId="0" fontId="5" fillId="12" borderId="0" xfId="0" applyFont="1" applyFill="1" applyBorder="1" applyAlignment="1">
      <alignment horizontal="left" vertical="center"/>
    </xf>
    <xf numFmtId="0" fontId="5" fillId="12" borderId="0" xfId="0" applyFont="1" applyFill="1" applyBorder="1" applyAlignment="1">
      <alignment horizontal="center"/>
    </xf>
    <xf numFmtId="0" fontId="0" fillId="12" borderId="0" xfId="0" applyFill="1" applyBorder="1" applyAlignment="1">
      <alignment vertical="center"/>
    </xf>
    <xf numFmtId="0" fontId="0" fillId="12" borderId="0" xfId="0" applyFill="1" applyBorder="1" applyAlignment="1">
      <alignment horizontal="center" vertical="center"/>
    </xf>
    <xf numFmtId="0" fontId="0" fillId="12" borderId="0" xfId="0" applyNumberFormat="1" applyFill="1" applyBorder="1" applyAlignment="1">
      <alignment horizontal="center"/>
    </xf>
    <xf numFmtId="165" fontId="0" fillId="12" borderId="0" xfId="0" applyNumberFormat="1" applyFill="1" applyBorder="1" applyAlignment="1">
      <alignment horizontal="center" vertical="center"/>
    </xf>
    <xf numFmtId="0" fontId="0" fillId="12" borderId="0" xfId="0" applyFont="1" applyFill="1" applyBorder="1" applyAlignment="1">
      <alignment vertical="center"/>
    </xf>
    <xf numFmtId="165" fontId="0" fillId="12" borderId="0" xfId="0" applyNumberFormat="1" applyFont="1" applyFill="1" applyBorder="1" applyAlignment="1">
      <alignment horizontal="center" vertical="center"/>
    </xf>
    <xf numFmtId="165" fontId="6" fillId="12" borderId="0" xfId="0" applyNumberFormat="1" applyFont="1" applyFill="1" applyBorder="1" applyAlignment="1">
      <alignment horizontal="center" vertical="center"/>
    </xf>
    <xf numFmtId="0" fontId="7" fillId="12" borderId="0" xfId="0" applyFont="1" applyFill="1" applyBorder="1" applyAlignment="1">
      <alignment vertical="center"/>
    </xf>
    <xf numFmtId="0" fontId="14" fillId="3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6" fontId="13" fillId="0" borderId="0" xfId="0" applyNumberFormat="1" applyFont="1" applyBorder="1" applyAlignment="1">
      <alignment horizontal="center"/>
    </xf>
    <xf numFmtId="0" fontId="13" fillId="11" borderId="28" xfId="0" applyFont="1" applyFill="1" applyBorder="1"/>
    <xf numFmtId="0" fontId="14" fillId="2" borderId="0" xfId="0" applyFont="1" applyFill="1" applyBorder="1" applyAlignment="1">
      <alignment horizontal="left" vertical="center"/>
    </xf>
    <xf numFmtId="0" fontId="14" fillId="2" borderId="28" xfId="0" applyFont="1" applyFill="1" applyBorder="1" applyAlignment="1">
      <alignment vertical="center"/>
    </xf>
    <xf numFmtId="0" fontId="14" fillId="3" borderId="15" xfId="0" applyFont="1" applyFill="1" applyBorder="1" applyAlignment="1">
      <alignment horizontal="center"/>
    </xf>
    <xf numFmtId="0" fontId="14" fillId="3" borderId="16" xfId="0" applyFont="1" applyFill="1" applyBorder="1" applyAlignment="1">
      <alignment horizontal="center"/>
    </xf>
    <xf numFmtId="0" fontId="14" fillId="2" borderId="15" xfId="0" applyFont="1" applyFill="1" applyBorder="1" applyAlignment="1">
      <alignment horizontal="center"/>
    </xf>
    <xf numFmtId="0" fontId="14" fillId="2" borderId="16" xfId="0" applyFont="1" applyFill="1" applyBorder="1" applyAlignment="1">
      <alignment horizontal="center"/>
    </xf>
    <xf numFmtId="0" fontId="14" fillId="11" borderId="15" xfId="0" applyFont="1" applyFill="1" applyBorder="1" applyAlignment="1">
      <alignment horizontal="center"/>
    </xf>
    <xf numFmtId="164" fontId="13" fillId="0" borderId="16" xfId="0" applyNumberFormat="1" applyFont="1" applyBorder="1" applyAlignment="1">
      <alignment horizontal="center"/>
    </xf>
    <xf numFmtId="164" fontId="13" fillId="2" borderId="16" xfId="0" applyNumberFormat="1" applyFont="1" applyFill="1" applyBorder="1" applyAlignment="1">
      <alignment horizontal="center"/>
    </xf>
    <xf numFmtId="0" fontId="14" fillId="11" borderId="17" xfId="0" applyFont="1" applyFill="1" applyBorder="1" applyAlignment="1">
      <alignment horizontal="center"/>
    </xf>
    <xf numFmtId="0" fontId="13" fillId="11" borderId="29" xfId="0" applyFont="1" applyFill="1" applyBorder="1"/>
    <xf numFmtId="0" fontId="13" fillId="0" borderId="18" xfId="0" applyFont="1" applyBorder="1" applyAlignment="1">
      <alignment horizontal="center"/>
    </xf>
    <xf numFmtId="164" fontId="13" fillId="0" borderId="19" xfId="0" applyNumberFormat="1" applyFont="1" applyBorder="1" applyAlignment="1">
      <alignment horizontal="center"/>
    </xf>
    <xf numFmtId="1" fontId="13" fillId="2" borderId="0" xfId="0" applyNumberFormat="1" applyFont="1" applyFill="1" applyBorder="1" applyAlignment="1">
      <alignment horizontal="center"/>
    </xf>
    <xf numFmtId="1" fontId="13" fillId="0" borderId="18" xfId="0" applyNumberFormat="1" applyFont="1" applyBorder="1" applyAlignment="1">
      <alignment horizontal="center"/>
    </xf>
    <xf numFmtId="16" fontId="13" fillId="0" borderId="18" xfId="0" applyNumberFormat="1" applyFont="1" applyBorder="1" applyAlignment="1">
      <alignment horizontal="center"/>
    </xf>
    <xf numFmtId="16" fontId="31" fillId="2" borderId="0" xfId="0" applyNumberFormat="1" applyFont="1" applyFill="1" applyBorder="1" applyAlignment="1">
      <alignment horizontal="center"/>
    </xf>
    <xf numFmtId="0" fontId="13" fillId="12" borderId="0" xfId="0" applyFont="1" applyFill="1" applyBorder="1"/>
    <xf numFmtId="0" fontId="5" fillId="12" borderId="0" xfId="0" applyFont="1" applyFill="1" applyBorder="1"/>
    <xf numFmtId="0" fontId="14" fillId="3" borderId="0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33" fillId="12" borderId="0" xfId="0" applyFont="1" applyFill="1" applyBorder="1" applyAlignment="1">
      <alignment vertical="center"/>
    </xf>
    <xf numFmtId="0" fontId="13" fillId="12" borderId="0" xfId="0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vertical="center"/>
    </xf>
    <xf numFmtId="165" fontId="13" fillId="12" borderId="0" xfId="0" applyNumberFormat="1" applyFont="1" applyFill="1" applyBorder="1" applyAlignment="1">
      <alignment horizontal="center" vertical="center"/>
    </xf>
    <xf numFmtId="0" fontId="14" fillId="12" borderId="0" xfId="0" applyFont="1" applyFill="1" applyBorder="1" applyAlignment="1">
      <alignment vertical="center"/>
    </xf>
    <xf numFmtId="165" fontId="14" fillId="12" borderId="0" xfId="0" applyNumberFormat="1" applyFont="1" applyFill="1" applyBorder="1" applyAlignment="1">
      <alignment horizontal="center" vertical="center"/>
    </xf>
    <xf numFmtId="165" fontId="39" fillId="11" borderId="45" xfId="0" applyNumberFormat="1" applyFont="1" applyFill="1" applyBorder="1" applyAlignment="1">
      <alignment horizontal="center" vertical="center"/>
    </xf>
    <xf numFmtId="165" fontId="39" fillId="11" borderId="47" xfId="0" applyNumberFormat="1" applyFont="1" applyFill="1" applyBorder="1" applyAlignment="1">
      <alignment horizontal="center" vertical="center"/>
    </xf>
    <xf numFmtId="165" fontId="39" fillId="6" borderId="48" xfId="0" applyNumberFormat="1" applyFont="1" applyFill="1" applyBorder="1" applyAlignment="1">
      <alignment horizontal="center" vertical="center"/>
    </xf>
    <xf numFmtId="165" fontId="39" fillId="6" borderId="49" xfId="0" applyNumberFormat="1" applyFont="1" applyFill="1" applyBorder="1" applyAlignment="1">
      <alignment horizontal="center" vertical="center"/>
    </xf>
    <xf numFmtId="165" fontId="38" fillId="11" borderId="44" xfId="0" applyNumberFormat="1" applyFont="1" applyFill="1" applyBorder="1" applyAlignment="1">
      <alignment horizontal="right" vertical="center"/>
    </xf>
    <xf numFmtId="165" fontId="38" fillId="11" borderId="46" xfId="0" applyNumberFormat="1" applyFont="1" applyFill="1" applyBorder="1" applyAlignment="1">
      <alignment horizontal="right" vertical="center"/>
    </xf>
    <xf numFmtId="0" fontId="13" fillId="2" borderId="16" xfId="0" applyFont="1" applyFill="1" applyBorder="1" applyAlignment="1">
      <alignment horizontal="center"/>
    </xf>
    <xf numFmtId="170" fontId="13" fillId="11" borderId="35" xfId="0" applyNumberFormat="1" applyFont="1" applyFill="1" applyBorder="1" applyAlignment="1">
      <alignment horizontal="center" vertical="center"/>
    </xf>
    <xf numFmtId="170" fontId="13" fillId="11" borderId="30" xfId="0" applyNumberFormat="1" applyFont="1" applyFill="1" applyBorder="1" applyAlignment="1">
      <alignment horizontal="center" vertical="center"/>
    </xf>
    <xf numFmtId="170" fontId="13" fillId="11" borderId="39" xfId="0" applyNumberFormat="1" applyFont="1" applyFill="1" applyBorder="1" applyAlignment="1">
      <alignment horizontal="center" vertical="center"/>
    </xf>
    <xf numFmtId="170" fontId="13" fillId="11" borderId="41" xfId="0" applyNumberFormat="1" applyFont="1" applyFill="1" applyBorder="1" applyAlignment="1">
      <alignment horizontal="center" vertical="center"/>
    </xf>
    <xf numFmtId="14" fontId="13" fillId="11" borderId="31" xfId="0" applyNumberFormat="1" applyFont="1" applyFill="1" applyBorder="1" applyAlignment="1">
      <alignment horizontal="center" vertical="center"/>
    </xf>
    <xf numFmtId="0" fontId="13" fillId="11" borderId="36" xfId="0" applyFont="1" applyFill="1" applyBorder="1" applyAlignment="1">
      <alignment horizontal="center" vertical="center"/>
    </xf>
    <xf numFmtId="0" fontId="13" fillId="11" borderId="33" xfId="0" applyFont="1" applyFill="1" applyBorder="1" applyAlignment="1">
      <alignment horizontal="center" vertical="center"/>
    </xf>
    <xf numFmtId="0" fontId="13" fillId="11" borderId="38" xfId="0" applyFont="1" applyFill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/>
    </xf>
    <xf numFmtId="0" fontId="13" fillId="11" borderId="34" xfId="0" applyFont="1" applyFill="1" applyBorder="1" applyAlignment="1">
      <alignment horizontal="center" vertical="center"/>
    </xf>
    <xf numFmtId="170" fontId="40" fillId="11" borderId="39" xfId="0" applyNumberFormat="1" applyFont="1" applyFill="1" applyBorder="1" applyAlignment="1">
      <alignment horizontal="center" vertical="center"/>
    </xf>
    <xf numFmtId="14" fontId="13" fillId="11" borderId="37" xfId="0" applyNumberFormat="1" applyFont="1" applyFill="1" applyBorder="1" applyAlignment="1">
      <alignment horizontal="center" vertical="center"/>
    </xf>
    <xf numFmtId="170" fontId="13" fillId="11" borderId="32" xfId="0" applyNumberFormat="1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40" fillId="2" borderId="0" xfId="0" applyFont="1" applyFill="1" applyBorder="1" applyAlignment="1">
      <alignment horizontal="center" vertical="center"/>
    </xf>
    <xf numFmtId="14" fontId="13" fillId="11" borderId="50" xfId="0" applyNumberFormat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14" fillId="12" borderId="0" xfId="0" applyFont="1" applyFill="1" applyBorder="1" applyAlignment="1">
      <alignment horizontal="center" vertical="center"/>
    </xf>
    <xf numFmtId="0" fontId="13" fillId="11" borderId="51" xfId="0" applyFont="1" applyFill="1" applyBorder="1" applyAlignment="1">
      <alignment horizontal="center" vertical="center"/>
    </xf>
    <xf numFmtId="0" fontId="13" fillId="11" borderId="52" xfId="0" applyFont="1" applyFill="1" applyBorder="1" applyAlignment="1">
      <alignment horizontal="center" vertical="center"/>
    </xf>
    <xf numFmtId="0" fontId="13" fillId="11" borderId="53" xfId="0" applyFont="1" applyFill="1" applyBorder="1" applyAlignment="1">
      <alignment horizontal="center" vertical="center"/>
    </xf>
    <xf numFmtId="0" fontId="13" fillId="11" borderId="54" xfId="0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horizontal="center"/>
    </xf>
    <xf numFmtId="1" fontId="13" fillId="12" borderId="0" xfId="0" applyNumberFormat="1" applyFont="1" applyFill="1" applyBorder="1" applyAlignment="1">
      <alignment horizontal="center"/>
    </xf>
    <xf numFmtId="16" fontId="13" fillId="12" borderId="0" xfId="0" applyNumberFormat="1" applyFont="1" applyFill="1" applyBorder="1" applyAlignment="1">
      <alignment horizontal="center"/>
    </xf>
    <xf numFmtId="0" fontId="14" fillId="12" borderId="0" xfId="0" applyFont="1" applyFill="1" applyBorder="1" applyAlignment="1">
      <alignment horizontal="center"/>
    </xf>
    <xf numFmtId="164" fontId="13" fillId="12" borderId="0" xfId="0" applyNumberFormat="1" applyFont="1" applyFill="1" applyBorder="1" applyAlignment="1">
      <alignment horizontal="center"/>
    </xf>
    <xf numFmtId="0" fontId="13" fillId="12" borderId="0" xfId="0" applyNumberFormat="1" applyFont="1" applyFill="1" applyBorder="1" applyAlignment="1">
      <alignment horizontal="left" vertical="center"/>
    </xf>
    <xf numFmtId="170" fontId="13" fillId="12" borderId="0" xfId="0" applyNumberFormat="1" applyFont="1" applyFill="1" applyBorder="1" applyAlignment="1">
      <alignment horizontal="center" vertical="center"/>
    </xf>
    <xf numFmtId="14" fontId="13" fillId="12" borderId="0" xfId="0" applyNumberFormat="1" applyFont="1" applyFill="1" applyBorder="1" applyAlignment="1">
      <alignment horizontal="center" vertical="center"/>
    </xf>
    <xf numFmtId="10" fontId="14" fillId="0" borderId="0" xfId="0" applyNumberFormat="1" applyFont="1" applyBorder="1" applyAlignment="1">
      <alignment horizontal="center"/>
    </xf>
    <xf numFmtId="0" fontId="36" fillId="12" borderId="0" xfId="0" applyFont="1" applyFill="1" applyBorder="1" applyAlignment="1">
      <alignment horizontal="center" vertical="center" wrapText="1"/>
    </xf>
    <xf numFmtId="0" fontId="13" fillId="12" borderId="0" xfId="0" applyFont="1" applyFill="1" applyBorder="1" applyAlignment="1">
      <alignment horizontal="left" vertical="top" wrapText="1"/>
    </xf>
    <xf numFmtId="0" fontId="30" fillId="12" borderId="13" xfId="0" applyFont="1" applyFill="1" applyBorder="1" applyAlignment="1">
      <alignment horizontal="center" vertical="center"/>
    </xf>
    <xf numFmtId="0" fontId="20" fillId="11" borderId="0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right" vertical="center"/>
    </xf>
    <xf numFmtId="0" fontId="12" fillId="2" borderId="0" xfId="0" applyFont="1" applyFill="1" applyBorder="1" applyAlignment="1">
      <alignment horizontal="right" vertical="center"/>
    </xf>
    <xf numFmtId="0" fontId="14" fillId="11" borderId="0" xfId="0" applyFont="1" applyFill="1" applyBorder="1" applyAlignment="1">
      <alignment horizontal="center" vertical="top" wrapText="1"/>
    </xf>
    <xf numFmtId="167" fontId="7" fillId="13" borderId="0" xfId="0" applyNumberFormat="1" applyFont="1" applyFill="1" applyBorder="1" applyAlignment="1">
      <alignment horizontal="center"/>
    </xf>
    <xf numFmtId="167" fontId="5" fillId="13" borderId="0" xfId="0" applyNumberFormat="1" applyFont="1" applyFill="1" applyBorder="1" applyAlignment="1">
      <alignment horizontal="center"/>
    </xf>
    <xf numFmtId="167" fontId="4" fillId="13" borderId="0" xfId="0" applyNumberFormat="1" applyFont="1" applyFill="1" applyBorder="1" applyAlignment="1">
      <alignment horizontal="right"/>
    </xf>
    <xf numFmtId="0" fontId="12" fillId="2" borderId="12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horizontal="left" vertical="center"/>
    </xf>
    <xf numFmtId="0" fontId="12" fillId="11" borderId="24" xfId="0" applyFont="1" applyFill="1" applyBorder="1" applyAlignment="1">
      <alignment horizontal="center" vertical="center"/>
    </xf>
    <xf numFmtId="0" fontId="12" fillId="11" borderId="11" xfId="0" applyFont="1" applyFill="1" applyBorder="1" applyAlignment="1">
      <alignment horizontal="center" vertical="center"/>
    </xf>
    <xf numFmtId="1" fontId="34" fillId="11" borderId="24" xfId="0" applyNumberFormat="1" applyFont="1" applyFill="1" applyBorder="1" applyAlignment="1">
      <alignment horizontal="center" vertical="center"/>
    </xf>
    <xf numFmtId="1" fontId="34" fillId="11" borderId="25" xfId="0" applyNumberFormat="1" applyFont="1" applyFill="1" applyBorder="1" applyAlignment="1">
      <alignment horizontal="center" vertical="center"/>
    </xf>
    <xf numFmtId="0" fontId="34" fillId="11" borderId="24" xfId="0" applyFont="1" applyFill="1" applyBorder="1" applyAlignment="1">
      <alignment horizontal="center" vertical="center"/>
    </xf>
    <xf numFmtId="0" fontId="34" fillId="11" borderId="25" xfId="0" applyFont="1" applyFill="1" applyBorder="1" applyAlignment="1">
      <alignment horizontal="center" vertical="center"/>
    </xf>
    <xf numFmtId="164" fontId="29" fillId="13" borderId="26" xfId="0" applyNumberFormat="1" applyFont="1" applyFill="1" applyBorder="1" applyAlignment="1">
      <alignment horizontal="left" vertical="center"/>
    </xf>
    <xf numFmtId="164" fontId="29" fillId="13" borderId="0" xfId="0" applyNumberFormat="1" applyFont="1" applyFill="1" applyBorder="1" applyAlignment="1">
      <alignment horizontal="left" vertical="center"/>
    </xf>
    <xf numFmtId="164" fontId="29" fillId="13" borderId="27" xfId="0" applyNumberFormat="1" applyFont="1" applyFill="1" applyBorder="1" applyAlignment="1">
      <alignment horizontal="left" vertical="center"/>
    </xf>
    <xf numFmtId="1" fontId="12" fillId="2" borderId="13" xfId="0" applyNumberFormat="1" applyFont="1" applyFill="1" applyBorder="1" applyAlignment="1">
      <alignment horizontal="right" vertical="center"/>
    </xf>
    <xf numFmtId="1" fontId="12" fillId="2" borderId="0" xfId="0" applyNumberFormat="1" applyFont="1" applyFill="1" applyBorder="1" applyAlignment="1">
      <alignment horizontal="right" vertical="center"/>
    </xf>
    <xf numFmtId="0" fontId="22" fillId="11" borderId="12" xfId="0" applyFont="1" applyFill="1" applyBorder="1" applyAlignment="1">
      <alignment horizontal="center" vertical="center"/>
    </xf>
    <xf numFmtId="0" fontId="22" fillId="11" borderId="13" xfId="0" applyFont="1" applyFill="1" applyBorder="1" applyAlignment="1">
      <alignment horizontal="center" vertical="center"/>
    </xf>
    <xf numFmtId="0" fontId="22" fillId="11" borderId="14" xfId="0" applyFont="1" applyFill="1" applyBorder="1" applyAlignment="1">
      <alignment horizontal="center" vertical="center"/>
    </xf>
    <xf numFmtId="0" fontId="22" fillId="11" borderId="15" xfId="0" applyFont="1" applyFill="1" applyBorder="1" applyAlignment="1">
      <alignment horizontal="center" vertical="center"/>
    </xf>
    <xf numFmtId="0" fontId="22" fillId="11" borderId="0" xfId="0" applyFont="1" applyFill="1" applyBorder="1" applyAlignment="1">
      <alignment horizontal="center" vertical="center"/>
    </xf>
    <xf numFmtId="0" fontId="22" fillId="11" borderId="16" xfId="0" applyFont="1" applyFill="1" applyBorder="1" applyAlignment="1">
      <alignment horizontal="center" vertical="center"/>
    </xf>
    <xf numFmtId="0" fontId="22" fillId="11" borderId="17" xfId="0" applyFont="1" applyFill="1" applyBorder="1" applyAlignment="1">
      <alignment horizontal="center" vertical="center"/>
    </xf>
    <xf numFmtId="0" fontId="22" fillId="11" borderId="18" xfId="0" applyFont="1" applyFill="1" applyBorder="1" applyAlignment="1">
      <alignment horizontal="center" vertical="center"/>
    </xf>
    <xf numFmtId="0" fontId="22" fillId="11" borderId="19" xfId="0" applyFont="1" applyFill="1" applyBorder="1" applyAlignment="1">
      <alignment horizontal="center" vertical="center"/>
    </xf>
    <xf numFmtId="0" fontId="7" fillId="13" borderId="18" xfId="0" applyFont="1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7" fillId="13" borderId="0" xfId="0" applyFont="1" applyFill="1" applyBorder="1" applyAlignment="1">
      <alignment horizontal="left"/>
    </xf>
    <xf numFmtId="0" fontId="7" fillId="13" borderId="0" xfId="0" applyFont="1" applyFill="1" applyBorder="1" applyAlignment="1">
      <alignment horizontal="right"/>
    </xf>
    <xf numFmtId="0" fontId="35" fillId="2" borderId="0" xfId="0" applyFont="1" applyFill="1" applyBorder="1" applyAlignment="1">
      <alignment horizontal="center"/>
    </xf>
    <xf numFmtId="0" fontId="20" fillId="11" borderId="0" xfId="0" applyFont="1" applyFill="1" applyBorder="1" applyAlignment="1">
      <alignment horizontal="center" wrapText="1"/>
    </xf>
    <xf numFmtId="0" fontId="16" fillId="12" borderId="0" xfId="0" applyFont="1" applyFill="1" applyBorder="1" applyAlignment="1">
      <alignment horizontal="center" vertical="top"/>
    </xf>
    <xf numFmtId="0" fontId="14" fillId="11" borderId="0" xfId="0" applyFont="1" applyFill="1" applyBorder="1" applyAlignment="1">
      <alignment horizontal="center"/>
    </xf>
    <xf numFmtId="0" fontId="13" fillId="11" borderId="0" xfId="0" applyFont="1" applyFill="1" applyBorder="1" applyAlignment="1">
      <alignment horizontal="left" vertical="top" wrapText="1"/>
    </xf>
    <xf numFmtId="0" fontId="12" fillId="11" borderId="13" xfId="0" applyFont="1" applyFill="1" applyBorder="1" applyAlignment="1">
      <alignment horizontal="center" vertical="center"/>
    </xf>
    <xf numFmtId="0" fontId="14" fillId="7" borderId="15" xfId="0" applyFont="1" applyFill="1" applyBorder="1" applyAlignment="1">
      <alignment horizontal="center"/>
    </xf>
    <xf numFmtId="0" fontId="14" fillId="7" borderId="16" xfId="0" applyFont="1" applyFill="1" applyBorder="1" applyAlignment="1">
      <alignment horizontal="center"/>
    </xf>
    <xf numFmtId="0" fontId="13" fillId="11" borderId="0" xfId="0" applyFont="1" applyFill="1" applyBorder="1" applyAlignment="1">
      <alignment horizontal="left" vertical="center" wrapText="1"/>
    </xf>
    <xf numFmtId="0" fontId="19" fillId="4" borderId="12" xfId="0" applyFont="1" applyFill="1" applyBorder="1" applyAlignment="1">
      <alignment horizontal="center" vertical="center"/>
    </xf>
    <xf numFmtId="0" fontId="19" fillId="4" borderId="14" xfId="0" applyFont="1" applyFill="1" applyBorder="1" applyAlignment="1">
      <alignment horizontal="center" vertical="center"/>
    </xf>
    <xf numFmtId="0" fontId="19" fillId="4" borderId="15" xfId="0" applyFont="1" applyFill="1" applyBorder="1" applyAlignment="1">
      <alignment horizontal="center" vertical="center"/>
    </xf>
    <xf numFmtId="0" fontId="19" fillId="4" borderId="16" xfId="0" applyFont="1" applyFill="1" applyBorder="1" applyAlignment="1">
      <alignment horizontal="center" vertical="center"/>
    </xf>
    <xf numFmtId="0" fontId="33" fillId="11" borderId="23" xfId="0" applyFont="1" applyFill="1" applyBorder="1" applyAlignment="1">
      <alignment horizontal="center" wrapText="1"/>
    </xf>
    <xf numFmtId="0" fontId="32" fillId="12" borderId="0" xfId="0" applyFont="1" applyFill="1" applyBorder="1" applyAlignment="1">
      <alignment horizontal="center" vertical="center"/>
    </xf>
    <xf numFmtId="0" fontId="18" fillId="11" borderId="0" xfId="0" applyFont="1" applyFill="1" applyBorder="1" applyAlignment="1">
      <alignment horizontal="left" vertical="top" wrapText="1"/>
    </xf>
    <xf numFmtId="0" fontId="18" fillId="11" borderId="18" xfId="0" applyFont="1" applyFill="1" applyBorder="1" applyAlignment="1">
      <alignment horizontal="left" vertical="top" wrapText="1"/>
    </xf>
    <xf numFmtId="0" fontId="24" fillId="11" borderId="0" xfId="0" applyFont="1" applyFill="1" applyBorder="1" applyAlignment="1">
      <alignment horizontal="center" vertical="center"/>
    </xf>
    <xf numFmtId="0" fontId="24" fillId="11" borderId="20" xfId="0" applyFont="1" applyFill="1" applyBorder="1" applyAlignment="1">
      <alignment horizontal="center" vertical="center"/>
    </xf>
    <xf numFmtId="0" fontId="18" fillId="11" borderId="0" xfId="0" applyFont="1" applyFill="1" applyBorder="1" applyAlignment="1">
      <alignment horizontal="left" vertical="center" wrapText="1"/>
    </xf>
    <xf numFmtId="0" fontId="24" fillId="11" borderId="11" xfId="0" applyFont="1" applyFill="1" applyBorder="1" applyAlignment="1">
      <alignment horizontal="center" vertical="center"/>
    </xf>
    <xf numFmtId="0" fontId="23" fillId="4" borderId="12" xfId="0" applyFont="1" applyFill="1" applyBorder="1" applyAlignment="1">
      <alignment horizontal="center" vertical="center"/>
    </xf>
    <xf numFmtId="0" fontId="23" fillId="4" borderId="13" xfId="0" applyFont="1" applyFill="1" applyBorder="1" applyAlignment="1">
      <alignment horizontal="center" vertical="center"/>
    </xf>
    <xf numFmtId="0" fontId="23" fillId="4" borderId="14" xfId="0" applyFont="1" applyFill="1" applyBorder="1" applyAlignment="1">
      <alignment horizontal="center" vertical="center"/>
    </xf>
    <xf numFmtId="0" fontId="25" fillId="11" borderId="0" xfId="0" applyFont="1" applyFill="1" applyBorder="1" applyAlignment="1">
      <alignment horizontal="center" vertical="top" wrapText="1"/>
    </xf>
    <xf numFmtId="0" fontId="13" fillId="8" borderId="7" xfId="0" applyFont="1" applyFill="1" applyBorder="1" applyAlignment="1">
      <alignment horizontal="center"/>
    </xf>
    <xf numFmtId="0" fontId="12" fillId="8" borderId="2" xfId="0" applyFont="1" applyFill="1" applyBorder="1" applyAlignment="1">
      <alignment horizontal="left" vertical="center"/>
    </xf>
    <xf numFmtId="0" fontId="12" fillId="8" borderId="0" xfId="0" applyFont="1" applyFill="1" applyBorder="1" applyAlignment="1">
      <alignment horizontal="left" vertical="center"/>
    </xf>
    <xf numFmtId="0" fontId="13" fillId="8" borderId="0" xfId="0" applyFont="1" applyFill="1" applyBorder="1" applyAlignment="1">
      <alignment horizontal="right"/>
    </xf>
    <xf numFmtId="167" fontId="13" fillId="8" borderId="0" xfId="0" applyNumberFormat="1" applyFont="1" applyFill="1" applyBorder="1" applyAlignment="1">
      <alignment horizontal="center"/>
    </xf>
    <xf numFmtId="167" fontId="13" fillId="8" borderId="0" xfId="0" applyNumberFormat="1" applyFont="1" applyFill="1" applyBorder="1" applyAlignment="1">
      <alignment horizontal="right"/>
    </xf>
    <xf numFmtId="167" fontId="14" fillId="8" borderId="0" xfId="0" applyNumberFormat="1" applyFont="1" applyFill="1" applyBorder="1" applyAlignment="1">
      <alignment horizontal="center"/>
    </xf>
    <xf numFmtId="0" fontId="12" fillId="8" borderId="1" xfId="0" applyFont="1" applyFill="1" applyBorder="1" applyAlignment="1">
      <alignment horizontal="center" vertical="center"/>
    </xf>
    <xf numFmtId="0" fontId="12" fillId="8" borderId="2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0" fontId="12" fillId="8" borderId="0" xfId="0" applyFont="1" applyFill="1" applyBorder="1" applyAlignment="1">
      <alignment horizontal="center" vertical="center"/>
    </xf>
    <xf numFmtId="1" fontId="12" fillId="8" borderId="2" xfId="0" applyNumberFormat="1" applyFont="1" applyFill="1" applyBorder="1" applyAlignment="1">
      <alignment horizontal="right" vertical="center"/>
    </xf>
    <xf numFmtId="0" fontId="12" fillId="8" borderId="0" xfId="0" applyFont="1" applyFill="1" applyBorder="1" applyAlignment="1">
      <alignment horizontal="right" vertical="center"/>
    </xf>
    <xf numFmtId="0" fontId="14" fillId="8" borderId="0" xfId="0" applyFont="1" applyFill="1" applyBorder="1" applyAlignment="1">
      <alignment horizontal="center"/>
    </xf>
    <xf numFmtId="0" fontId="14" fillId="8" borderId="10" xfId="0" applyFont="1" applyFill="1" applyBorder="1" applyAlignment="1">
      <alignment horizontal="center"/>
    </xf>
    <xf numFmtId="0" fontId="14" fillId="8" borderId="9" xfId="0" applyFont="1" applyFill="1" applyBorder="1" applyAlignment="1">
      <alignment horizontal="center"/>
    </xf>
    <xf numFmtId="0" fontId="19" fillId="4" borderId="12" xfId="0" applyNumberFormat="1" applyFont="1" applyFill="1" applyBorder="1" applyAlignment="1">
      <alignment horizontal="center" vertical="center"/>
    </xf>
    <xf numFmtId="0" fontId="19" fillId="4" borderId="13" xfId="0" applyNumberFormat="1" applyFont="1" applyFill="1" applyBorder="1" applyAlignment="1">
      <alignment horizontal="center" vertical="center"/>
    </xf>
    <xf numFmtId="0" fontId="19" fillId="4" borderId="14" xfId="0" applyNumberFormat="1" applyFont="1" applyFill="1" applyBorder="1" applyAlignment="1">
      <alignment horizontal="center" vertical="center"/>
    </xf>
    <xf numFmtId="0" fontId="19" fillId="4" borderId="17" xfId="0" applyNumberFormat="1" applyFont="1" applyFill="1" applyBorder="1" applyAlignment="1">
      <alignment horizontal="center" vertical="center"/>
    </xf>
    <xf numFmtId="0" fontId="19" fillId="4" borderId="18" xfId="0" applyNumberFormat="1" applyFont="1" applyFill="1" applyBorder="1" applyAlignment="1">
      <alignment horizontal="center" vertical="center"/>
    </xf>
    <xf numFmtId="0" fontId="19" fillId="4" borderId="19" xfId="0" applyNumberFormat="1" applyFont="1" applyFill="1" applyBorder="1" applyAlignment="1">
      <alignment horizontal="center" vertical="center"/>
    </xf>
    <xf numFmtId="0" fontId="13" fillId="11" borderId="15" xfId="0" applyNumberFormat="1" applyFont="1" applyFill="1" applyBorder="1" applyAlignment="1">
      <alignment horizontal="left" vertical="center"/>
    </xf>
    <xf numFmtId="0" fontId="13" fillId="11" borderId="0" xfId="0" applyNumberFormat="1" applyFont="1" applyFill="1" applyBorder="1" applyAlignment="1">
      <alignment horizontal="left" vertical="center"/>
    </xf>
    <xf numFmtId="0" fontId="13" fillId="11" borderId="28" xfId="0" applyNumberFormat="1" applyFont="1" applyFill="1" applyBorder="1" applyAlignment="1">
      <alignment horizontal="left" vertical="center"/>
    </xf>
    <xf numFmtId="0" fontId="13" fillId="11" borderId="17" xfId="0" applyNumberFormat="1" applyFont="1" applyFill="1" applyBorder="1" applyAlignment="1">
      <alignment horizontal="left" vertical="center"/>
    </xf>
    <xf numFmtId="0" fontId="13" fillId="11" borderId="18" xfId="0" applyNumberFormat="1" applyFont="1" applyFill="1" applyBorder="1" applyAlignment="1">
      <alignment horizontal="left" vertical="center"/>
    </xf>
    <xf numFmtId="0" fontId="13" fillId="11" borderId="29" xfId="0" applyNumberFormat="1" applyFont="1" applyFill="1" applyBorder="1" applyAlignment="1">
      <alignment horizontal="left" vertical="center"/>
    </xf>
    <xf numFmtId="16" fontId="13" fillId="12" borderId="0" xfId="0" applyNumberFormat="1" applyFont="1" applyFill="1" applyBorder="1" applyAlignment="1">
      <alignment horizontal="center"/>
    </xf>
    <xf numFmtId="0" fontId="14" fillId="2" borderId="15" xfId="0" applyNumberFormat="1" applyFont="1" applyFill="1" applyBorder="1" applyAlignment="1">
      <alignment horizontal="left" vertical="center"/>
    </xf>
    <xf numFmtId="0" fontId="14" fillId="2" borderId="0" xfId="0" applyNumberFormat="1" applyFont="1" applyFill="1" applyBorder="1" applyAlignment="1">
      <alignment horizontal="left" vertical="center"/>
    </xf>
    <xf numFmtId="165" fontId="8" fillId="14" borderId="42" xfId="0" applyNumberFormat="1" applyFont="1" applyFill="1" applyBorder="1" applyAlignment="1">
      <alignment horizontal="center" vertical="center"/>
    </xf>
    <xf numFmtId="165" fontId="8" fillId="14" borderId="43" xfId="0" applyNumberFormat="1" applyFont="1" applyFill="1" applyBorder="1" applyAlignment="1">
      <alignment horizontal="center" vertical="center"/>
    </xf>
    <xf numFmtId="0" fontId="14" fillId="3" borderId="12" xfId="0" applyNumberFormat="1" applyFont="1" applyFill="1" applyBorder="1" applyAlignment="1">
      <alignment horizontal="center" vertical="center"/>
    </xf>
    <xf numFmtId="0" fontId="14" fillId="3" borderId="13" xfId="0" applyNumberFormat="1" applyFont="1" applyFill="1" applyBorder="1" applyAlignment="1">
      <alignment horizontal="center" vertical="center"/>
    </xf>
    <xf numFmtId="0" fontId="13" fillId="11" borderId="15" xfId="0" applyFont="1" applyFill="1" applyBorder="1" applyAlignment="1">
      <alignment horizontal="left" vertical="center"/>
    </xf>
    <xf numFmtId="0" fontId="13" fillId="11" borderId="0" xfId="0" applyFont="1" applyFill="1" applyBorder="1" applyAlignment="1">
      <alignment horizontal="left" vertical="center"/>
    </xf>
    <xf numFmtId="0" fontId="13" fillId="11" borderId="28" xfId="0" applyFont="1" applyFill="1" applyBorder="1" applyAlignment="1">
      <alignment horizontal="left" vertical="center"/>
    </xf>
    <xf numFmtId="0" fontId="14" fillId="2" borderId="15" xfId="0" applyFont="1" applyFill="1" applyBorder="1" applyAlignment="1">
      <alignment horizontal="left" vertical="center"/>
    </xf>
    <xf numFmtId="0" fontId="14" fillId="2" borderId="0" xfId="0" applyFont="1" applyFill="1" applyBorder="1" applyAlignment="1">
      <alignment horizontal="left" vertical="center"/>
    </xf>
    <xf numFmtId="0" fontId="37" fillId="11" borderId="12" xfId="0" applyFont="1" applyFill="1" applyBorder="1" applyAlignment="1">
      <alignment horizontal="center" vertical="center"/>
    </xf>
    <xf numFmtId="0" fontId="37" fillId="11" borderId="13" xfId="0" applyFont="1" applyFill="1" applyBorder="1" applyAlignment="1">
      <alignment horizontal="center" vertical="center"/>
    </xf>
    <xf numFmtId="0" fontId="37" fillId="11" borderId="14" xfId="0" applyFont="1" applyFill="1" applyBorder="1" applyAlignment="1">
      <alignment horizontal="center" vertical="center"/>
    </xf>
    <xf numFmtId="0" fontId="37" fillId="11" borderId="17" xfId="0" applyFont="1" applyFill="1" applyBorder="1" applyAlignment="1">
      <alignment horizontal="center" vertical="center"/>
    </xf>
    <xf numFmtId="0" fontId="37" fillId="11" borderId="18" xfId="0" applyFont="1" applyFill="1" applyBorder="1" applyAlignment="1">
      <alignment horizontal="center" vertical="center"/>
    </xf>
    <xf numFmtId="0" fontId="37" fillId="11" borderId="19" xfId="0" applyFont="1" applyFill="1" applyBorder="1" applyAlignment="1">
      <alignment horizontal="center" vertical="center"/>
    </xf>
    <xf numFmtId="0" fontId="19" fillId="4" borderId="13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41" fillId="11" borderId="15" xfId="0" applyFont="1" applyFill="1" applyBorder="1"/>
    <xf numFmtId="0" fontId="13" fillId="11" borderId="16" xfId="0" applyFont="1" applyFill="1" applyBorder="1" applyAlignment="1">
      <alignment horizontal="center" vertical="center"/>
    </xf>
    <xf numFmtId="0" fontId="13" fillId="0" borderId="15" xfId="0" applyFont="1" applyBorder="1"/>
    <xf numFmtId="165" fontId="13" fillId="0" borderId="16" xfId="0" applyNumberFormat="1" applyFont="1" applyBorder="1" applyAlignment="1">
      <alignment horizontal="center" vertical="center"/>
    </xf>
    <xf numFmtId="0" fontId="13" fillId="11" borderId="17" xfId="0" applyFont="1" applyFill="1" applyBorder="1"/>
    <xf numFmtId="0" fontId="13" fillId="11" borderId="19" xfId="0" applyFont="1" applyFill="1" applyBorder="1"/>
    <xf numFmtId="0" fontId="13" fillId="0" borderId="16" xfId="0" applyFont="1" applyBorder="1" applyAlignment="1">
      <alignment horizontal="center" vertical="center"/>
    </xf>
    <xf numFmtId="0" fontId="13" fillId="11" borderId="16" xfId="0" applyFont="1" applyFill="1" applyBorder="1" applyAlignment="1">
      <alignment horizontal="center"/>
    </xf>
    <xf numFmtId="0" fontId="13" fillId="0" borderId="16" xfId="0" applyNumberFormat="1" applyFont="1" applyBorder="1" applyAlignment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17">
    <dxf>
      <font>
        <b/>
        <i val="0"/>
        <color rgb="FF9C0006"/>
      </font>
      <fill>
        <patternFill patternType="none">
          <bgColor auto="1"/>
        </patternFill>
      </fill>
    </dxf>
    <dxf>
      <font>
        <b/>
        <i val="0"/>
        <color rgb="FF9C0006"/>
      </font>
      <fill>
        <patternFill patternType="none">
          <bgColor auto="1"/>
        </patternFill>
      </fill>
    </dxf>
    <dxf>
      <font>
        <b/>
        <i val="0"/>
        <color rgb="FF9C0006"/>
      </font>
      <fill>
        <patternFill patternType="none">
          <bgColor auto="1"/>
        </patternFill>
      </fill>
    </dxf>
    <dxf>
      <font>
        <b/>
        <i val="0"/>
        <color rgb="FF9C0006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9C0006"/>
      </font>
      <fill>
        <patternFill patternType="none">
          <bgColor auto="1"/>
        </patternFill>
      </fill>
    </dxf>
    <dxf>
      <font>
        <b/>
        <i val="0"/>
        <color rgb="FF9C0006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</dxfs>
  <tableStyles count="0" defaultTableStyle="TableStyleMedium9" defaultPivotStyle="PivotStyleMedium7"/>
  <colors>
    <mruColors>
      <color rgb="FFFFD3CA"/>
      <color rgb="FFFF7D77"/>
      <color rgb="FFE9EF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635000</xdr:colOff>
      <xdr:row>29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12801600" y="1868805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theme="4" tint="-0.249977111117893"/>
  </sheetPr>
  <dimension ref="A1:CS133"/>
  <sheetViews>
    <sheetView tabSelected="1" topLeftCell="A2" workbookViewId="0">
      <selection activeCell="C8" sqref="C8:G9"/>
    </sheetView>
  </sheetViews>
  <sheetFormatPr baseColWidth="10" defaultRowHeight="16" x14ac:dyDescent="0.2"/>
  <cols>
    <col min="1" max="1" width="6.6640625" style="47" customWidth="1"/>
    <col min="2" max="2" width="2.83203125" style="3" customWidth="1"/>
    <col min="3" max="3" width="13.6640625" style="3" customWidth="1"/>
    <col min="4" max="4" width="6.83203125" style="3" customWidth="1"/>
    <col min="5" max="5" width="2.5" style="3" customWidth="1"/>
    <col min="6" max="6" width="12.5" style="3" customWidth="1"/>
    <col min="7" max="7" width="6.83203125" style="3" customWidth="1"/>
    <col min="8" max="9" width="2.83203125" style="3" customWidth="1"/>
    <col min="10" max="10" width="2.5" style="3" customWidth="1"/>
    <col min="11" max="11" width="1.5" style="3" customWidth="1"/>
    <col min="12" max="12" width="16.83203125" style="3" customWidth="1"/>
    <col min="13" max="14" width="10.83203125" style="3"/>
    <col min="15" max="15" width="1.6640625" style="3" customWidth="1"/>
    <col min="16" max="16" width="14" style="3" bestFit="1" customWidth="1"/>
    <col min="17" max="18" width="10.83203125" style="3"/>
    <col min="19" max="19" width="1.5" style="3" customWidth="1"/>
    <col min="20" max="20" width="17.6640625" style="3" bestFit="1" customWidth="1"/>
    <col min="21" max="22" width="10.83203125" style="3"/>
    <col min="23" max="23" width="5" style="3" customWidth="1"/>
    <col min="24" max="24" width="8.33203125" style="3" customWidth="1"/>
    <col min="25" max="25" width="2.1640625" style="3" customWidth="1"/>
    <col min="26" max="26" width="3" style="47" customWidth="1"/>
    <col min="27" max="27" width="10.83203125" style="47"/>
    <col min="28" max="28" width="1.33203125" style="188" customWidth="1"/>
    <col min="29" max="33" width="10.83203125" style="188"/>
    <col min="34" max="34" width="1.1640625" style="188" customWidth="1"/>
    <col min="35" max="97" width="10.83203125" style="47"/>
  </cols>
  <sheetData>
    <row r="1" spans="2:35" s="47" customFormat="1" x14ac:dyDescent="0.2">
      <c r="AB1" s="188"/>
      <c r="AC1" s="188"/>
      <c r="AD1" s="188"/>
      <c r="AE1" s="188"/>
      <c r="AF1" s="188"/>
      <c r="AG1" s="188"/>
      <c r="AH1" s="188"/>
    </row>
    <row r="2" spans="2:35" s="47" customFormat="1" ht="17" thickBot="1" x14ac:dyDescent="0.25">
      <c r="AB2" s="188"/>
      <c r="AC2" s="188"/>
      <c r="AD2" s="188"/>
      <c r="AE2" s="188"/>
      <c r="AF2" s="188"/>
      <c r="AG2" s="188"/>
      <c r="AH2" s="188"/>
    </row>
    <row r="3" spans="2:35" s="47" customFormat="1" ht="16" customHeight="1" x14ac:dyDescent="0.2">
      <c r="C3" s="86"/>
      <c r="D3" s="86"/>
      <c r="E3" s="86"/>
      <c r="F3" s="86"/>
      <c r="G3" s="303" t="s">
        <v>79</v>
      </c>
      <c r="H3" s="304"/>
      <c r="I3" s="304"/>
      <c r="J3" s="304"/>
      <c r="K3" s="304"/>
      <c r="L3" s="304"/>
      <c r="M3" s="304"/>
      <c r="N3" s="304"/>
      <c r="O3" s="304"/>
      <c r="P3" s="304"/>
      <c r="Q3" s="304"/>
      <c r="R3" s="304"/>
      <c r="S3" s="304"/>
      <c r="T3" s="305"/>
      <c r="U3" s="86"/>
      <c r="V3" s="86"/>
      <c r="W3" s="86"/>
      <c r="X3" s="86"/>
      <c r="Y3" s="86"/>
      <c r="AB3" s="188"/>
      <c r="AC3" s="188"/>
      <c r="AD3" s="188"/>
      <c r="AE3" s="188"/>
      <c r="AF3" s="188"/>
      <c r="AG3" s="188"/>
      <c r="AH3" s="188"/>
    </row>
    <row r="4" spans="2:35" s="47" customFormat="1" ht="16" customHeight="1" x14ac:dyDescent="0.2">
      <c r="C4" s="86"/>
      <c r="D4" s="86"/>
      <c r="E4" s="86"/>
      <c r="F4" s="86"/>
      <c r="G4" s="306"/>
      <c r="H4" s="307"/>
      <c r="I4" s="307"/>
      <c r="J4" s="307"/>
      <c r="K4" s="307"/>
      <c r="L4" s="307"/>
      <c r="M4" s="307"/>
      <c r="N4" s="307"/>
      <c r="O4" s="307"/>
      <c r="P4" s="307"/>
      <c r="Q4" s="307"/>
      <c r="R4" s="307"/>
      <c r="S4" s="307"/>
      <c r="T4" s="308"/>
      <c r="U4" s="86"/>
      <c r="V4" s="86"/>
      <c r="W4" s="86"/>
      <c r="X4" s="86"/>
      <c r="Y4" s="86"/>
      <c r="AB4" s="188"/>
      <c r="AC4" s="188"/>
      <c r="AD4" s="188"/>
      <c r="AE4" s="188"/>
      <c r="AF4" s="188"/>
      <c r="AG4" s="188"/>
      <c r="AH4" s="188"/>
    </row>
    <row r="5" spans="2:35" s="47" customFormat="1" ht="17" customHeight="1" thickBot="1" x14ac:dyDescent="0.25">
      <c r="C5" s="86"/>
      <c r="D5" s="86"/>
      <c r="E5" s="86"/>
      <c r="F5" s="86"/>
      <c r="G5" s="309"/>
      <c r="H5" s="310"/>
      <c r="I5" s="310"/>
      <c r="J5" s="310"/>
      <c r="K5" s="310"/>
      <c r="L5" s="310"/>
      <c r="M5" s="310"/>
      <c r="N5" s="310"/>
      <c r="O5" s="310"/>
      <c r="P5" s="310"/>
      <c r="Q5" s="310"/>
      <c r="R5" s="310"/>
      <c r="S5" s="310"/>
      <c r="T5" s="311"/>
      <c r="U5" s="86"/>
      <c r="V5" s="86"/>
      <c r="W5" s="86"/>
      <c r="X5" s="86"/>
      <c r="Y5" s="86"/>
      <c r="AB5" s="188"/>
      <c r="AC5" s="188"/>
      <c r="AD5" s="188"/>
      <c r="AE5" s="188"/>
      <c r="AF5" s="188"/>
      <c r="AG5" s="188"/>
      <c r="AH5" s="188"/>
    </row>
    <row r="6" spans="2:35" s="47" customFormat="1" ht="56" customHeight="1" thickBot="1" x14ac:dyDescent="0.25">
      <c r="B6" s="318"/>
      <c r="C6" s="318"/>
      <c r="D6" s="318"/>
      <c r="E6" s="318"/>
      <c r="F6" s="318"/>
      <c r="G6" s="318"/>
      <c r="H6" s="318"/>
      <c r="I6" s="318"/>
      <c r="J6" s="318"/>
      <c r="K6" s="318"/>
      <c r="L6" s="318"/>
      <c r="M6" s="318"/>
      <c r="N6" s="318"/>
      <c r="O6" s="318"/>
      <c r="P6" s="318"/>
      <c r="Q6" s="318"/>
      <c r="R6" s="318"/>
      <c r="S6" s="318"/>
      <c r="T6" s="318"/>
      <c r="U6" s="318"/>
      <c r="V6" s="318"/>
      <c r="W6" s="318"/>
      <c r="X6" s="318"/>
      <c r="AB6" s="188"/>
      <c r="AC6" s="188"/>
      <c r="AD6" s="188"/>
      <c r="AE6" s="188"/>
      <c r="AF6" s="188"/>
      <c r="AG6" s="188"/>
      <c r="AH6" s="188"/>
    </row>
    <row r="7" spans="2:35" ht="17" thickBot="1" x14ac:dyDescent="0.25">
      <c r="B7" s="20"/>
      <c r="C7" s="21"/>
      <c r="D7" s="21"/>
      <c r="E7" s="21"/>
      <c r="F7" s="21"/>
      <c r="G7" s="21"/>
      <c r="H7" s="22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175"/>
      <c r="AC7" s="175"/>
      <c r="AD7" s="175"/>
      <c r="AE7" s="175"/>
      <c r="AF7" s="175"/>
      <c r="AG7" s="175"/>
      <c r="AH7" s="175"/>
      <c r="AI7" s="55"/>
    </row>
    <row r="8" spans="2:35" ht="16" customHeight="1" x14ac:dyDescent="0.2">
      <c r="B8" s="23"/>
      <c r="C8" s="292" t="s">
        <v>17</v>
      </c>
      <c r="D8" s="292"/>
      <c r="E8" s="292"/>
      <c r="F8" s="292"/>
      <c r="G8" s="292"/>
      <c r="H8" s="49"/>
      <c r="I8" s="168"/>
      <c r="J8" s="55"/>
      <c r="K8" s="286" t="str">
        <f>UPPER(C8)</f>
        <v>CLASSIC FR SMOKY</v>
      </c>
      <c r="L8" s="287"/>
      <c r="M8" s="287"/>
      <c r="N8" s="287"/>
      <c r="O8" s="287"/>
      <c r="P8" s="287"/>
      <c r="Q8" s="287"/>
      <c r="R8" s="301">
        <f>C12</f>
        <v>20</v>
      </c>
      <c r="S8" s="301"/>
      <c r="T8" s="290" t="s">
        <v>41</v>
      </c>
      <c r="U8" s="280">
        <f>F12</f>
        <v>6</v>
      </c>
      <c r="V8" s="290" t="s">
        <v>48</v>
      </c>
      <c r="W8" s="290"/>
      <c r="X8" s="290"/>
      <c r="Y8" s="59"/>
      <c r="Z8" s="55"/>
      <c r="AA8" s="55"/>
      <c r="AB8" s="175"/>
      <c r="AC8" s="175"/>
      <c r="AD8" s="175"/>
      <c r="AE8" s="175"/>
      <c r="AF8" s="175"/>
      <c r="AG8" s="175"/>
      <c r="AH8" s="175"/>
      <c r="AI8" s="55"/>
    </row>
    <row r="9" spans="2:35" ht="17" customHeight="1" thickBot="1" x14ac:dyDescent="0.25">
      <c r="B9" s="23"/>
      <c r="C9" s="293"/>
      <c r="D9" s="293"/>
      <c r="E9" s="293"/>
      <c r="F9" s="293"/>
      <c r="G9" s="293"/>
      <c r="H9" s="49"/>
      <c r="I9" s="168"/>
      <c r="J9" s="55"/>
      <c r="K9" s="288"/>
      <c r="L9" s="289"/>
      <c r="M9" s="289"/>
      <c r="N9" s="289"/>
      <c r="O9" s="289"/>
      <c r="P9" s="289"/>
      <c r="Q9" s="289"/>
      <c r="R9" s="302"/>
      <c r="S9" s="302"/>
      <c r="T9" s="291"/>
      <c r="U9" s="281"/>
      <c r="V9" s="291"/>
      <c r="W9" s="291"/>
      <c r="X9" s="291"/>
      <c r="Y9" s="61"/>
      <c r="Z9" s="55"/>
      <c r="AA9" s="55"/>
      <c r="AB9" s="175"/>
      <c r="AC9" s="276"/>
      <c r="AD9" s="276"/>
      <c r="AE9" s="276"/>
      <c r="AF9" s="276"/>
      <c r="AG9" s="276"/>
      <c r="AH9" s="175"/>
      <c r="AI9" s="55"/>
    </row>
    <row r="10" spans="2:35" ht="17" customHeight="1" thickTop="1" x14ac:dyDescent="0.2">
      <c r="B10" s="23"/>
      <c r="C10" s="80"/>
      <c r="D10" s="80"/>
      <c r="E10" s="80"/>
      <c r="F10" s="80"/>
      <c r="G10" s="80"/>
      <c r="H10" s="49"/>
      <c r="I10" s="168"/>
      <c r="J10" s="55"/>
      <c r="K10" s="81"/>
      <c r="L10" s="82"/>
      <c r="M10" s="82"/>
      <c r="N10" s="82"/>
      <c r="O10" s="82"/>
      <c r="P10" s="82"/>
      <c r="Q10" s="82"/>
      <c r="R10" s="83"/>
      <c r="S10" s="60"/>
      <c r="T10" s="84"/>
      <c r="U10" s="60"/>
      <c r="V10" s="84"/>
      <c r="W10" s="84"/>
      <c r="X10" s="84"/>
      <c r="Y10" s="61"/>
      <c r="Z10" s="55"/>
      <c r="AA10" s="55"/>
      <c r="AB10" s="175"/>
      <c r="AC10" s="276"/>
      <c r="AD10" s="276"/>
      <c r="AE10" s="276"/>
      <c r="AF10" s="276"/>
      <c r="AG10" s="276"/>
      <c r="AH10" s="175"/>
      <c r="AI10" s="55"/>
    </row>
    <row r="11" spans="2:35" ht="19" x14ac:dyDescent="0.25">
      <c r="B11" s="23"/>
      <c r="C11" s="2"/>
      <c r="D11" s="2"/>
      <c r="E11" s="2"/>
      <c r="F11" s="2"/>
      <c r="G11" s="2"/>
      <c r="H11" s="24"/>
      <c r="I11" s="55"/>
      <c r="J11" s="55"/>
      <c r="K11" s="62"/>
      <c r="L11" s="316" t="s">
        <v>49</v>
      </c>
      <c r="M11" s="316"/>
      <c r="N11" s="316"/>
      <c r="O11" s="182"/>
      <c r="P11" s="316" t="s">
        <v>50</v>
      </c>
      <c r="Q11" s="316"/>
      <c r="R11" s="316"/>
      <c r="S11" s="182"/>
      <c r="T11" s="316" t="s">
        <v>51</v>
      </c>
      <c r="U11" s="316"/>
      <c r="V11" s="316"/>
      <c r="W11" s="63"/>
      <c r="X11" s="63"/>
      <c r="Y11" s="61"/>
      <c r="Z11" s="55"/>
      <c r="AA11" s="55"/>
      <c r="AB11" s="175"/>
      <c r="AC11" s="175"/>
      <c r="AD11" s="175"/>
      <c r="AE11" s="175"/>
      <c r="AF11" s="175"/>
      <c r="AG11" s="175"/>
      <c r="AH11" s="175"/>
      <c r="AI11" s="55"/>
    </row>
    <row r="12" spans="2:35" ht="16" customHeight="1" x14ac:dyDescent="0.2">
      <c r="B12" s="23"/>
      <c r="C12" s="296">
        <v>20</v>
      </c>
      <c r="D12" s="296"/>
      <c r="E12" s="181"/>
      <c r="F12" s="294">
        <v>6</v>
      </c>
      <c r="G12" s="294"/>
      <c r="H12" s="50"/>
      <c r="I12" s="169"/>
      <c r="J12" s="55"/>
      <c r="K12" s="62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1"/>
      <c r="Z12" s="55"/>
      <c r="AA12" s="55"/>
      <c r="AB12" s="175"/>
      <c r="AC12" s="277"/>
      <c r="AD12" s="277"/>
      <c r="AE12" s="277"/>
      <c r="AF12" s="277"/>
      <c r="AG12" s="277"/>
      <c r="AH12" s="175"/>
      <c r="AI12" s="55"/>
    </row>
    <row r="13" spans="2:35" ht="16" customHeight="1" x14ac:dyDescent="0.2">
      <c r="B13" s="23"/>
      <c r="C13" s="297"/>
      <c r="D13" s="297"/>
      <c r="E13" s="181"/>
      <c r="F13" s="295"/>
      <c r="G13" s="295"/>
      <c r="H13" s="50"/>
      <c r="I13" s="169"/>
      <c r="J13" s="55"/>
      <c r="K13" s="62"/>
      <c r="L13" s="97" t="s">
        <v>64</v>
      </c>
      <c r="M13" s="65">
        <f ca="1">INDIRECT("'" &amp; $C$8&amp;"'!C5" )</f>
        <v>11.876200000000001</v>
      </c>
      <c r="N13" s="67" t="s">
        <v>41</v>
      </c>
      <c r="O13" s="66"/>
      <c r="P13" s="172" t="str">
        <f ca="1">INDIRECT("'" &amp; $C$8&amp;"'!E5" )</f>
        <v>Classic FR</v>
      </c>
      <c r="Q13" s="65">
        <f ca="1">INDIRECT("'" &amp; $C$8&amp;"'!F5" )</f>
        <v>3</v>
      </c>
      <c r="R13" s="67" t="s">
        <v>41</v>
      </c>
      <c r="S13" s="66"/>
      <c r="T13" s="173" t="str">
        <f ca="1">INDIRECT("'" &amp; $C$8&amp;"'!H5" )</f>
        <v>Ethylguaiacol Smoky</v>
      </c>
      <c r="U13" s="65">
        <f ca="1">INDIRECT("'" &amp; $C$8&amp;"'!I5" )</f>
        <v>3.3999999999999996E-2</v>
      </c>
      <c r="V13" s="64" t="s">
        <v>41</v>
      </c>
      <c r="W13" s="64">
        <f ca="1">INDIRECT("'" &amp; $C$8&amp;"'!K5" )</f>
        <v>1.0199999999999998</v>
      </c>
      <c r="X13" s="64" t="s">
        <v>69</v>
      </c>
      <c r="Y13" s="61"/>
      <c r="Z13" s="55"/>
      <c r="AA13" s="55"/>
      <c r="AB13" s="175"/>
      <c r="AC13" s="277"/>
      <c r="AD13" s="277"/>
      <c r="AE13" s="277"/>
      <c r="AF13" s="277"/>
      <c r="AG13" s="277"/>
      <c r="AH13" s="175"/>
      <c r="AI13" s="55"/>
    </row>
    <row r="14" spans="2:35" ht="16" customHeight="1" x14ac:dyDescent="0.2">
      <c r="B14" s="23"/>
      <c r="C14" s="319" t="s">
        <v>65</v>
      </c>
      <c r="D14" s="319"/>
      <c r="E14" s="4"/>
      <c r="F14" s="282" t="s">
        <v>67</v>
      </c>
      <c r="G14" s="282"/>
      <c r="H14" s="51"/>
      <c r="I14" s="85"/>
      <c r="J14" s="85"/>
      <c r="K14" s="62"/>
      <c r="L14" s="97" t="s">
        <v>57</v>
      </c>
      <c r="M14" s="65">
        <f ca="1">INDIRECT("'" &amp; $C$8&amp;"'!C6" )</f>
        <v>5.0898000000000003</v>
      </c>
      <c r="N14" s="67" t="s">
        <v>41</v>
      </c>
      <c r="O14" s="66"/>
      <c r="P14" s="172">
        <f ca="1">INDIRECT("'" &amp; $C$8&amp;"'!E6" )</f>
        <v>0</v>
      </c>
      <c r="Q14" s="65">
        <f ca="1">INDIRECT("'" &amp; $C$8&amp;"'!F6" )</f>
        <v>0</v>
      </c>
      <c r="R14" s="67" t="s">
        <v>41</v>
      </c>
      <c r="S14" s="66"/>
      <c r="T14" s="173">
        <f ca="1">INDIRECT("'" &amp; $C$8&amp;"'!H6" )</f>
        <v>0</v>
      </c>
      <c r="U14" s="65">
        <f ca="1">INDIRECT("'" &amp; $C$8&amp;"'!I6" )</f>
        <v>0</v>
      </c>
      <c r="V14" s="64" t="s">
        <v>41</v>
      </c>
      <c r="W14" s="64">
        <f ca="1">INDIRECT("'" &amp; $C$8&amp;"'!K6" )</f>
        <v>0</v>
      </c>
      <c r="X14" s="64" t="s">
        <v>69</v>
      </c>
      <c r="Y14" s="61"/>
      <c r="Z14" s="55"/>
      <c r="AA14" s="55"/>
      <c r="AB14" s="175"/>
      <c r="AC14" s="277"/>
      <c r="AD14" s="277"/>
      <c r="AE14" s="277"/>
      <c r="AF14" s="277"/>
      <c r="AG14" s="277"/>
      <c r="AH14" s="175"/>
      <c r="AI14" s="55"/>
    </row>
    <row r="15" spans="2:35" x14ac:dyDescent="0.2">
      <c r="B15" s="23"/>
      <c r="C15" s="4"/>
      <c r="D15" s="4"/>
      <c r="E15" s="4"/>
      <c r="F15" s="282"/>
      <c r="G15" s="282"/>
      <c r="H15" s="24"/>
      <c r="I15" s="55"/>
      <c r="J15" s="55"/>
      <c r="K15" s="62"/>
      <c r="L15" s="64"/>
      <c r="M15" s="65"/>
      <c r="N15" s="67"/>
      <c r="O15" s="66"/>
      <c r="P15" s="173">
        <f ca="1">INDIRECT("'" &amp; $C$8&amp;"'!E7" )</f>
        <v>0</v>
      </c>
      <c r="Q15" s="65">
        <f ca="1">INDIRECT("'" &amp; $C$8&amp;"'!F7" )</f>
        <v>0</v>
      </c>
      <c r="R15" s="67" t="s">
        <v>41</v>
      </c>
      <c r="S15" s="66"/>
      <c r="T15" s="173">
        <f ca="1">INDIRECT("'" &amp; $C$8&amp;"'!H7" )</f>
        <v>0</v>
      </c>
      <c r="U15" s="65">
        <f ca="1">INDIRECT("'" &amp; $C$8&amp;"'!I7" )</f>
        <v>0</v>
      </c>
      <c r="V15" s="64" t="s">
        <v>41</v>
      </c>
      <c r="W15" s="64">
        <f ca="1">INDIRECT("'" &amp; $C$8&amp;"'!K7" )</f>
        <v>0</v>
      </c>
      <c r="X15" s="64" t="s">
        <v>69</v>
      </c>
      <c r="Y15" s="61"/>
      <c r="Z15" s="55"/>
      <c r="AA15" s="55"/>
      <c r="AB15" s="175"/>
      <c r="AC15" s="277"/>
      <c r="AD15" s="277"/>
      <c r="AE15" s="277"/>
      <c r="AF15" s="277"/>
      <c r="AG15" s="277"/>
      <c r="AH15" s="175"/>
      <c r="AI15" s="55"/>
    </row>
    <row r="16" spans="2:35" x14ac:dyDescent="0.2">
      <c r="B16" s="23"/>
      <c r="C16" s="4"/>
      <c r="D16" s="4"/>
      <c r="E16" s="4"/>
      <c r="F16" s="4"/>
      <c r="G16" s="4"/>
      <c r="H16" s="52"/>
      <c r="I16" s="170"/>
      <c r="J16" s="55"/>
      <c r="K16" s="62"/>
      <c r="L16" s="164" t="s">
        <v>74</v>
      </c>
      <c r="M16" s="183">
        <f ca="1">INDIRECT("'" &amp; $C$8&amp;"'!C8" )</f>
        <v>16.966000000000001</v>
      </c>
      <c r="N16" s="184" t="s">
        <v>41</v>
      </c>
      <c r="O16" s="185"/>
      <c r="P16" s="185"/>
      <c r="Q16" s="183">
        <f ca="1">INDIRECT("'" &amp; $C$8&amp;"'!F8" )</f>
        <v>3</v>
      </c>
      <c r="R16" s="184" t="s">
        <v>41</v>
      </c>
      <c r="S16" s="185"/>
      <c r="T16" s="185"/>
      <c r="U16" s="183">
        <f ca="1">INDIRECT("'" &amp; $C$8&amp;"'!I8" )</f>
        <v>3.3999999999999996E-2</v>
      </c>
      <c r="V16" s="164" t="s">
        <v>41</v>
      </c>
      <c r="W16" s="164"/>
      <c r="X16" s="164"/>
      <c r="Y16" s="61"/>
      <c r="Z16" s="55"/>
      <c r="AA16" s="55"/>
      <c r="AB16" s="175"/>
      <c r="AC16" s="277"/>
      <c r="AD16" s="277"/>
      <c r="AE16" s="277"/>
      <c r="AF16" s="277"/>
      <c r="AG16" s="277"/>
      <c r="AH16" s="175"/>
      <c r="AI16" s="55"/>
    </row>
    <row r="17" spans="1:35" ht="17" thickBot="1" x14ac:dyDescent="0.25">
      <c r="B17" s="23"/>
      <c r="C17" s="4"/>
      <c r="D17" s="4"/>
      <c r="E17" s="4"/>
      <c r="F17" s="4"/>
      <c r="G17" s="4"/>
      <c r="H17" s="52"/>
      <c r="I17" s="170"/>
      <c r="J17" s="55"/>
      <c r="K17" s="142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143"/>
      <c r="Z17" s="55"/>
      <c r="AA17" s="55"/>
      <c r="AB17" s="175"/>
      <c r="AC17" s="277"/>
      <c r="AD17" s="277"/>
      <c r="AE17" s="277"/>
      <c r="AF17" s="277"/>
      <c r="AG17" s="277"/>
      <c r="AH17" s="175"/>
      <c r="AI17" s="55"/>
    </row>
    <row r="18" spans="1:35" ht="8" customHeight="1" thickTop="1" x14ac:dyDescent="0.2">
      <c r="B18" s="23"/>
      <c r="C18" s="279" t="s">
        <v>114</v>
      </c>
      <c r="D18" s="279"/>
      <c r="E18" s="279"/>
      <c r="F18" s="279"/>
      <c r="G18" s="279"/>
      <c r="H18" s="24"/>
      <c r="I18" s="55"/>
      <c r="J18" s="55"/>
      <c r="K18" s="144"/>
      <c r="L18" s="145"/>
      <c r="M18" s="145"/>
      <c r="N18" s="145"/>
      <c r="O18" s="145"/>
      <c r="P18" s="145"/>
      <c r="Q18" s="145"/>
      <c r="R18" s="145"/>
      <c r="S18" s="145"/>
      <c r="T18" s="145"/>
      <c r="U18" s="145"/>
      <c r="V18" s="145"/>
      <c r="W18" s="145"/>
      <c r="X18" s="145"/>
      <c r="Y18" s="146"/>
      <c r="Z18" s="55"/>
      <c r="AA18" s="55"/>
      <c r="AB18" s="175"/>
      <c r="AC18" s="277"/>
      <c r="AD18" s="277"/>
      <c r="AE18" s="277"/>
      <c r="AF18" s="277"/>
      <c r="AG18" s="277"/>
      <c r="AH18" s="175"/>
      <c r="AI18" s="55"/>
    </row>
    <row r="19" spans="1:35" x14ac:dyDescent="0.2">
      <c r="B19" s="23"/>
      <c r="C19" s="279"/>
      <c r="D19" s="279"/>
      <c r="E19" s="279"/>
      <c r="F19" s="279"/>
      <c r="G19" s="279"/>
      <c r="H19" s="53"/>
      <c r="I19" s="171"/>
      <c r="J19" s="55"/>
      <c r="K19" s="144"/>
      <c r="L19" s="315" t="s">
        <v>26</v>
      </c>
      <c r="M19" s="315"/>
      <c r="N19" s="147">
        <f ca="1">INDIRECT("'" &amp; $C$8&amp;"'!D11" )</f>
        <v>15</v>
      </c>
      <c r="O19" s="314" t="s">
        <v>68</v>
      </c>
      <c r="P19" s="314"/>
      <c r="Q19" s="148"/>
      <c r="R19" s="186"/>
      <c r="S19" s="186"/>
      <c r="T19" s="186"/>
      <c r="U19" s="298">
        <f ca="1">INDIRECT("'" &amp; $C$8&amp;"'!I12" )</f>
        <v>1.20013649</v>
      </c>
      <c r="V19" s="298"/>
      <c r="W19" s="148"/>
      <c r="X19" s="148"/>
      <c r="Y19" s="146"/>
      <c r="Z19" s="55"/>
      <c r="AA19" s="55"/>
      <c r="AB19" s="175"/>
      <c r="AC19" s="277"/>
      <c r="AD19" s="277"/>
      <c r="AE19" s="277"/>
      <c r="AF19" s="277"/>
      <c r="AG19" s="277"/>
      <c r="AH19" s="175"/>
      <c r="AI19" s="55"/>
    </row>
    <row r="20" spans="1:35" ht="19" x14ac:dyDescent="0.25">
      <c r="B20" s="23"/>
      <c r="C20" s="4"/>
      <c r="D20" s="4"/>
      <c r="E20" s="4"/>
      <c r="F20" s="4"/>
      <c r="G20" s="4"/>
      <c r="H20" s="24"/>
      <c r="I20" s="55"/>
      <c r="J20" s="55"/>
      <c r="K20" s="144"/>
      <c r="L20" s="315" t="s">
        <v>61</v>
      </c>
      <c r="M20" s="315"/>
      <c r="N20" s="283">
        <f ca="1">TODAY()</f>
        <v>42779</v>
      </c>
      <c r="O20" s="283"/>
      <c r="P20" s="283"/>
      <c r="Q20" s="149"/>
      <c r="R20" s="285" t="s">
        <v>63</v>
      </c>
      <c r="S20" s="285"/>
      <c r="T20" s="285"/>
      <c r="U20" s="299"/>
      <c r="V20" s="299"/>
      <c r="W20" s="149"/>
      <c r="X20" s="149"/>
      <c r="Y20" s="146"/>
      <c r="Z20" s="55"/>
      <c r="AA20" s="55"/>
      <c r="AB20" s="175"/>
      <c r="AC20" s="277"/>
      <c r="AD20" s="277"/>
      <c r="AE20" s="277"/>
      <c r="AF20" s="277"/>
      <c r="AG20" s="277"/>
      <c r="AH20" s="175"/>
      <c r="AI20" s="55"/>
    </row>
    <row r="21" spans="1:35" ht="16" customHeight="1" thickBot="1" x14ac:dyDescent="0.25">
      <c r="B21" s="23"/>
      <c r="C21" s="317" t="s">
        <v>66</v>
      </c>
      <c r="D21" s="317"/>
      <c r="E21" s="317"/>
      <c r="F21" s="317"/>
      <c r="G21" s="317"/>
      <c r="H21" s="24"/>
      <c r="I21" s="55"/>
      <c r="J21" s="55"/>
      <c r="K21" s="144"/>
      <c r="L21" s="315" t="s">
        <v>62</v>
      </c>
      <c r="M21" s="315"/>
      <c r="N21" s="284">
        <f ca="1">TODAY()+N19</f>
        <v>42794</v>
      </c>
      <c r="O21" s="284"/>
      <c r="P21" s="284"/>
      <c r="Q21" s="149"/>
      <c r="R21" s="187"/>
      <c r="S21" s="187"/>
      <c r="T21" s="187"/>
      <c r="U21" s="300"/>
      <c r="V21" s="300"/>
      <c r="W21" s="149"/>
      <c r="X21" s="149"/>
      <c r="Y21" s="146"/>
      <c r="Z21" s="55"/>
      <c r="AA21" s="55"/>
      <c r="AB21" s="175"/>
      <c r="AC21" s="277"/>
      <c r="AD21" s="277"/>
      <c r="AE21" s="277"/>
      <c r="AF21" s="277"/>
      <c r="AG21" s="277"/>
      <c r="AH21" s="175"/>
      <c r="AI21" s="55"/>
    </row>
    <row r="22" spans="1:35" ht="13" customHeight="1" thickTop="1" thickBot="1" x14ac:dyDescent="0.25">
      <c r="B22" s="23"/>
      <c r="C22" s="317"/>
      <c r="D22" s="317"/>
      <c r="E22" s="317"/>
      <c r="F22" s="317"/>
      <c r="G22" s="317"/>
      <c r="H22" s="24"/>
      <c r="I22" s="55"/>
      <c r="J22" s="55"/>
      <c r="K22" s="150"/>
      <c r="L22" s="312"/>
      <c r="M22" s="312"/>
      <c r="N22" s="151"/>
      <c r="O22" s="151"/>
      <c r="P22" s="151"/>
      <c r="Q22" s="151"/>
      <c r="R22" s="151"/>
      <c r="S22" s="151"/>
      <c r="T22" s="151"/>
      <c r="U22" s="151"/>
      <c r="V22" s="151"/>
      <c r="W22" s="151"/>
      <c r="X22" s="151"/>
      <c r="Y22" s="152"/>
      <c r="Z22" s="55"/>
      <c r="AA22" s="55"/>
      <c r="AB22" s="175"/>
      <c r="AC22" s="175"/>
      <c r="AD22" s="175"/>
      <c r="AE22" s="175"/>
      <c r="AF22" s="175"/>
      <c r="AG22" s="175"/>
      <c r="AH22" s="175"/>
      <c r="AI22" s="55"/>
    </row>
    <row r="23" spans="1:35" ht="17" thickBot="1" x14ac:dyDescent="0.25">
      <c r="B23" s="25"/>
      <c r="C23" s="26"/>
      <c r="D23" s="26"/>
      <c r="E23" s="26"/>
      <c r="F23" s="26"/>
      <c r="G23" s="26"/>
      <c r="H23" s="27"/>
      <c r="I23" s="55"/>
      <c r="J23" s="55"/>
      <c r="K23" s="55"/>
      <c r="L23" s="55"/>
      <c r="M23" s="278" t="s">
        <v>149</v>
      </c>
      <c r="N23" s="278"/>
      <c r="O23" s="278"/>
      <c r="P23" s="278"/>
      <c r="Q23" s="278"/>
      <c r="R23" s="278"/>
      <c r="S23" s="278"/>
      <c r="T23" s="278"/>
      <c r="U23" s="278"/>
      <c r="V23" s="55"/>
      <c r="W23" s="55"/>
      <c r="X23" s="55"/>
      <c r="Y23" s="55"/>
      <c r="Z23" s="55"/>
      <c r="AA23" s="55"/>
      <c r="AB23" s="175"/>
      <c r="AC23" s="175"/>
      <c r="AD23" s="175"/>
      <c r="AE23" s="175"/>
      <c r="AF23" s="175"/>
      <c r="AG23" s="175"/>
      <c r="AH23" s="175"/>
      <c r="AI23" s="55"/>
    </row>
    <row r="24" spans="1:35" s="47" customFormat="1" x14ac:dyDescent="0.2">
      <c r="I24" s="167"/>
      <c r="AB24" s="188"/>
      <c r="AC24" s="188"/>
      <c r="AD24" s="188"/>
      <c r="AE24" s="188"/>
      <c r="AF24" s="188"/>
      <c r="AG24" s="188"/>
      <c r="AH24" s="188"/>
    </row>
    <row r="25" spans="1:35" s="47" customFormat="1" x14ac:dyDescent="0.2">
      <c r="AB25" s="188"/>
      <c r="AC25" s="188"/>
      <c r="AD25" s="188"/>
      <c r="AE25" s="188"/>
      <c r="AF25" s="188"/>
      <c r="AG25" s="188"/>
      <c r="AH25" s="188"/>
    </row>
    <row r="26" spans="1:35" s="47" customFormat="1" x14ac:dyDescent="0.2">
      <c r="A26" s="55"/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AB26" s="188"/>
      <c r="AC26" s="188"/>
      <c r="AD26" s="188"/>
      <c r="AE26" s="188"/>
      <c r="AF26" s="188"/>
      <c r="AG26" s="188"/>
      <c r="AH26" s="188"/>
    </row>
    <row r="27" spans="1:35" s="47" customFormat="1" ht="16" customHeight="1" x14ac:dyDescent="0.2">
      <c r="A27" s="55"/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N27" s="55"/>
      <c r="O27" s="55"/>
      <c r="P27" s="190"/>
      <c r="Q27" s="190"/>
      <c r="R27" s="190"/>
      <c r="S27" s="190"/>
      <c r="T27" s="190"/>
      <c r="U27" s="190"/>
      <c r="V27" s="190"/>
      <c r="W27" s="55"/>
      <c r="X27" s="55"/>
      <c r="AB27" s="188"/>
      <c r="AC27" s="188"/>
      <c r="AD27" s="188"/>
      <c r="AE27" s="188"/>
      <c r="AF27" s="188"/>
      <c r="AG27" s="188"/>
      <c r="AH27" s="188"/>
    </row>
    <row r="28" spans="1:35" s="47" customFormat="1" ht="16" customHeight="1" x14ac:dyDescent="0.2">
      <c r="A28" s="55"/>
      <c r="B28" s="55"/>
      <c r="C28" s="313"/>
      <c r="D28" s="313"/>
      <c r="E28" s="313"/>
      <c r="F28" s="313"/>
      <c r="G28" s="313"/>
      <c r="H28" s="55"/>
      <c r="I28" s="55"/>
      <c r="J28" s="55"/>
      <c r="K28" s="55"/>
      <c r="L28" s="55"/>
      <c r="N28" s="55"/>
      <c r="O28" s="55"/>
      <c r="P28" s="189"/>
      <c r="Q28" s="189"/>
      <c r="R28" s="189"/>
      <c r="S28" s="189"/>
      <c r="T28" s="189"/>
      <c r="U28" s="189"/>
      <c r="V28" s="55"/>
      <c r="W28" s="55"/>
      <c r="X28" s="55"/>
      <c r="AB28" s="188"/>
      <c r="AC28" s="188"/>
      <c r="AD28" s="188"/>
      <c r="AE28" s="188"/>
      <c r="AF28" s="188"/>
      <c r="AG28" s="188"/>
      <c r="AH28" s="188"/>
    </row>
    <row r="29" spans="1:35" s="47" customFormat="1" x14ac:dyDescent="0.2">
      <c r="A29" s="55"/>
      <c r="B29" s="55"/>
      <c r="C29" s="313"/>
      <c r="D29" s="313"/>
      <c r="E29" s="313"/>
      <c r="F29" s="313"/>
      <c r="G29" s="313"/>
      <c r="H29" s="55"/>
      <c r="I29" s="55"/>
      <c r="J29" s="55"/>
      <c r="K29" s="55"/>
      <c r="L29" s="55"/>
      <c r="N29" s="55"/>
      <c r="O29" s="55"/>
      <c r="P29" s="189"/>
      <c r="Q29" s="189"/>
      <c r="R29" s="189"/>
      <c r="S29" s="189"/>
      <c r="T29" s="189"/>
      <c r="U29" s="189"/>
      <c r="V29" s="55"/>
      <c r="W29" s="55"/>
      <c r="X29" s="55"/>
      <c r="AB29" s="188"/>
      <c r="AC29" s="188"/>
      <c r="AD29" s="188"/>
      <c r="AE29" s="188"/>
      <c r="AF29" s="188"/>
      <c r="AG29" s="188"/>
      <c r="AH29" s="188"/>
    </row>
    <row r="30" spans="1:35" s="47" customFormat="1" ht="16" customHeight="1" x14ac:dyDescent="0.2">
      <c r="A30" s="55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N30" s="55"/>
      <c r="O30" s="55"/>
      <c r="P30" s="189"/>
      <c r="Q30" s="189"/>
      <c r="R30" s="189"/>
      <c r="S30" s="189"/>
      <c r="T30" s="189"/>
      <c r="U30" s="189"/>
      <c r="V30" s="55"/>
      <c r="W30" s="55"/>
      <c r="X30" s="55"/>
      <c r="Y30" s="48"/>
      <c r="AB30" s="188"/>
      <c r="AC30" s="188"/>
      <c r="AD30" s="188"/>
      <c r="AE30" s="188"/>
      <c r="AF30" s="188"/>
      <c r="AG30" s="188"/>
      <c r="AH30" s="188"/>
    </row>
    <row r="31" spans="1:35" s="47" customFormat="1" ht="16" customHeight="1" x14ac:dyDescent="0.2">
      <c r="A31" s="55"/>
      <c r="B31" s="55"/>
      <c r="C31" s="313"/>
      <c r="D31" s="313"/>
      <c r="E31" s="313"/>
      <c r="F31" s="313"/>
      <c r="G31" s="313"/>
      <c r="H31" s="55"/>
      <c r="I31" s="55"/>
      <c r="J31" s="55"/>
      <c r="K31" s="55"/>
      <c r="L31" s="55"/>
      <c r="N31" s="55"/>
      <c r="O31" s="55"/>
      <c r="P31" s="189"/>
      <c r="Q31" s="189"/>
      <c r="R31" s="189"/>
      <c r="S31" s="189"/>
      <c r="T31" s="189"/>
      <c r="U31" s="189"/>
      <c r="V31" s="55"/>
      <c r="W31" s="55"/>
      <c r="X31" s="55"/>
      <c r="AB31" s="188"/>
      <c r="AC31" s="188"/>
      <c r="AD31" s="188"/>
      <c r="AE31" s="188"/>
      <c r="AF31" s="188"/>
      <c r="AG31" s="188"/>
      <c r="AH31" s="188"/>
    </row>
    <row r="32" spans="1:35" s="47" customFormat="1" x14ac:dyDescent="0.2">
      <c r="A32" s="55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N32" s="55"/>
      <c r="O32" s="55"/>
      <c r="P32" s="189"/>
      <c r="Q32" s="189"/>
      <c r="R32" s="189"/>
      <c r="S32" s="189"/>
      <c r="T32" s="189"/>
      <c r="U32" s="189"/>
      <c r="V32" s="55"/>
      <c r="W32" s="55"/>
      <c r="X32" s="55"/>
      <c r="AB32" s="188"/>
      <c r="AC32" s="188"/>
      <c r="AD32" s="188"/>
      <c r="AE32" s="188"/>
      <c r="AF32" s="188"/>
      <c r="AG32" s="188"/>
      <c r="AH32" s="188"/>
    </row>
    <row r="33" spans="1:34" s="47" customFormat="1" x14ac:dyDescent="0.2">
      <c r="A33" s="55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AB33" s="188"/>
      <c r="AC33" s="188"/>
      <c r="AD33" s="188"/>
      <c r="AE33" s="188"/>
      <c r="AF33" s="188"/>
      <c r="AG33" s="188"/>
      <c r="AH33" s="188"/>
    </row>
    <row r="34" spans="1:34" s="47" customFormat="1" x14ac:dyDescent="0.2">
      <c r="A34" s="55"/>
      <c r="B34" s="55"/>
      <c r="C34" s="56"/>
      <c r="D34" s="55"/>
      <c r="E34" s="55"/>
      <c r="F34" s="56"/>
      <c r="G34" s="55"/>
      <c r="H34" s="55"/>
      <c r="I34" s="55"/>
      <c r="J34" s="55"/>
      <c r="K34" s="55"/>
      <c r="L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AB34" s="188"/>
      <c r="AC34" s="188"/>
      <c r="AD34" s="188"/>
      <c r="AE34" s="188"/>
      <c r="AF34" s="188"/>
      <c r="AG34" s="188"/>
      <c r="AH34" s="188"/>
    </row>
    <row r="35" spans="1:34" s="47" customFormat="1" x14ac:dyDescent="0.2">
      <c r="A35" s="55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AB35" s="188"/>
      <c r="AC35" s="188"/>
      <c r="AD35" s="188"/>
      <c r="AE35" s="188"/>
      <c r="AF35" s="188"/>
      <c r="AG35" s="188"/>
      <c r="AH35" s="188"/>
    </row>
    <row r="36" spans="1:34" s="47" customFormat="1" x14ac:dyDescent="0.2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AB36" s="188"/>
      <c r="AC36" s="188"/>
      <c r="AD36" s="188"/>
      <c r="AE36" s="188"/>
      <c r="AF36" s="188"/>
      <c r="AG36" s="188"/>
      <c r="AH36" s="188"/>
    </row>
    <row r="37" spans="1:34" s="47" customFormat="1" x14ac:dyDescent="0.2">
      <c r="A37" s="55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AB37" s="188"/>
      <c r="AC37" s="188"/>
      <c r="AD37" s="188"/>
      <c r="AE37" s="188"/>
      <c r="AF37" s="188"/>
      <c r="AG37" s="188"/>
      <c r="AH37" s="188"/>
    </row>
    <row r="38" spans="1:34" s="47" customFormat="1" x14ac:dyDescent="0.2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AB38" s="188"/>
      <c r="AC38" s="188"/>
      <c r="AD38" s="188"/>
      <c r="AE38" s="188"/>
      <c r="AF38" s="188"/>
      <c r="AG38" s="188"/>
      <c r="AH38" s="188"/>
    </row>
    <row r="39" spans="1:34" s="47" customFormat="1" x14ac:dyDescent="0.2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AB39" s="188"/>
      <c r="AC39" s="188"/>
      <c r="AD39" s="188"/>
      <c r="AE39" s="188"/>
      <c r="AF39" s="188"/>
      <c r="AG39" s="188"/>
      <c r="AH39" s="188"/>
    </row>
    <row r="40" spans="1:34" s="47" customFormat="1" x14ac:dyDescent="0.2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AB40" s="188"/>
      <c r="AC40" s="188"/>
      <c r="AD40" s="188"/>
      <c r="AE40" s="188"/>
      <c r="AF40" s="188"/>
      <c r="AG40" s="188"/>
      <c r="AH40" s="188"/>
    </row>
    <row r="41" spans="1:34" s="47" customFormat="1" x14ac:dyDescent="0.2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AB41" s="188"/>
      <c r="AC41" s="188"/>
      <c r="AD41" s="188"/>
      <c r="AE41" s="188"/>
      <c r="AF41" s="188"/>
      <c r="AG41" s="188"/>
      <c r="AH41" s="188"/>
    </row>
    <row r="42" spans="1:34" s="47" customFormat="1" x14ac:dyDescent="0.2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AB42" s="188"/>
      <c r="AC42" s="188"/>
      <c r="AD42" s="188"/>
      <c r="AE42" s="188"/>
      <c r="AF42" s="188"/>
      <c r="AG42" s="188"/>
      <c r="AH42" s="188"/>
    </row>
    <row r="43" spans="1:34" s="47" customFormat="1" x14ac:dyDescent="0.2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AB43" s="188"/>
      <c r="AC43" s="188"/>
      <c r="AD43" s="188"/>
      <c r="AE43" s="188"/>
      <c r="AF43" s="188"/>
      <c r="AG43" s="188"/>
      <c r="AH43" s="188"/>
    </row>
    <row r="44" spans="1:34" s="47" customFormat="1" x14ac:dyDescent="0.2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AB44" s="188"/>
      <c r="AC44" s="188"/>
      <c r="AD44" s="188"/>
      <c r="AE44" s="188"/>
      <c r="AF44" s="188"/>
      <c r="AG44" s="188"/>
      <c r="AH44" s="188"/>
    </row>
    <row r="45" spans="1:34" s="47" customFormat="1" x14ac:dyDescent="0.2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AB45" s="188"/>
      <c r="AC45" s="188"/>
      <c r="AD45" s="188"/>
      <c r="AE45" s="188"/>
      <c r="AF45" s="188"/>
      <c r="AG45" s="188"/>
      <c r="AH45" s="188"/>
    </row>
    <row r="46" spans="1:34" s="47" customFormat="1" x14ac:dyDescent="0.2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AB46" s="188"/>
      <c r="AC46" s="188"/>
      <c r="AD46" s="188"/>
      <c r="AE46" s="188"/>
      <c r="AF46" s="188"/>
      <c r="AG46" s="188"/>
      <c r="AH46" s="188"/>
    </row>
    <row r="47" spans="1:34" s="47" customFormat="1" x14ac:dyDescent="0.2">
      <c r="AB47" s="188"/>
      <c r="AC47" s="188"/>
      <c r="AD47" s="188"/>
      <c r="AE47" s="188"/>
      <c r="AF47" s="188"/>
      <c r="AG47" s="188"/>
      <c r="AH47" s="188"/>
    </row>
    <row r="48" spans="1:34" s="47" customFormat="1" x14ac:dyDescent="0.2">
      <c r="AB48" s="188"/>
      <c r="AC48" s="188"/>
      <c r="AD48" s="188"/>
      <c r="AE48" s="188"/>
      <c r="AF48" s="188"/>
      <c r="AG48" s="188"/>
      <c r="AH48" s="188"/>
    </row>
    <row r="49" spans="28:34" s="47" customFormat="1" x14ac:dyDescent="0.2">
      <c r="AB49" s="188"/>
      <c r="AC49" s="188"/>
      <c r="AD49" s="188"/>
      <c r="AE49" s="188"/>
      <c r="AF49" s="188"/>
      <c r="AG49" s="188"/>
      <c r="AH49" s="188"/>
    </row>
    <row r="50" spans="28:34" s="47" customFormat="1" x14ac:dyDescent="0.2">
      <c r="AB50" s="188"/>
      <c r="AC50" s="188"/>
      <c r="AD50" s="188"/>
      <c r="AE50" s="188"/>
      <c r="AF50" s="188"/>
      <c r="AG50" s="188"/>
      <c r="AH50" s="188"/>
    </row>
    <row r="51" spans="28:34" s="47" customFormat="1" x14ac:dyDescent="0.2">
      <c r="AB51" s="188"/>
      <c r="AC51" s="188"/>
      <c r="AD51" s="188"/>
      <c r="AE51" s="188"/>
      <c r="AF51" s="188"/>
      <c r="AG51" s="188"/>
      <c r="AH51" s="188"/>
    </row>
    <row r="52" spans="28:34" s="47" customFormat="1" x14ac:dyDescent="0.2">
      <c r="AB52" s="188"/>
      <c r="AC52" s="188"/>
      <c r="AD52" s="188"/>
      <c r="AE52" s="188"/>
      <c r="AF52" s="188"/>
      <c r="AG52" s="188"/>
      <c r="AH52" s="188"/>
    </row>
    <row r="53" spans="28:34" s="47" customFormat="1" x14ac:dyDescent="0.2">
      <c r="AB53" s="188"/>
      <c r="AC53" s="188"/>
      <c r="AD53" s="188"/>
      <c r="AE53" s="188"/>
      <c r="AF53" s="188"/>
      <c r="AG53" s="188"/>
      <c r="AH53" s="188"/>
    </row>
    <row r="54" spans="28:34" s="47" customFormat="1" x14ac:dyDescent="0.2">
      <c r="AB54" s="188"/>
      <c r="AC54" s="188"/>
      <c r="AD54" s="188"/>
      <c r="AE54" s="188"/>
      <c r="AF54" s="188"/>
      <c r="AG54" s="188"/>
      <c r="AH54" s="188"/>
    </row>
    <row r="55" spans="28:34" s="47" customFormat="1" x14ac:dyDescent="0.2">
      <c r="AB55" s="188"/>
      <c r="AC55" s="188"/>
      <c r="AD55" s="188"/>
      <c r="AE55" s="188"/>
      <c r="AF55" s="188"/>
      <c r="AG55" s="188"/>
      <c r="AH55" s="188"/>
    </row>
    <row r="56" spans="28:34" s="47" customFormat="1" x14ac:dyDescent="0.2">
      <c r="AB56" s="188"/>
      <c r="AC56" s="188"/>
      <c r="AD56" s="188"/>
      <c r="AE56" s="188"/>
      <c r="AF56" s="188"/>
      <c r="AG56" s="188"/>
      <c r="AH56" s="188"/>
    </row>
    <row r="57" spans="28:34" s="47" customFormat="1" x14ac:dyDescent="0.2">
      <c r="AB57" s="188"/>
      <c r="AC57" s="188"/>
      <c r="AD57" s="188"/>
      <c r="AE57" s="188"/>
      <c r="AF57" s="188"/>
      <c r="AG57" s="188"/>
      <c r="AH57" s="188"/>
    </row>
    <row r="58" spans="28:34" s="47" customFormat="1" x14ac:dyDescent="0.2">
      <c r="AB58" s="188"/>
      <c r="AC58" s="188"/>
      <c r="AD58" s="188"/>
      <c r="AE58" s="188"/>
      <c r="AF58" s="188"/>
      <c r="AG58" s="188"/>
      <c r="AH58" s="188"/>
    </row>
    <row r="59" spans="28:34" s="47" customFormat="1" x14ac:dyDescent="0.2">
      <c r="AB59" s="188"/>
      <c r="AC59" s="188"/>
      <c r="AD59" s="188"/>
      <c r="AE59" s="188"/>
      <c r="AF59" s="188"/>
      <c r="AG59" s="188"/>
      <c r="AH59" s="188"/>
    </row>
    <row r="60" spans="28:34" s="47" customFormat="1" x14ac:dyDescent="0.2">
      <c r="AB60" s="188"/>
      <c r="AC60" s="188"/>
      <c r="AD60" s="188"/>
      <c r="AE60" s="188"/>
      <c r="AF60" s="188"/>
      <c r="AG60" s="188"/>
      <c r="AH60" s="188"/>
    </row>
    <row r="61" spans="28:34" s="47" customFormat="1" x14ac:dyDescent="0.2">
      <c r="AB61" s="188"/>
      <c r="AC61" s="188"/>
      <c r="AD61" s="188"/>
      <c r="AE61" s="188"/>
      <c r="AF61" s="188"/>
      <c r="AG61" s="188"/>
      <c r="AH61" s="188"/>
    </row>
    <row r="62" spans="28:34" s="47" customFormat="1" x14ac:dyDescent="0.2">
      <c r="AB62" s="188"/>
      <c r="AC62" s="188"/>
      <c r="AD62" s="188"/>
      <c r="AE62" s="188"/>
      <c r="AF62" s="188"/>
      <c r="AG62" s="188"/>
      <c r="AH62" s="188"/>
    </row>
    <row r="63" spans="28:34" s="47" customFormat="1" x14ac:dyDescent="0.2">
      <c r="AB63" s="188"/>
      <c r="AC63" s="188"/>
      <c r="AD63" s="188"/>
      <c r="AE63" s="188"/>
      <c r="AF63" s="188"/>
      <c r="AG63" s="188"/>
      <c r="AH63" s="188"/>
    </row>
    <row r="64" spans="28:34" s="47" customFormat="1" x14ac:dyDescent="0.2">
      <c r="AB64" s="188"/>
      <c r="AC64" s="188"/>
      <c r="AD64" s="188"/>
      <c r="AE64" s="188"/>
      <c r="AF64" s="188"/>
      <c r="AG64" s="188"/>
      <c r="AH64" s="188"/>
    </row>
    <row r="65" spans="28:34" s="47" customFormat="1" x14ac:dyDescent="0.2">
      <c r="AB65" s="188"/>
      <c r="AC65" s="188"/>
      <c r="AD65" s="188"/>
      <c r="AE65" s="188"/>
      <c r="AF65" s="188"/>
      <c r="AG65" s="188"/>
      <c r="AH65" s="188"/>
    </row>
    <row r="66" spans="28:34" s="47" customFormat="1" x14ac:dyDescent="0.2">
      <c r="AB66" s="188"/>
      <c r="AC66" s="188"/>
      <c r="AD66" s="188"/>
      <c r="AE66" s="188"/>
      <c r="AF66" s="188"/>
      <c r="AG66" s="188"/>
      <c r="AH66" s="188"/>
    </row>
    <row r="67" spans="28:34" s="47" customFormat="1" x14ac:dyDescent="0.2">
      <c r="AB67" s="188"/>
      <c r="AC67" s="188"/>
      <c r="AD67" s="188"/>
      <c r="AE67" s="188"/>
      <c r="AF67" s="188"/>
      <c r="AG67" s="188"/>
      <c r="AH67" s="188"/>
    </row>
    <row r="68" spans="28:34" s="47" customFormat="1" x14ac:dyDescent="0.2">
      <c r="AB68" s="188"/>
      <c r="AC68" s="188"/>
      <c r="AD68" s="188"/>
      <c r="AE68" s="188"/>
      <c r="AF68" s="188"/>
      <c r="AG68" s="188"/>
      <c r="AH68" s="188"/>
    </row>
    <row r="69" spans="28:34" s="47" customFormat="1" x14ac:dyDescent="0.2">
      <c r="AB69" s="188"/>
      <c r="AC69" s="188"/>
      <c r="AD69" s="188"/>
      <c r="AE69" s="188"/>
      <c r="AF69" s="188"/>
      <c r="AG69" s="188"/>
      <c r="AH69" s="188"/>
    </row>
    <row r="70" spans="28:34" s="47" customFormat="1" x14ac:dyDescent="0.2">
      <c r="AB70" s="188"/>
      <c r="AC70" s="188"/>
      <c r="AD70" s="188"/>
      <c r="AE70" s="188"/>
      <c r="AF70" s="188"/>
      <c r="AG70" s="188"/>
      <c r="AH70" s="188"/>
    </row>
    <row r="71" spans="28:34" s="47" customFormat="1" x14ac:dyDescent="0.2">
      <c r="AB71" s="188"/>
      <c r="AC71" s="188"/>
      <c r="AD71" s="188"/>
      <c r="AE71" s="188"/>
      <c r="AF71" s="188"/>
      <c r="AG71" s="188"/>
      <c r="AH71" s="188"/>
    </row>
    <row r="72" spans="28:34" s="47" customFormat="1" x14ac:dyDescent="0.2">
      <c r="AB72" s="188"/>
      <c r="AC72" s="188"/>
      <c r="AD72" s="188"/>
      <c r="AE72" s="188"/>
      <c r="AF72" s="188"/>
      <c r="AG72" s="188"/>
      <c r="AH72" s="188"/>
    </row>
    <row r="73" spans="28:34" s="47" customFormat="1" x14ac:dyDescent="0.2">
      <c r="AB73" s="188"/>
      <c r="AC73" s="188"/>
      <c r="AD73" s="188"/>
      <c r="AE73" s="188"/>
      <c r="AF73" s="188"/>
      <c r="AG73" s="188"/>
      <c r="AH73" s="188"/>
    </row>
    <row r="74" spans="28:34" s="47" customFormat="1" x14ac:dyDescent="0.2">
      <c r="AB74" s="188"/>
      <c r="AC74" s="188"/>
      <c r="AD74" s="188"/>
      <c r="AE74" s="188"/>
      <c r="AF74" s="188"/>
      <c r="AG74" s="188"/>
      <c r="AH74" s="188"/>
    </row>
    <row r="75" spans="28:34" s="47" customFormat="1" x14ac:dyDescent="0.2">
      <c r="AB75" s="188"/>
      <c r="AC75" s="188"/>
      <c r="AD75" s="188"/>
      <c r="AE75" s="188"/>
      <c r="AF75" s="188"/>
      <c r="AG75" s="188"/>
      <c r="AH75" s="188"/>
    </row>
    <row r="76" spans="28:34" s="47" customFormat="1" x14ac:dyDescent="0.2">
      <c r="AB76" s="188"/>
      <c r="AC76" s="188"/>
      <c r="AD76" s="188"/>
      <c r="AE76" s="188"/>
      <c r="AF76" s="188"/>
      <c r="AG76" s="188"/>
      <c r="AH76" s="188"/>
    </row>
    <row r="77" spans="28:34" s="47" customFormat="1" x14ac:dyDescent="0.2">
      <c r="AB77" s="188"/>
      <c r="AC77" s="188"/>
      <c r="AD77" s="188"/>
      <c r="AE77" s="188"/>
      <c r="AF77" s="188"/>
      <c r="AG77" s="188"/>
      <c r="AH77" s="188"/>
    </row>
    <row r="78" spans="28:34" s="47" customFormat="1" x14ac:dyDescent="0.2">
      <c r="AB78" s="188"/>
      <c r="AC78" s="188"/>
      <c r="AD78" s="188"/>
      <c r="AE78" s="188"/>
      <c r="AF78" s="188"/>
      <c r="AG78" s="188"/>
      <c r="AH78" s="188"/>
    </row>
    <row r="79" spans="28:34" s="47" customFormat="1" x14ac:dyDescent="0.2">
      <c r="AB79" s="188"/>
      <c r="AC79" s="188"/>
      <c r="AD79" s="188"/>
      <c r="AE79" s="188"/>
      <c r="AF79" s="188"/>
      <c r="AG79" s="188"/>
      <c r="AH79" s="188"/>
    </row>
    <row r="80" spans="28:34" s="47" customFormat="1" x14ac:dyDescent="0.2">
      <c r="AB80" s="188"/>
      <c r="AC80" s="188"/>
      <c r="AD80" s="188"/>
      <c r="AE80" s="188"/>
      <c r="AF80" s="188"/>
      <c r="AG80" s="188"/>
      <c r="AH80" s="188"/>
    </row>
    <row r="81" spans="28:34" s="47" customFormat="1" x14ac:dyDescent="0.2">
      <c r="AB81" s="188"/>
      <c r="AC81" s="188"/>
      <c r="AD81" s="188"/>
      <c r="AE81" s="188"/>
      <c r="AF81" s="188"/>
      <c r="AG81" s="188"/>
      <c r="AH81" s="188"/>
    </row>
    <row r="82" spans="28:34" s="47" customFormat="1" x14ac:dyDescent="0.2">
      <c r="AB82" s="188"/>
      <c r="AC82" s="188"/>
      <c r="AD82" s="188"/>
      <c r="AE82" s="188"/>
      <c r="AF82" s="188"/>
      <c r="AG82" s="188"/>
      <c r="AH82" s="188"/>
    </row>
    <row r="83" spans="28:34" s="47" customFormat="1" x14ac:dyDescent="0.2">
      <c r="AB83" s="188"/>
      <c r="AC83" s="188"/>
      <c r="AD83" s="188"/>
      <c r="AE83" s="188"/>
      <c r="AF83" s="188"/>
      <c r="AG83" s="188"/>
      <c r="AH83" s="188"/>
    </row>
    <row r="84" spans="28:34" s="47" customFormat="1" x14ac:dyDescent="0.2">
      <c r="AB84" s="188"/>
      <c r="AC84" s="188"/>
      <c r="AD84" s="188"/>
      <c r="AE84" s="188"/>
      <c r="AF84" s="188"/>
      <c r="AG84" s="188"/>
      <c r="AH84" s="188"/>
    </row>
    <row r="85" spans="28:34" s="47" customFormat="1" x14ac:dyDescent="0.2">
      <c r="AB85" s="188"/>
      <c r="AC85" s="188"/>
      <c r="AD85" s="188"/>
      <c r="AE85" s="188"/>
      <c r="AF85" s="188"/>
      <c r="AG85" s="188"/>
      <c r="AH85" s="188"/>
    </row>
    <row r="86" spans="28:34" s="47" customFormat="1" x14ac:dyDescent="0.2">
      <c r="AB86" s="188"/>
      <c r="AC86" s="188"/>
      <c r="AD86" s="188"/>
      <c r="AE86" s="188"/>
      <c r="AF86" s="188"/>
      <c r="AG86" s="188"/>
      <c r="AH86" s="188"/>
    </row>
    <row r="87" spans="28:34" s="47" customFormat="1" x14ac:dyDescent="0.2">
      <c r="AB87" s="188"/>
      <c r="AC87" s="188"/>
      <c r="AD87" s="188"/>
      <c r="AE87" s="188"/>
      <c r="AF87" s="188"/>
      <c r="AG87" s="188"/>
      <c r="AH87" s="188"/>
    </row>
    <row r="88" spans="28:34" s="47" customFormat="1" x14ac:dyDescent="0.2">
      <c r="AB88" s="188"/>
      <c r="AC88" s="188"/>
      <c r="AD88" s="188"/>
      <c r="AE88" s="188"/>
      <c r="AF88" s="188"/>
      <c r="AG88" s="188"/>
      <c r="AH88" s="188"/>
    </row>
    <row r="89" spans="28:34" s="47" customFormat="1" x14ac:dyDescent="0.2">
      <c r="AB89" s="188"/>
      <c r="AC89" s="188"/>
      <c r="AD89" s="188"/>
      <c r="AE89" s="188"/>
      <c r="AF89" s="188"/>
      <c r="AG89" s="188"/>
      <c r="AH89" s="188"/>
    </row>
    <row r="90" spans="28:34" s="47" customFormat="1" x14ac:dyDescent="0.2">
      <c r="AB90" s="188"/>
      <c r="AC90" s="188"/>
      <c r="AD90" s="188"/>
      <c r="AE90" s="188"/>
      <c r="AF90" s="188"/>
      <c r="AG90" s="188"/>
      <c r="AH90" s="188"/>
    </row>
    <row r="91" spans="28:34" s="47" customFormat="1" x14ac:dyDescent="0.2">
      <c r="AB91" s="188"/>
      <c r="AC91" s="188"/>
      <c r="AD91" s="188"/>
      <c r="AE91" s="188"/>
      <c r="AF91" s="188"/>
      <c r="AG91" s="188"/>
      <c r="AH91" s="188"/>
    </row>
    <row r="92" spans="28:34" s="47" customFormat="1" x14ac:dyDescent="0.2">
      <c r="AB92" s="188"/>
      <c r="AC92" s="188"/>
      <c r="AD92" s="188"/>
      <c r="AE92" s="188"/>
      <c r="AF92" s="188"/>
      <c r="AG92" s="188"/>
      <c r="AH92" s="188"/>
    </row>
    <row r="93" spans="28:34" s="47" customFormat="1" x14ac:dyDescent="0.2">
      <c r="AB93" s="188"/>
      <c r="AC93" s="188"/>
      <c r="AD93" s="188"/>
      <c r="AE93" s="188"/>
      <c r="AF93" s="188"/>
      <c r="AG93" s="188"/>
      <c r="AH93" s="188"/>
    </row>
    <row r="94" spans="28:34" s="47" customFormat="1" x14ac:dyDescent="0.2">
      <c r="AB94" s="188"/>
      <c r="AC94" s="188"/>
      <c r="AD94" s="188"/>
      <c r="AE94" s="188"/>
      <c r="AF94" s="188"/>
      <c r="AG94" s="188"/>
      <c r="AH94" s="188"/>
    </row>
    <row r="95" spans="28:34" s="47" customFormat="1" x14ac:dyDescent="0.2">
      <c r="AB95" s="188"/>
      <c r="AC95" s="188"/>
      <c r="AD95" s="188"/>
      <c r="AE95" s="188"/>
      <c r="AF95" s="188"/>
      <c r="AG95" s="188"/>
      <c r="AH95" s="188"/>
    </row>
    <row r="96" spans="28:34" s="47" customFormat="1" x14ac:dyDescent="0.2">
      <c r="AB96" s="188"/>
      <c r="AC96" s="188"/>
      <c r="AD96" s="188"/>
      <c r="AE96" s="188"/>
      <c r="AF96" s="188"/>
      <c r="AG96" s="188"/>
      <c r="AH96" s="188"/>
    </row>
    <row r="97" spans="28:34" s="47" customFormat="1" x14ac:dyDescent="0.2">
      <c r="AB97" s="188"/>
      <c r="AC97" s="188"/>
      <c r="AD97" s="188"/>
      <c r="AE97" s="188"/>
      <c r="AF97" s="188"/>
      <c r="AG97" s="188"/>
      <c r="AH97" s="188"/>
    </row>
    <row r="98" spans="28:34" s="47" customFormat="1" x14ac:dyDescent="0.2">
      <c r="AB98" s="188"/>
      <c r="AC98" s="188"/>
      <c r="AD98" s="188"/>
      <c r="AE98" s="188"/>
      <c r="AF98" s="188"/>
      <c r="AG98" s="188"/>
      <c r="AH98" s="188"/>
    </row>
    <row r="99" spans="28:34" s="47" customFormat="1" x14ac:dyDescent="0.2">
      <c r="AB99" s="188"/>
      <c r="AC99" s="188"/>
      <c r="AD99" s="188"/>
      <c r="AE99" s="188"/>
      <c r="AF99" s="188"/>
      <c r="AG99" s="188"/>
      <c r="AH99" s="188"/>
    </row>
    <row r="100" spans="28:34" s="47" customFormat="1" x14ac:dyDescent="0.2">
      <c r="AB100" s="188"/>
      <c r="AC100" s="188"/>
      <c r="AD100" s="188"/>
      <c r="AE100" s="188"/>
      <c r="AF100" s="188"/>
      <c r="AG100" s="188"/>
      <c r="AH100" s="188"/>
    </row>
    <row r="101" spans="28:34" s="47" customFormat="1" x14ac:dyDescent="0.2">
      <c r="AB101" s="188"/>
      <c r="AC101" s="188"/>
      <c r="AD101" s="188"/>
      <c r="AE101" s="188"/>
      <c r="AF101" s="188"/>
      <c r="AG101" s="188"/>
      <c r="AH101" s="188"/>
    </row>
    <row r="102" spans="28:34" s="47" customFormat="1" x14ac:dyDescent="0.2">
      <c r="AB102" s="188"/>
      <c r="AC102" s="188"/>
      <c r="AD102" s="188"/>
      <c r="AE102" s="188"/>
      <c r="AF102" s="188"/>
      <c r="AG102" s="188"/>
      <c r="AH102" s="188"/>
    </row>
    <row r="103" spans="28:34" s="47" customFormat="1" x14ac:dyDescent="0.2">
      <c r="AB103" s="188"/>
      <c r="AC103" s="188"/>
      <c r="AD103" s="188"/>
      <c r="AE103" s="188"/>
      <c r="AF103" s="188"/>
      <c r="AG103" s="188"/>
      <c r="AH103" s="188"/>
    </row>
    <row r="104" spans="28:34" s="47" customFormat="1" x14ac:dyDescent="0.2">
      <c r="AB104" s="188"/>
      <c r="AC104" s="188"/>
      <c r="AD104" s="188"/>
      <c r="AE104" s="188"/>
      <c r="AF104" s="188"/>
      <c r="AG104" s="188"/>
      <c r="AH104" s="188"/>
    </row>
    <row r="105" spans="28:34" s="47" customFormat="1" x14ac:dyDescent="0.2">
      <c r="AB105" s="188"/>
      <c r="AC105" s="188"/>
      <c r="AD105" s="188"/>
      <c r="AE105" s="188"/>
      <c r="AF105" s="188"/>
      <c r="AG105" s="188"/>
      <c r="AH105" s="188"/>
    </row>
    <row r="106" spans="28:34" s="47" customFormat="1" x14ac:dyDescent="0.2">
      <c r="AB106" s="188"/>
      <c r="AC106" s="188"/>
      <c r="AD106" s="188"/>
      <c r="AE106" s="188"/>
      <c r="AF106" s="188"/>
      <c r="AG106" s="188"/>
      <c r="AH106" s="188"/>
    </row>
    <row r="107" spans="28:34" s="47" customFormat="1" x14ac:dyDescent="0.2">
      <c r="AB107" s="188"/>
      <c r="AC107" s="188"/>
      <c r="AD107" s="188"/>
      <c r="AE107" s="188"/>
      <c r="AF107" s="188"/>
      <c r="AG107" s="188"/>
      <c r="AH107" s="188"/>
    </row>
    <row r="108" spans="28:34" s="47" customFormat="1" x14ac:dyDescent="0.2">
      <c r="AB108" s="188"/>
      <c r="AC108" s="188"/>
      <c r="AD108" s="188"/>
      <c r="AE108" s="188"/>
      <c r="AF108" s="188"/>
      <c r="AG108" s="188"/>
      <c r="AH108" s="188"/>
    </row>
    <row r="109" spans="28:34" s="47" customFormat="1" x14ac:dyDescent="0.2">
      <c r="AB109" s="188"/>
      <c r="AC109" s="188"/>
      <c r="AD109" s="188"/>
      <c r="AE109" s="188"/>
      <c r="AF109" s="188"/>
      <c r="AG109" s="188"/>
      <c r="AH109" s="188"/>
    </row>
    <row r="110" spans="28:34" s="47" customFormat="1" x14ac:dyDescent="0.2">
      <c r="AB110" s="188"/>
      <c r="AC110" s="188"/>
      <c r="AD110" s="188"/>
      <c r="AE110" s="188"/>
      <c r="AF110" s="188"/>
      <c r="AG110" s="188"/>
      <c r="AH110" s="188"/>
    </row>
    <row r="111" spans="28:34" s="47" customFormat="1" x14ac:dyDescent="0.2">
      <c r="AB111" s="188"/>
      <c r="AC111" s="188"/>
      <c r="AD111" s="188"/>
      <c r="AE111" s="188"/>
      <c r="AF111" s="188"/>
      <c r="AG111" s="188"/>
      <c r="AH111" s="188"/>
    </row>
    <row r="112" spans="28:34" s="47" customFormat="1" x14ac:dyDescent="0.2">
      <c r="AB112" s="188"/>
      <c r="AC112" s="188"/>
      <c r="AD112" s="188"/>
      <c r="AE112" s="188"/>
      <c r="AF112" s="188"/>
      <c r="AG112" s="188"/>
      <c r="AH112" s="188"/>
    </row>
    <row r="113" spans="28:34" s="47" customFormat="1" x14ac:dyDescent="0.2">
      <c r="AB113" s="188"/>
      <c r="AC113" s="188"/>
      <c r="AD113" s="188"/>
      <c r="AE113" s="188"/>
      <c r="AF113" s="188"/>
      <c r="AG113" s="188"/>
      <c r="AH113" s="188"/>
    </row>
    <row r="114" spans="28:34" s="47" customFormat="1" x14ac:dyDescent="0.2">
      <c r="AB114" s="188"/>
      <c r="AC114" s="188"/>
      <c r="AD114" s="188"/>
      <c r="AE114" s="188"/>
      <c r="AF114" s="188"/>
      <c r="AG114" s="188"/>
      <c r="AH114" s="188"/>
    </row>
    <row r="115" spans="28:34" s="47" customFormat="1" x14ac:dyDescent="0.2">
      <c r="AB115" s="188"/>
      <c r="AC115" s="188"/>
      <c r="AD115" s="188"/>
      <c r="AE115" s="188"/>
      <c r="AF115" s="188"/>
      <c r="AG115" s="188"/>
      <c r="AH115" s="188"/>
    </row>
    <row r="116" spans="28:34" s="47" customFormat="1" x14ac:dyDescent="0.2">
      <c r="AB116" s="188"/>
      <c r="AC116" s="188"/>
      <c r="AD116" s="188"/>
      <c r="AE116" s="188"/>
      <c r="AF116" s="188"/>
      <c r="AG116" s="188"/>
      <c r="AH116" s="188"/>
    </row>
    <row r="117" spans="28:34" s="47" customFormat="1" x14ac:dyDescent="0.2">
      <c r="AB117" s="188"/>
      <c r="AC117" s="188"/>
      <c r="AD117" s="188"/>
      <c r="AE117" s="188"/>
      <c r="AF117" s="188"/>
      <c r="AG117" s="188"/>
      <c r="AH117" s="188"/>
    </row>
    <row r="118" spans="28:34" s="47" customFormat="1" x14ac:dyDescent="0.2">
      <c r="AB118" s="188"/>
      <c r="AC118" s="188"/>
      <c r="AD118" s="188"/>
      <c r="AE118" s="188"/>
      <c r="AF118" s="188"/>
      <c r="AG118" s="188"/>
      <c r="AH118" s="188"/>
    </row>
    <row r="119" spans="28:34" s="47" customFormat="1" x14ac:dyDescent="0.2">
      <c r="AB119" s="188"/>
      <c r="AC119" s="188"/>
      <c r="AD119" s="188"/>
      <c r="AE119" s="188"/>
      <c r="AF119" s="188"/>
      <c r="AG119" s="188"/>
      <c r="AH119" s="188"/>
    </row>
    <row r="120" spans="28:34" s="47" customFormat="1" x14ac:dyDescent="0.2">
      <c r="AB120" s="188"/>
      <c r="AC120" s="188"/>
      <c r="AD120" s="188"/>
      <c r="AE120" s="188"/>
      <c r="AF120" s="188"/>
      <c r="AG120" s="188"/>
      <c r="AH120" s="188"/>
    </row>
    <row r="121" spans="28:34" s="47" customFormat="1" x14ac:dyDescent="0.2">
      <c r="AB121" s="188"/>
      <c r="AC121" s="188"/>
      <c r="AD121" s="188"/>
      <c r="AE121" s="188"/>
      <c r="AF121" s="188"/>
      <c r="AG121" s="188"/>
      <c r="AH121" s="188"/>
    </row>
    <row r="122" spans="28:34" s="47" customFormat="1" x14ac:dyDescent="0.2">
      <c r="AB122" s="188"/>
      <c r="AC122" s="188"/>
      <c r="AD122" s="188"/>
      <c r="AE122" s="188"/>
      <c r="AF122" s="188"/>
      <c r="AG122" s="188"/>
      <c r="AH122" s="188"/>
    </row>
    <row r="123" spans="28:34" s="47" customFormat="1" x14ac:dyDescent="0.2">
      <c r="AB123" s="188"/>
      <c r="AC123" s="188"/>
      <c r="AD123" s="188"/>
      <c r="AE123" s="188"/>
      <c r="AF123" s="188"/>
      <c r="AG123" s="188"/>
      <c r="AH123" s="188"/>
    </row>
    <row r="124" spans="28:34" s="47" customFormat="1" x14ac:dyDescent="0.2">
      <c r="AB124" s="188"/>
      <c r="AC124" s="188"/>
      <c r="AD124" s="188"/>
      <c r="AE124" s="188"/>
      <c r="AF124" s="188"/>
      <c r="AG124" s="188"/>
      <c r="AH124" s="188"/>
    </row>
    <row r="125" spans="28:34" s="47" customFormat="1" x14ac:dyDescent="0.2">
      <c r="AB125" s="188"/>
      <c r="AC125" s="188"/>
      <c r="AD125" s="188"/>
      <c r="AE125" s="188"/>
      <c r="AF125" s="188"/>
      <c r="AG125" s="188"/>
      <c r="AH125" s="188"/>
    </row>
    <row r="126" spans="28:34" s="47" customFormat="1" x14ac:dyDescent="0.2">
      <c r="AB126" s="188"/>
      <c r="AC126" s="188"/>
      <c r="AD126" s="188"/>
      <c r="AE126" s="188"/>
      <c r="AF126" s="188"/>
      <c r="AG126" s="188"/>
      <c r="AH126" s="188"/>
    </row>
    <row r="127" spans="28:34" s="47" customFormat="1" x14ac:dyDescent="0.2">
      <c r="AB127" s="188"/>
      <c r="AC127" s="188"/>
      <c r="AD127" s="188"/>
      <c r="AE127" s="188"/>
      <c r="AF127" s="188"/>
      <c r="AG127" s="188"/>
      <c r="AH127" s="188"/>
    </row>
    <row r="128" spans="28:34" s="47" customFormat="1" x14ac:dyDescent="0.2">
      <c r="AB128" s="188"/>
      <c r="AC128" s="188"/>
      <c r="AD128" s="188"/>
      <c r="AE128" s="188"/>
      <c r="AF128" s="188"/>
      <c r="AG128" s="188"/>
      <c r="AH128" s="188"/>
    </row>
    <row r="129" spans="28:34" s="47" customFormat="1" x14ac:dyDescent="0.2">
      <c r="AB129" s="188"/>
      <c r="AC129" s="188"/>
      <c r="AD129" s="188"/>
      <c r="AE129" s="188"/>
      <c r="AF129" s="188"/>
      <c r="AG129" s="188"/>
      <c r="AH129" s="188"/>
    </row>
    <row r="130" spans="28:34" s="47" customFormat="1" x14ac:dyDescent="0.2">
      <c r="AB130" s="188"/>
      <c r="AC130" s="188"/>
      <c r="AD130" s="188"/>
      <c r="AE130" s="188"/>
      <c r="AF130" s="188"/>
      <c r="AG130" s="188"/>
      <c r="AH130" s="188"/>
    </row>
    <row r="131" spans="28:34" s="47" customFormat="1" x14ac:dyDescent="0.2">
      <c r="AB131" s="188"/>
      <c r="AC131" s="188"/>
      <c r="AD131" s="188"/>
      <c r="AE131" s="188"/>
      <c r="AF131" s="188"/>
      <c r="AG131" s="188"/>
      <c r="AH131" s="188"/>
    </row>
    <row r="132" spans="28:34" s="47" customFormat="1" x14ac:dyDescent="0.2">
      <c r="AB132" s="188"/>
      <c r="AC132" s="188"/>
      <c r="AD132" s="188"/>
      <c r="AE132" s="188"/>
      <c r="AF132" s="188"/>
      <c r="AG132" s="188"/>
      <c r="AH132" s="188"/>
    </row>
    <row r="133" spans="28:34" s="47" customFormat="1" x14ac:dyDescent="0.2">
      <c r="AB133" s="188"/>
      <c r="AC133" s="188"/>
      <c r="AD133" s="188"/>
      <c r="AE133" s="188"/>
      <c r="AF133" s="188"/>
      <c r="AG133" s="188"/>
      <c r="AH133" s="188"/>
    </row>
  </sheetData>
  <mergeCells count="31">
    <mergeCell ref="G3:T5"/>
    <mergeCell ref="L22:M22"/>
    <mergeCell ref="C28:G29"/>
    <mergeCell ref="C31:G31"/>
    <mergeCell ref="O19:P19"/>
    <mergeCell ref="L21:M21"/>
    <mergeCell ref="L20:M20"/>
    <mergeCell ref="L11:N11"/>
    <mergeCell ref="L19:M19"/>
    <mergeCell ref="P11:R11"/>
    <mergeCell ref="T11:V11"/>
    <mergeCell ref="C21:G22"/>
    <mergeCell ref="V8:X9"/>
    <mergeCell ref="B6:X6"/>
    <mergeCell ref="C14:D14"/>
    <mergeCell ref="AC9:AG10"/>
    <mergeCell ref="AC12:AG21"/>
    <mergeCell ref="M23:U23"/>
    <mergeCell ref="C18:G19"/>
    <mergeCell ref="U8:U9"/>
    <mergeCell ref="F14:G15"/>
    <mergeCell ref="N20:P20"/>
    <mergeCell ref="N21:P21"/>
    <mergeCell ref="R20:T20"/>
    <mergeCell ref="K8:Q9"/>
    <mergeCell ref="T8:T9"/>
    <mergeCell ref="C8:G9"/>
    <mergeCell ref="F12:G13"/>
    <mergeCell ref="C12:D13"/>
    <mergeCell ref="U19:V21"/>
    <mergeCell ref="R8:S9"/>
  </mergeCells>
  <conditionalFormatting sqref="M13:M14 P13:P15 T13:T15">
    <cfRule type="cellIs" dxfId="16" priority="1" operator="equal">
      <formula>0</formula>
    </cfRule>
  </conditionalFormatting>
  <dataValidations count="3">
    <dataValidation type="list" allowBlank="1" showInputMessage="1" showErrorMessage="1" promptTitle="Choisir une recette" sqref="C8:G10">
      <formula1>"Classic FR,Classic FR Noisettes Fumées,Classic FR Smoky, Thé Vert à la Menthe,Mojito,Crème de Bourbon"</formula1>
    </dataValidation>
    <dataValidation type="list" allowBlank="1" showInputMessage="1" showErrorMessage="1" promptTitle="Taux de Nicotine" sqref="F12:G13">
      <formula1>"0,3,6,9,12,16"</formula1>
    </dataValidation>
    <dataValidation type="decimal" allowBlank="1" showInputMessage="1" showErrorMessage="1" promptTitle="Quel volume en ml ?" sqref="E12:E13 C12">
      <formula1>10</formula1>
      <formula2>9999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theme="4" tint="-0.249977111117893"/>
    <pageSetUpPr autoPageBreaks="0"/>
  </sheetPr>
  <dimension ref="A1:FC315"/>
  <sheetViews>
    <sheetView workbookViewId="0">
      <selection activeCell="B28" sqref="B28:C28"/>
    </sheetView>
  </sheetViews>
  <sheetFormatPr baseColWidth="10" defaultRowHeight="16" x14ac:dyDescent="0.2"/>
  <cols>
    <col min="1" max="1" width="10.83203125" style="47"/>
    <col min="2" max="2" width="39.6640625" customWidth="1"/>
    <col min="4" max="5" width="10.83203125" style="47"/>
    <col min="6" max="6" width="1.83203125" style="47" customWidth="1"/>
    <col min="7" max="7" width="34" style="47" bestFit="1" customWidth="1"/>
    <col min="8" max="9" width="10.83203125" style="47"/>
    <col min="10" max="10" width="1.83203125" style="47" customWidth="1"/>
    <col min="11" max="159" width="10.83203125" style="47"/>
  </cols>
  <sheetData>
    <row r="1" spans="2:10" s="47" customFormat="1" x14ac:dyDescent="0.2"/>
    <row r="2" spans="2:10" s="47" customFormat="1" x14ac:dyDescent="0.2"/>
    <row r="3" spans="2:10" s="47" customFormat="1" ht="19" customHeight="1" x14ac:dyDescent="0.2"/>
    <row r="4" spans="2:10" s="47" customFormat="1" x14ac:dyDescent="0.2"/>
    <row r="5" spans="2:10" s="47" customFormat="1" ht="17" thickBot="1" x14ac:dyDescent="0.25"/>
    <row r="6" spans="2:10" ht="16" customHeight="1" x14ac:dyDescent="0.2">
      <c r="B6" s="325" t="s">
        <v>70</v>
      </c>
      <c r="C6" s="326"/>
      <c r="F6" s="177"/>
      <c r="G6" s="321" t="s">
        <v>77</v>
      </c>
      <c r="H6" s="321"/>
      <c r="I6" s="321"/>
      <c r="J6" s="178"/>
    </row>
    <row r="7" spans="2:10" ht="16" customHeight="1" thickBot="1" x14ac:dyDescent="0.25">
      <c r="B7" s="327"/>
      <c r="C7" s="328"/>
      <c r="F7" s="179"/>
      <c r="G7" s="293"/>
      <c r="H7" s="293"/>
      <c r="I7" s="293"/>
      <c r="J7" s="180"/>
    </row>
    <row r="8" spans="2:10" ht="16" customHeight="1" thickTop="1" x14ac:dyDescent="0.2">
      <c r="B8" s="69" t="s">
        <v>71</v>
      </c>
      <c r="C8" s="70">
        <v>6</v>
      </c>
      <c r="F8" s="23"/>
      <c r="G8" s="324" t="s">
        <v>78</v>
      </c>
      <c r="H8" s="324"/>
      <c r="I8" s="324"/>
      <c r="J8" s="24"/>
    </row>
    <row r="9" spans="2:10" x14ac:dyDescent="0.2">
      <c r="B9" s="71" t="s">
        <v>72</v>
      </c>
      <c r="C9" s="72">
        <v>7</v>
      </c>
      <c r="F9" s="23"/>
      <c r="G9" s="324"/>
      <c r="H9" s="324"/>
      <c r="I9" s="324"/>
      <c r="J9" s="24"/>
    </row>
    <row r="10" spans="2:10" x14ac:dyDescent="0.2">
      <c r="B10" s="393" t="s">
        <v>32</v>
      </c>
      <c r="C10" s="394"/>
      <c r="F10" s="23"/>
      <c r="G10" s="324"/>
      <c r="H10" s="324"/>
      <c r="I10" s="324"/>
      <c r="J10" s="24"/>
    </row>
    <row r="11" spans="2:10" ht="17" thickBot="1" x14ac:dyDescent="0.25">
      <c r="B11" s="395" t="s">
        <v>42</v>
      </c>
      <c r="C11" s="396">
        <f>C13-C12</f>
        <v>163.33333333333334</v>
      </c>
      <c r="F11" s="25"/>
      <c r="G11" s="76"/>
      <c r="H11" s="76"/>
      <c r="I11" s="76"/>
      <c r="J11" s="27"/>
    </row>
    <row r="12" spans="2:10" x14ac:dyDescent="0.2">
      <c r="B12" s="395" t="s">
        <v>15</v>
      </c>
      <c r="C12" s="396">
        <f>C9*10</f>
        <v>70</v>
      </c>
      <c r="F12" s="55"/>
      <c r="G12" s="77"/>
      <c r="H12" s="77"/>
      <c r="I12" s="77"/>
      <c r="J12" s="55"/>
    </row>
    <row r="13" spans="2:10" x14ac:dyDescent="0.2">
      <c r="B13" s="395" t="s">
        <v>73</v>
      </c>
      <c r="C13" s="396">
        <f>(200*C9)/C8</f>
        <v>233.33333333333334</v>
      </c>
      <c r="F13" s="55"/>
      <c r="G13" s="77"/>
      <c r="H13" s="77"/>
      <c r="I13" s="77"/>
      <c r="J13" s="55"/>
    </row>
    <row r="14" spans="2:10" ht="17" thickBot="1" x14ac:dyDescent="0.25">
      <c r="B14" s="397"/>
      <c r="C14" s="398"/>
      <c r="F14" s="55"/>
      <c r="G14" s="77"/>
      <c r="H14" s="77"/>
      <c r="I14" s="77"/>
      <c r="J14" s="55"/>
    </row>
    <row r="15" spans="2:10" s="47" customFormat="1" ht="17" thickBot="1" x14ac:dyDescent="0.25">
      <c r="B15" s="153"/>
      <c r="C15" s="153"/>
      <c r="F15" s="55"/>
      <c r="G15" s="77"/>
      <c r="H15" s="77"/>
      <c r="I15" s="77"/>
      <c r="J15" s="55"/>
    </row>
    <row r="16" spans="2:10" x14ac:dyDescent="0.2">
      <c r="B16" s="325" t="s">
        <v>75</v>
      </c>
      <c r="C16" s="326"/>
      <c r="F16" s="20"/>
      <c r="G16" s="21"/>
      <c r="H16" s="21"/>
      <c r="I16" s="21"/>
      <c r="J16" s="22"/>
    </row>
    <row r="17" spans="1:10" ht="21" x14ac:dyDescent="0.25">
      <c r="B17" s="327"/>
      <c r="C17" s="328"/>
      <c r="F17" s="23"/>
      <c r="G17" s="329" t="s">
        <v>115</v>
      </c>
      <c r="H17" s="329"/>
      <c r="I17" s="329"/>
      <c r="J17" s="24"/>
    </row>
    <row r="18" spans="1:10" x14ac:dyDescent="0.2">
      <c r="B18" s="69" t="s">
        <v>44</v>
      </c>
      <c r="C18" s="70">
        <v>125</v>
      </c>
      <c r="F18" s="23"/>
      <c r="G18" s="176"/>
      <c r="H18" s="176"/>
      <c r="I18" s="176"/>
      <c r="J18" s="24"/>
    </row>
    <row r="19" spans="1:10" x14ac:dyDescent="0.2">
      <c r="B19" s="71" t="s">
        <v>45</v>
      </c>
      <c r="C19" s="72">
        <v>6</v>
      </c>
      <c r="F19" s="23" t="s">
        <v>117</v>
      </c>
      <c r="G19" s="320" t="s">
        <v>116</v>
      </c>
      <c r="H19" s="320"/>
      <c r="I19" s="320"/>
      <c r="J19" s="24"/>
    </row>
    <row r="20" spans="1:10" x14ac:dyDescent="0.2">
      <c r="B20" s="393" t="s">
        <v>32</v>
      </c>
      <c r="C20" s="74"/>
      <c r="F20" s="23"/>
      <c r="G20" s="320"/>
      <c r="H20" s="320"/>
      <c r="I20" s="320"/>
      <c r="J20" s="24"/>
    </row>
    <row r="21" spans="1:10" x14ac:dyDescent="0.2">
      <c r="B21" s="395" t="s">
        <v>42</v>
      </c>
      <c r="C21" s="399">
        <f>C18-C22</f>
        <v>87.5</v>
      </c>
      <c r="F21" s="23"/>
      <c r="G21" s="320" t="s">
        <v>118</v>
      </c>
      <c r="H21" s="320"/>
      <c r="I21" s="320"/>
      <c r="J21" s="24"/>
    </row>
    <row r="22" spans="1:10" x14ac:dyDescent="0.2">
      <c r="B22" s="395" t="s">
        <v>15</v>
      </c>
      <c r="C22" s="399">
        <f>(C19*C18)/20</f>
        <v>37.5</v>
      </c>
      <c r="F22" s="23"/>
      <c r="G22" s="320"/>
      <c r="H22" s="320"/>
      <c r="I22" s="320"/>
      <c r="J22" s="24"/>
    </row>
    <row r="23" spans="1:10" ht="17" thickBot="1" x14ac:dyDescent="0.25">
      <c r="B23" s="397"/>
      <c r="C23" s="398"/>
      <c r="F23" s="23"/>
      <c r="G23" s="176"/>
      <c r="H23" s="176"/>
      <c r="I23" s="176"/>
      <c r="J23" s="24"/>
    </row>
    <row r="24" spans="1:10" s="47" customFormat="1" ht="17" thickBot="1" x14ac:dyDescent="0.25">
      <c r="A24" s="48"/>
      <c r="B24" s="154"/>
      <c r="C24" s="154"/>
      <c r="D24" s="48"/>
      <c r="F24" s="23"/>
      <c r="G24" s="176"/>
      <c r="H24" s="176"/>
      <c r="I24" s="176"/>
      <c r="J24" s="24"/>
    </row>
    <row r="25" spans="1:10" ht="21" x14ac:dyDescent="0.25">
      <c r="A25" s="48"/>
      <c r="B25" s="325" t="s">
        <v>76</v>
      </c>
      <c r="C25" s="326"/>
      <c r="D25" s="48"/>
      <c r="F25" s="23"/>
      <c r="G25" s="329" t="s">
        <v>75</v>
      </c>
      <c r="H25" s="329"/>
      <c r="I25" s="329"/>
      <c r="J25" s="24"/>
    </row>
    <row r="26" spans="1:10" x14ac:dyDescent="0.2">
      <c r="A26" s="48"/>
      <c r="B26" s="327"/>
      <c r="C26" s="328"/>
      <c r="D26" s="48"/>
      <c r="F26" s="23"/>
      <c r="G26" s="176"/>
      <c r="H26" s="176"/>
      <c r="I26" s="176"/>
      <c r="J26" s="24"/>
    </row>
    <row r="27" spans="1:10" x14ac:dyDescent="0.2">
      <c r="B27" s="69" t="s">
        <v>46</v>
      </c>
      <c r="C27" s="73">
        <v>732</v>
      </c>
      <c r="F27" s="23"/>
      <c r="G27" s="320" t="s">
        <v>119</v>
      </c>
      <c r="H27" s="320"/>
      <c r="I27" s="320"/>
      <c r="J27" s="24"/>
    </row>
    <row r="28" spans="1:10" x14ac:dyDescent="0.2">
      <c r="B28" s="322" t="s">
        <v>52</v>
      </c>
      <c r="C28" s="323"/>
      <c r="F28" s="23"/>
      <c r="G28" s="320"/>
      <c r="H28" s="320"/>
      <c r="I28" s="320"/>
      <c r="J28" s="24"/>
    </row>
    <row r="29" spans="1:10" x14ac:dyDescent="0.2">
      <c r="B29" s="393" t="s">
        <v>32</v>
      </c>
      <c r="C29" s="400"/>
      <c r="F29" s="23"/>
      <c r="G29" s="320"/>
      <c r="H29" s="320"/>
      <c r="I29" s="320"/>
      <c r="J29" s="24"/>
    </row>
    <row r="30" spans="1:10" x14ac:dyDescent="0.2">
      <c r="B30" s="395" t="s">
        <v>15</v>
      </c>
      <c r="C30" s="401">
        <f>C27*0.429</f>
        <v>314.02800000000002</v>
      </c>
      <c r="F30" s="23"/>
      <c r="G30" s="176"/>
      <c r="H30" s="176"/>
      <c r="I30" s="176"/>
      <c r="J30" s="24"/>
    </row>
    <row r="31" spans="1:10" x14ac:dyDescent="0.2">
      <c r="B31" s="395" t="s">
        <v>43</v>
      </c>
      <c r="C31" s="401">
        <f>C27+C30</f>
        <v>1046.028</v>
      </c>
      <c r="F31" s="23"/>
      <c r="G31" s="176"/>
      <c r="H31" s="176"/>
      <c r="I31" s="176"/>
      <c r="J31" s="24"/>
    </row>
    <row r="32" spans="1:10" ht="21" x14ac:dyDescent="0.25">
      <c r="B32" s="75"/>
      <c r="C32" s="74"/>
      <c r="F32" s="23"/>
      <c r="G32" s="329" t="s">
        <v>76</v>
      </c>
      <c r="H32" s="329"/>
      <c r="I32" s="329"/>
      <c r="J32" s="24"/>
    </row>
    <row r="33" spans="2:10" x14ac:dyDescent="0.2">
      <c r="B33" s="322" t="s">
        <v>53</v>
      </c>
      <c r="C33" s="323"/>
      <c r="F33" s="23"/>
      <c r="G33" s="176"/>
      <c r="H33" s="176"/>
      <c r="I33" s="176"/>
      <c r="J33" s="24"/>
    </row>
    <row r="34" spans="2:10" x14ac:dyDescent="0.2">
      <c r="B34" s="393" t="s">
        <v>32</v>
      </c>
      <c r="C34" s="400"/>
      <c r="F34" s="23"/>
      <c r="G34" s="320" t="s">
        <v>120</v>
      </c>
      <c r="H34" s="320"/>
      <c r="I34" s="320"/>
      <c r="J34" s="24"/>
    </row>
    <row r="35" spans="2:10" x14ac:dyDescent="0.2">
      <c r="B35" s="395" t="s">
        <v>15</v>
      </c>
      <c r="C35" s="401">
        <f>C27*0.176</f>
        <v>128.83199999999999</v>
      </c>
      <c r="F35" s="23"/>
      <c r="G35" s="320"/>
      <c r="H35" s="320"/>
      <c r="I35" s="320"/>
      <c r="J35" s="24"/>
    </row>
    <row r="36" spans="2:10" x14ac:dyDescent="0.2">
      <c r="B36" s="395" t="s">
        <v>43</v>
      </c>
      <c r="C36" s="401">
        <f>C27+C35</f>
        <v>860.83199999999999</v>
      </c>
      <c r="F36" s="23"/>
      <c r="G36" s="320"/>
      <c r="H36" s="320"/>
      <c r="I36" s="320"/>
      <c r="J36" s="24"/>
    </row>
    <row r="37" spans="2:10" ht="17" thickBot="1" x14ac:dyDescent="0.25">
      <c r="B37" s="75"/>
      <c r="C37" s="74"/>
      <c r="F37" s="25"/>
      <c r="G37" s="174"/>
      <c r="H37" s="174"/>
      <c r="I37" s="174"/>
      <c r="J37" s="27"/>
    </row>
    <row r="38" spans="2:10" x14ac:dyDescent="0.2">
      <c r="B38" s="322" t="s">
        <v>54</v>
      </c>
      <c r="C38" s="323"/>
      <c r="F38" s="55"/>
      <c r="G38" s="175"/>
      <c r="H38" s="175"/>
      <c r="I38" s="175"/>
      <c r="J38" s="55"/>
    </row>
    <row r="39" spans="2:10" x14ac:dyDescent="0.2">
      <c r="B39" s="393" t="s">
        <v>32</v>
      </c>
      <c r="C39" s="400"/>
      <c r="F39" s="55"/>
      <c r="G39" s="175"/>
      <c r="H39" s="175"/>
      <c r="I39" s="175"/>
      <c r="J39" s="55"/>
    </row>
    <row r="40" spans="2:10" x14ac:dyDescent="0.2">
      <c r="B40" s="395" t="s">
        <v>15</v>
      </c>
      <c r="C40" s="401">
        <f>C27*0.818</f>
        <v>598.77599999999995</v>
      </c>
      <c r="F40" s="55"/>
      <c r="G40" s="175"/>
      <c r="H40" s="175"/>
      <c r="I40" s="175"/>
      <c r="J40" s="55"/>
    </row>
    <row r="41" spans="2:10" x14ac:dyDescent="0.2">
      <c r="B41" s="395" t="s">
        <v>43</v>
      </c>
      <c r="C41" s="401">
        <f>C27+C40</f>
        <v>1330.7759999999998</v>
      </c>
      <c r="F41" s="55"/>
      <c r="G41" s="175"/>
      <c r="H41" s="175"/>
      <c r="I41" s="175"/>
      <c r="J41" s="55"/>
    </row>
    <row r="42" spans="2:10" x14ac:dyDescent="0.2">
      <c r="B42" s="75"/>
      <c r="C42" s="74"/>
      <c r="F42" s="55"/>
      <c r="G42" s="55"/>
      <c r="H42" s="55"/>
      <c r="I42" s="55"/>
      <c r="J42" s="55"/>
    </row>
    <row r="43" spans="2:10" x14ac:dyDescent="0.2">
      <c r="B43" s="322" t="s">
        <v>55</v>
      </c>
      <c r="C43" s="323"/>
    </row>
    <row r="44" spans="2:10" x14ac:dyDescent="0.2">
      <c r="B44" s="393" t="s">
        <v>32</v>
      </c>
      <c r="C44" s="400"/>
    </row>
    <row r="45" spans="2:10" x14ac:dyDescent="0.2">
      <c r="B45" s="395" t="s">
        <v>15</v>
      </c>
      <c r="C45" s="401">
        <f>C27*1.5</f>
        <v>1098</v>
      </c>
    </row>
    <row r="46" spans="2:10" x14ac:dyDescent="0.2">
      <c r="B46" s="395" t="s">
        <v>43</v>
      </c>
      <c r="C46" s="401">
        <f>C27+C45</f>
        <v>1830</v>
      </c>
    </row>
    <row r="47" spans="2:10" x14ac:dyDescent="0.2">
      <c r="B47" s="75"/>
      <c r="C47" s="74"/>
    </row>
    <row r="48" spans="2:10" x14ac:dyDescent="0.2">
      <c r="B48" s="322" t="s">
        <v>56</v>
      </c>
      <c r="C48" s="323"/>
    </row>
    <row r="49" spans="2:3" x14ac:dyDescent="0.2">
      <c r="B49" s="393" t="s">
        <v>32</v>
      </c>
      <c r="C49" s="400"/>
    </row>
    <row r="50" spans="2:3" x14ac:dyDescent="0.2">
      <c r="B50" s="395" t="s">
        <v>15</v>
      </c>
      <c r="C50" s="401">
        <f>C27*4</f>
        <v>2928</v>
      </c>
    </row>
    <row r="51" spans="2:3" x14ac:dyDescent="0.2">
      <c r="B51" s="395" t="s">
        <v>43</v>
      </c>
      <c r="C51" s="401">
        <f>C27+C50</f>
        <v>3660</v>
      </c>
    </row>
    <row r="52" spans="2:3" ht="17" thickBot="1" x14ac:dyDescent="0.25">
      <c r="B52" s="397"/>
      <c r="C52" s="398"/>
    </row>
    <row r="53" spans="2:3" s="47" customFormat="1" x14ac:dyDescent="0.2"/>
    <row r="54" spans="2:3" s="47" customFormat="1" x14ac:dyDescent="0.2"/>
    <row r="55" spans="2:3" s="47" customFormat="1" x14ac:dyDescent="0.2"/>
    <row r="56" spans="2:3" s="47" customFormat="1" x14ac:dyDescent="0.2"/>
    <row r="57" spans="2:3" s="47" customFormat="1" x14ac:dyDescent="0.2"/>
    <row r="58" spans="2:3" s="47" customFormat="1" x14ac:dyDescent="0.2"/>
    <row r="59" spans="2:3" s="47" customFormat="1" x14ac:dyDescent="0.2"/>
    <row r="60" spans="2:3" s="47" customFormat="1" x14ac:dyDescent="0.2"/>
    <row r="61" spans="2:3" s="47" customFormat="1" x14ac:dyDescent="0.2"/>
    <row r="62" spans="2:3" s="47" customFormat="1" x14ac:dyDescent="0.2"/>
    <row r="63" spans="2:3" s="47" customFormat="1" x14ac:dyDescent="0.2"/>
    <row r="64" spans="2:3" s="47" customFormat="1" x14ac:dyDescent="0.2"/>
    <row r="65" s="47" customFormat="1" x14ac:dyDescent="0.2"/>
    <row r="66" s="47" customFormat="1" x14ac:dyDescent="0.2"/>
    <row r="67" s="47" customFormat="1" x14ac:dyDescent="0.2"/>
    <row r="68" s="47" customFormat="1" x14ac:dyDescent="0.2"/>
    <row r="69" s="47" customFormat="1" x14ac:dyDescent="0.2"/>
    <row r="70" s="47" customFormat="1" x14ac:dyDescent="0.2"/>
    <row r="71" s="47" customFormat="1" x14ac:dyDescent="0.2"/>
    <row r="72" s="47" customFormat="1" x14ac:dyDescent="0.2"/>
    <row r="73" s="47" customFormat="1" x14ac:dyDescent="0.2"/>
    <row r="74" s="47" customFormat="1" x14ac:dyDescent="0.2"/>
    <row r="75" s="47" customFormat="1" x14ac:dyDescent="0.2"/>
    <row r="76" s="47" customFormat="1" x14ac:dyDescent="0.2"/>
    <row r="77" s="47" customFormat="1" x14ac:dyDescent="0.2"/>
    <row r="78" s="47" customFormat="1" x14ac:dyDescent="0.2"/>
    <row r="79" s="47" customFormat="1" x14ac:dyDescent="0.2"/>
    <row r="80" s="47" customFormat="1" x14ac:dyDescent="0.2"/>
    <row r="81" s="47" customFormat="1" x14ac:dyDescent="0.2"/>
    <row r="82" s="47" customFormat="1" x14ac:dyDescent="0.2"/>
    <row r="83" s="47" customFormat="1" x14ac:dyDescent="0.2"/>
    <row r="84" s="47" customFormat="1" x14ac:dyDescent="0.2"/>
    <row r="85" s="47" customFormat="1" x14ac:dyDescent="0.2"/>
    <row r="86" s="47" customFormat="1" x14ac:dyDescent="0.2"/>
    <row r="87" s="47" customFormat="1" x14ac:dyDescent="0.2"/>
    <row r="88" s="47" customFormat="1" x14ac:dyDescent="0.2"/>
    <row r="89" s="47" customFormat="1" x14ac:dyDescent="0.2"/>
    <row r="90" s="47" customFormat="1" x14ac:dyDescent="0.2"/>
    <row r="91" s="47" customFormat="1" x14ac:dyDescent="0.2"/>
    <row r="92" s="47" customFormat="1" x14ac:dyDescent="0.2"/>
    <row r="93" s="47" customFormat="1" x14ac:dyDescent="0.2"/>
    <row r="94" s="47" customFormat="1" x14ac:dyDescent="0.2"/>
    <row r="95" s="47" customFormat="1" x14ac:dyDescent="0.2"/>
    <row r="96" s="47" customFormat="1" x14ac:dyDescent="0.2"/>
    <row r="97" s="47" customFormat="1" x14ac:dyDescent="0.2"/>
    <row r="98" s="47" customFormat="1" x14ac:dyDescent="0.2"/>
    <row r="99" s="47" customFormat="1" x14ac:dyDescent="0.2"/>
    <row r="100" s="47" customFormat="1" x14ac:dyDescent="0.2"/>
    <row r="101" s="47" customFormat="1" x14ac:dyDescent="0.2"/>
    <row r="102" s="47" customFormat="1" x14ac:dyDescent="0.2"/>
    <row r="103" s="47" customFormat="1" x14ac:dyDescent="0.2"/>
    <row r="104" s="47" customFormat="1" x14ac:dyDescent="0.2"/>
    <row r="105" s="47" customFormat="1" x14ac:dyDescent="0.2"/>
    <row r="106" s="47" customFormat="1" x14ac:dyDescent="0.2"/>
    <row r="107" s="47" customFormat="1" x14ac:dyDescent="0.2"/>
    <row r="108" s="47" customFormat="1" x14ac:dyDescent="0.2"/>
    <row r="109" s="47" customFormat="1" x14ac:dyDescent="0.2"/>
    <row r="110" s="47" customFormat="1" x14ac:dyDescent="0.2"/>
    <row r="111" s="47" customFormat="1" x14ac:dyDescent="0.2"/>
    <row r="112" s="47" customFormat="1" x14ac:dyDescent="0.2"/>
    <row r="113" s="47" customFormat="1" x14ac:dyDescent="0.2"/>
    <row r="114" s="47" customFormat="1" x14ac:dyDescent="0.2"/>
    <row r="115" s="47" customFormat="1" x14ac:dyDescent="0.2"/>
    <row r="116" s="47" customFormat="1" x14ac:dyDescent="0.2"/>
    <row r="117" s="47" customFormat="1" x14ac:dyDescent="0.2"/>
    <row r="118" s="47" customFormat="1" x14ac:dyDescent="0.2"/>
    <row r="119" s="47" customFormat="1" x14ac:dyDescent="0.2"/>
    <row r="120" s="47" customFormat="1" x14ac:dyDescent="0.2"/>
    <row r="121" s="47" customFormat="1" x14ac:dyDescent="0.2"/>
    <row r="122" s="47" customFormat="1" x14ac:dyDescent="0.2"/>
    <row r="123" s="47" customFormat="1" x14ac:dyDescent="0.2"/>
    <row r="124" s="47" customFormat="1" x14ac:dyDescent="0.2"/>
    <row r="125" s="47" customFormat="1" x14ac:dyDescent="0.2"/>
    <row r="126" s="47" customFormat="1" x14ac:dyDescent="0.2"/>
    <row r="127" s="47" customFormat="1" x14ac:dyDescent="0.2"/>
    <row r="128" s="47" customFormat="1" x14ac:dyDescent="0.2"/>
    <row r="129" s="47" customFormat="1" x14ac:dyDescent="0.2"/>
    <row r="130" s="47" customFormat="1" x14ac:dyDescent="0.2"/>
    <row r="131" s="47" customFormat="1" x14ac:dyDescent="0.2"/>
    <row r="132" s="47" customFormat="1" x14ac:dyDescent="0.2"/>
    <row r="133" s="47" customFormat="1" x14ac:dyDescent="0.2"/>
    <row r="134" s="47" customFormat="1" x14ac:dyDescent="0.2"/>
    <row r="135" s="47" customFormat="1" x14ac:dyDescent="0.2"/>
    <row r="136" s="47" customFormat="1" x14ac:dyDescent="0.2"/>
    <row r="137" s="47" customFormat="1" x14ac:dyDescent="0.2"/>
    <row r="138" s="47" customFormat="1" x14ac:dyDescent="0.2"/>
    <row r="139" s="47" customFormat="1" x14ac:dyDescent="0.2"/>
    <row r="140" s="47" customFormat="1" x14ac:dyDescent="0.2"/>
    <row r="141" s="47" customFormat="1" x14ac:dyDescent="0.2"/>
    <row r="142" s="47" customFormat="1" x14ac:dyDescent="0.2"/>
    <row r="143" s="47" customFormat="1" x14ac:dyDescent="0.2"/>
    <row r="144" s="47" customFormat="1" x14ac:dyDescent="0.2"/>
    <row r="145" s="47" customFormat="1" x14ac:dyDescent="0.2"/>
    <row r="146" s="47" customFormat="1" x14ac:dyDescent="0.2"/>
    <row r="147" s="47" customFormat="1" x14ac:dyDescent="0.2"/>
    <row r="148" s="47" customFormat="1" x14ac:dyDescent="0.2"/>
    <row r="149" s="47" customFormat="1" x14ac:dyDescent="0.2"/>
    <row r="150" s="47" customFormat="1" x14ac:dyDescent="0.2"/>
    <row r="151" s="47" customFormat="1" x14ac:dyDescent="0.2"/>
    <row r="152" s="47" customFormat="1" x14ac:dyDescent="0.2"/>
    <row r="153" s="47" customFormat="1" x14ac:dyDescent="0.2"/>
    <row r="154" s="47" customFormat="1" x14ac:dyDescent="0.2"/>
    <row r="155" s="47" customFormat="1" x14ac:dyDescent="0.2"/>
    <row r="156" s="47" customFormat="1" x14ac:dyDescent="0.2"/>
    <row r="157" s="47" customFormat="1" x14ac:dyDescent="0.2"/>
    <row r="158" s="47" customFormat="1" x14ac:dyDescent="0.2"/>
    <row r="159" s="47" customFormat="1" x14ac:dyDescent="0.2"/>
    <row r="160" s="47" customFormat="1" x14ac:dyDescent="0.2"/>
    <row r="161" s="47" customFormat="1" x14ac:dyDescent="0.2"/>
    <row r="162" s="47" customFormat="1" x14ac:dyDescent="0.2"/>
    <row r="163" s="47" customFormat="1" x14ac:dyDescent="0.2"/>
    <row r="164" s="47" customFormat="1" x14ac:dyDescent="0.2"/>
    <row r="165" s="47" customFormat="1" x14ac:dyDescent="0.2"/>
    <row r="166" s="47" customFormat="1" x14ac:dyDescent="0.2"/>
    <row r="167" s="47" customFormat="1" x14ac:dyDescent="0.2"/>
    <row r="168" s="47" customFormat="1" x14ac:dyDescent="0.2"/>
    <row r="169" s="47" customFormat="1" x14ac:dyDescent="0.2"/>
    <row r="170" s="47" customFormat="1" x14ac:dyDescent="0.2"/>
    <row r="171" s="47" customFormat="1" x14ac:dyDescent="0.2"/>
    <row r="172" s="47" customFormat="1" x14ac:dyDescent="0.2"/>
    <row r="173" s="47" customFormat="1" x14ac:dyDescent="0.2"/>
    <row r="174" s="47" customFormat="1" x14ac:dyDescent="0.2"/>
    <row r="175" s="47" customFormat="1" x14ac:dyDescent="0.2"/>
    <row r="176" s="47" customFormat="1" x14ac:dyDescent="0.2"/>
    <row r="177" s="47" customFormat="1" x14ac:dyDescent="0.2"/>
    <row r="178" s="47" customFormat="1" x14ac:dyDescent="0.2"/>
    <row r="179" s="47" customFormat="1" x14ac:dyDescent="0.2"/>
    <row r="180" s="47" customFormat="1" x14ac:dyDescent="0.2"/>
    <row r="181" s="47" customFormat="1" x14ac:dyDescent="0.2"/>
    <row r="182" s="47" customFormat="1" x14ac:dyDescent="0.2"/>
    <row r="183" s="47" customFormat="1" x14ac:dyDescent="0.2"/>
    <row r="184" s="47" customFormat="1" x14ac:dyDescent="0.2"/>
    <row r="185" s="47" customFormat="1" x14ac:dyDescent="0.2"/>
    <row r="186" s="47" customFormat="1" x14ac:dyDescent="0.2"/>
    <row r="187" s="47" customFormat="1" x14ac:dyDescent="0.2"/>
    <row r="188" s="47" customFormat="1" x14ac:dyDescent="0.2"/>
    <row r="189" s="47" customFormat="1" x14ac:dyDescent="0.2"/>
    <row r="190" s="47" customFormat="1" x14ac:dyDescent="0.2"/>
    <row r="191" s="47" customFormat="1" x14ac:dyDescent="0.2"/>
    <row r="192" s="47" customFormat="1" x14ac:dyDescent="0.2"/>
    <row r="193" s="47" customFormat="1" x14ac:dyDescent="0.2"/>
    <row r="194" s="47" customFormat="1" x14ac:dyDescent="0.2"/>
    <row r="195" s="47" customFormat="1" x14ac:dyDescent="0.2"/>
    <row r="196" s="47" customFormat="1" x14ac:dyDescent="0.2"/>
    <row r="197" s="47" customFormat="1" x14ac:dyDescent="0.2"/>
    <row r="198" s="47" customFormat="1" x14ac:dyDescent="0.2"/>
    <row r="199" s="47" customFormat="1" x14ac:dyDescent="0.2"/>
    <row r="200" s="47" customFormat="1" x14ac:dyDescent="0.2"/>
    <row r="201" s="47" customFormat="1" x14ac:dyDescent="0.2"/>
    <row r="202" s="47" customFormat="1" x14ac:dyDescent="0.2"/>
    <row r="203" s="47" customFormat="1" x14ac:dyDescent="0.2"/>
    <row r="204" s="47" customFormat="1" x14ac:dyDescent="0.2"/>
    <row r="205" s="47" customFormat="1" x14ac:dyDescent="0.2"/>
    <row r="206" s="47" customFormat="1" x14ac:dyDescent="0.2"/>
    <row r="207" s="47" customFormat="1" x14ac:dyDescent="0.2"/>
    <row r="208" s="47" customFormat="1" x14ac:dyDescent="0.2"/>
    <row r="209" s="47" customFormat="1" x14ac:dyDescent="0.2"/>
    <row r="210" s="47" customFormat="1" x14ac:dyDescent="0.2"/>
    <row r="211" s="47" customFormat="1" x14ac:dyDescent="0.2"/>
    <row r="212" s="47" customFormat="1" x14ac:dyDescent="0.2"/>
    <row r="213" s="47" customFormat="1" x14ac:dyDescent="0.2"/>
    <row r="214" s="47" customFormat="1" x14ac:dyDescent="0.2"/>
    <row r="215" s="47" customFormat="1" x14ac:dyDescent="0.2"/>
    <row r="216" s="47" customFormat="1" x14ac:dyDescent="0.2"/>
    <row r="217" s="47" customFormat="1" x14ac:dyDescent="0.2"/>
    <row r="218" s="47" customFormat="1" x14ac:dyDescent="0.2"/>
    <row r="219" s="47" customFormat="1" x14ac:dyDescent="0.2"/>
    <row r="220" s="47" customFormat="1" x14ac:dyDescent="0.2"/>
    <row r="221" s="47" customFormat="1" x14ac:dyDescent="0.2"/>
    <row r="222" s="47" customFormat="1" x14ac:dyDescent="0.2"/>
    <row r="223" s="47" customFormat="1" x14ac:dyDescent="0.2"/>
    <row r="224" s="47" customFormat="1" x14ac:dyDescent="0.2"/>
    <row r="225" s="47" customFormat="1" x14ac:dyDescent="0.2"/>
    <row r="226" s="47" customFormat="1" x14ac:dyDescent="0.2"/>
    <row r="227" s="47" customFormat="1" x14ac:dyDescent="0.2"/>
    <row r="228" s="47" customFormat="1" x14ac:dyDescent="0.2"/>
    <row r="229" s="47" customFormat="1" x14ac:dyDescent="0.2"/>
    <row r="230" s="47" customFormat="1" x14ac:dyDescent="0.2"/>
    <row r="231" s="47" customFormat="1" x14ac:dyDescent="0.2"/>
    <row r="232" s="47" customFormat="1" x14ac:dyDescent="0.2"/>
    <row r="233" s="47" customFormat="1" x14ac:dyDescent="0.2"/>
    <row r="234" s="47" customFormat="1" x14ac:dyDescent="0.2"/>
    <row r="235" s="47" customFormat="1" x14ac:dyDescent="0.2"/>
    <row r="236" s="47" customFormat="1" x14ac:dyDescent="0.2"/>
    <row r="237" s="47" customFormat="1" x14ac:dyDescent="0.2"/>
    <row r="238" s="47" customFormat="1" x14ac:dyDescent="0.2"/>
    <row r="239" s="47" customFormat="1" x14ac:dyDescent="0.2"/>
    <row r="240" s="47" customFormat="1" x14ac:dyDescent="0.2"/>
    <row r="241" s="47" customFormat="1" x14ac:dyDescent="0.2"/>
    <row r="242" s="47" customFormat="1" x14ac:dyDescent="0.2"/>
    <row r="243" s="47" customFormat="1" x14ac:dyDescent="0.2"/>
    <row r="244" s="47" customFormat="1" x14ac:dyDescent="0.2"/>
    <row r="245" s="47" customFormat="1" x14ac:dyDescent="0.2"/>
    <row r="246" s="47" customFormat="1" x14ac:dyDescent="0.2"/>
    <row r="247" s="47" customFormat="1" x14ac:dyDescent="0.2"/>
    <row r="248" s="47" customFormat="1" x14ac:dyDescent="0.2"/>
    <row r="249" s="47" customFormat="1" x14ac:dyDescent="0.2"/>
    <row r="250" s="47" customFormat="1" x14ac:dyDescent="0.2"/>
    <row r="251" s="47" customFormat="1" x14ac:dyDescent="0.2"/>
    <row r="252" s="47" customFormat="1" x14ac:dyDescent="0.2"/>
    <row r="253" s="47" customFormat="1" x14ac:dyDescent="0.2"/>
    <row r="254" s="47" customFormat="1" x14ac:dyDescent="0.2"/>
    <row r="255" s="47" customFormat="1" x14ac:dyDescent="0.2"/>
    <row r="256" s="47" customFormat="1" x14ac:dyDescent="0.2"/>
    <row r="257" s="47" customFormat="1" x14ac:dyDescent="0.2"/>
    <row r="258" s="47" customFormat="1" x14ac:dyDescent="0.2"/>
    <row r="259" s="47" customFormat="1" x14ac:dyDescent="0.2"/>
    <row r="260" s="47" customFormat="1" x14ac:dyDescent="0.2"/>
    <row r="261" s="47" customFormat="1" x14ac:dyDescent="0.2"/>
    <row r="262" s="47" customFormat="1" x14ac:dyDescent="0.2"/>
    <row r="263" s="47" customFormat="1" x14ac:dyDescent="0.2"/>
    <row r="264" s="47" customFormat="1" x14ac:dyDescent="0.2"/>
    <row r="265" s="47" customFormat="1" x14ac:dyDescent="0.2"/>
    <row r="266" s="47" customFormat="1" x14ac:dyDescent="0.2"/>
    <row r="267" s="47" customFormat="1" x14ac:dyDescent="0.2"/>
    <row r="268" s="47" customFormat="1" x14ac:dyDescent="0.2"/>
    <row r="269" s="47" customFormat="1" x14ac:dyDescent="0.2"/>
    <row r="270" s="47" customFormat="1" x14ac:dyDescent="0.2"/>
    <row r="271" s="47" customFormat="1" x14ac:dyDescent="0.2"/>
    <row r="272" s="47" customFormat="1" x14ac:dyDescent="0.2"/>
    <row r="273" s="47" customFormat="1" x14ac:dyDescent="0.2"/>
    <row r="274" s="47" customFormat="1" x14ac:dyDescent="0.2"/>
    <row r="275" s="47" customFormat="1" x14ac:dyDescent="0.2"/>
    <row r="276" s="47" customFormat="1" x14ac:dyDescent="0.2"/>
    <row r="277" s="47" customFormat="1" x14ac:dyDescent="0.2"/>
    <row r="278" s="47" customFormat="1" x14ac:dyDescent="0.2"/>
    <row r="279" s="47" customFormat="1" x14ac:dyDescent="0.2"/>
    <row r="280" s="47" customFormat="1" x14ac:dyDescent="0.2"/>
    <row r="281" s="47" customFormat="1" x14ac:dyDescent="0.2"/>
    <row r="282" s="47" customFormat="1" x14ac:dyDescent="0.2"/>
    <row r="283" s="47" customFormat="1" x14ac:dyDescent="0.2"/>
    <row r="284" s="47" customFormat="1" x14ac:dyDescent="0.2"/>
    <row r="285" s="47" customFormat="1" x14ac:dyDescent="0.2"/>
    <row r="286" s="47" customFormat="1" x14ac:dyDescent="0.2"/>
    <row r="287" s="47" customFormat="1" x14ac:dyDescent="0.2"/>
    <row r="288" s="47" customFormat="1" x14ac:dyDescent="0.2"/>
    <row r="289" s="47" customFormat="1" x14ac:dyDescent="0.2"/>
    <row r="290" s="47" customFormat="1" x14ac:dyDescent="0.2"/>
    <row r="291" s="47" customFormat="1" x14ac:dyDescent="0.2"/>
    <row r="292" s="47" customFormat="1" x14ac:dyDescent="0.2"/>
    <row r="293" s="47" customFormat="1" x14ac:dyDescent="0.2"/>
    <row r="294" s="47" customFormat="1" x14ac:dyDescent="0.2"/>
    <row r="295" s="47" customFormat="1" x14ac:dyDescent="0.2"/>
    <row r="296" s="47" customFormat="1" x14ac:dyDescent="0.2"/>
    <row r="297" s="47" customFormat="1" x14ac:dyDescent="0.2"/>
    <row r="298" s="47" customFormat="1" x14ac:dyDescent="0.2"/>
    <row r="299" s="47" customFormat="1" x14ac:dyDescent="0.2"/>
    <row r="300" s="47" customFormat="1" x14ac:dyDescent="0.2"/>
    <row r="301" s="47" customFormat="1" x14ac:dyDescent="0.2"/>
    <row r="302" s="47" customFormat="1" x14ac:dyDescent="0.2"/>
    <row r="303" s="47" customFormat="1" x14ac:dyDescent="0.2"/>
    <row r="304" s="47" customFormat="1" x14ac:dyDescent="0.2"/>
    <row r="305" s="47" customFormat="1" x14ac:dyDescent="0.2"/>
    <row r="306" s="47" customFormat="1" x14ac:dyDescent="0.2"/>
    <row r="307" s="47" customFormat="1" x14ac:dyDescent="0.2"/>
    <row r="308" s="47" customFormat="1" x14ac:dyDescent="0.2"/>
    <row r="309" s="47" customFormat="1" x14ac:dyDescent="0.2"/>
    <row r="310" s="47" customFormat="1" x14ac:dyDescent="0.2"/>
    <row r="311" s="47" customFormat="1" x14ac:dyDescent="0.2"/>
    <row r="312" s="47" customFormat="1" x14ac:dyDescent="0.2"/>
    <row r="313" s="47" customFormat="1" x14ac:dyDescent="0.2"/>
    <row r="314" s="47" customFormat="1" x14ac:dyDescent="0.2"/>
    <row r="315" s="47" customFormat="1" x14ac:dyDescent="0.2"/>
  </sheetData>
  <mergeCells count="17">
    <mergeCell ref="G32:I32"/>
    <mergeCell ref="G34:I36"/>
    <mergeCell ref="G6:I7"/>
    <mergeCell ref="B38:C38"/>
    <mergeCell ref="B43:C43"/>
    <mergeCell ref="B48:C48"/>
    <mergeCell ref="G8:I10"/>
    <mergeCell ref="B6:C7"/>
    <mergeCell ref="B16:C17"/>
    <mergeCell ref="B25:C26"/>
    <mergeCell ref="B33:C33"/>
    <mergeCell ref="B28:C28"/>
    <mergeCell ref="G17:I17"/>
    <mergeCell ref="G19:I20"/>
    <mergeCell ref="G21:I22"/>
    <mergeCell ref="G25:I25"/>
    <mergeCell ref="G27:I29"/>
  </mergeCells>
  <dataValidations count="1">
    <dataValidation type="list" allowBlank="1" showInputMessage="1" showErrorMessage="1" sqref="C8 C19">
      <formula1>"3,6,9,12,16"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rgb="FFC00000"/>
    <pageSetUpPr autoPageBreaks="0"/>
  </sheetPr>
  <dimension ref="A1:CF384"/>
  <sheetViews>
    <sheetView workbookViewId="0">
      <pane xSplit="3" ySplit="5" topLeftCell="D63" activePane="bottomRight" state="frozen"/>
      <selection activeCell="F54" sqref="F54"/>
      <selection pane="topRight" activeCell="F54" sqref="F54"/>
      <selection pane="bottomLeft" activeCell="F54" sqref="F54"/>
      <selection pane="bottomRight" activeCell="M99" sqref="M99"/>
    </sheetView>
  </sheetViews>
  <sheetFormatPr baseColWidth="10" defaultRowHeight="16" x14ac:dyDescent="0.2"/>
  <cols>
    <col min="1" max="1" width="12" style="47" customWidth="1"/>
    <col min="2" max="2" width="1.5" customWidth="1"/>
    <col min="3" max="3" width="30.5" style="58" customWidth="1"/>
    <col min="4" max="9" width="25.5" style="57" customWidth="1"/>
    <col min="10" max="10" width="1.6640625" customWidth="1"/>
    <col min="11" max="11" width="2.5" style="47" customWidth="1"/>
    <col min="12" max="12" width="1.5" style="47" customWidth="1"/>
    <col min="13" max="13" width="20.1640625" style="47" customWidth="1"/>
    <col min="14" max="14" width="20" style="47" customWidth="1"/>
    <col min="15" max="15" width="1.5" style="47" customWidth="1"/>
    <col min="16" max="17" width="10.83203125" style="47"/>
    <col min="18" max="18" width="1.83203125" style="47" customWidth="1"/>
    <col min="19" max="19" width="17.1640625" style="47" customWidth="1"/>
    <col min="20" max="20" width="17.33203125" style="47" customWidth="1"/>
    <col min="21" max="21" width="10.83203125" style="47"/>
    <col min="22" max="22" width="2.33203125" style="47" customWidth="1"/>
    <col min="23" max="84" width="10.83203125" style="47"/>
  </cols>
  <sheetData>
    <row r="1" spans="1:84" s="47" customFormat="1" x14ac:dyDescent="0.2">
      <c r="C1" s="48"/>
      <c r="D1" s="162"/>
      <c r="E1" s="162"/>
      <c r="F1" s="162"/>
      <c r="G1" s="162"/>
      <c r="H1" s="162"/>
      <c r="I1" s="162"/>
    </row>
    <row r="2" spans="1:84" s="47" customFormat="1" x14ac:dyDescent="0.2">
      <c r="C2" s="48"/>
      <c r="D2" s="162"/>
      <c r="E2" s="162"/>
      <c r="F2" s="162"/>
      <c r="G2" s="162"/>
      <c r="H2" s="162"/>
      <c r="I2" s="162"/>
    </row>
    <row r="3" spans="1:84" s="47" customFormat="1" ht="17" thickBot="1" x14ac:dyDescent="0.25">
      <c r="C3" s="48"/>
      <c r="D3" s="162"/>
      <c r="E3" s="162"/>
      <c r="F3" s="162"/>
      <c r="G3" s="162"/>
      <c r="H3" s="162"/>
      <c r="I3" s="162"/>
    </row>
    <row r="4" spans="1:84" ht="43" customHeight="1" x14ac:dyDescent="0.2">
      <c r="B4" s="337" t="s">
        <v>87</v>
      </c>
      <c r="C4" s="338"/>
      <c r="D4" s="338"/>
      <c r="E4" s="338"/>
      <c r="F4" s="338"/>
      <c r="G4" s="338"/>
      <c r="H4" s="338"/>
      <c r="I4" s="338"/>
      <c r="J4" s="339"/>
    </row>
    <row r="5" spans="1:84" s="58" customFormat="1" x14ac:dyDescent="0.2">
      <c r="A5" s="48"/>
      <c r="B5" s="92"/>
      <c r="C5" s="93" t="s">
        <v>3</v>
      </c>
      <c r="D5" s="94" t="s">
        <v>12</v>
      </c>
      <c r="E5" s="94" t="s">
        <v>16</v>
      </c>
      <c r="F5" s="94" t="s">
        <v>17</v>
      </c>
      <c r="G5" s="94" t="s">
        <v>21</v>
      </c>
      <c r="H5" s="94" t="s">
        <v>7</v>
      </c>
      <c r="I5" s="94" t="s">
        <v>11</v>
      </c>
      <c r="J5" s="95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</row>
    <row r="6" spans="1:84" x14ac:dyDescent="0.2">
      <c r="B6" s="96"/>
      <c r="C6" s="97" t="s">
        <v>2</v>
      </c>
      <c r="D6" s="98" t="s">
        <v>4</v>
      </c>
      <c r="E6" s="98" t="s">
        <v>4</v>
      </c>
      <c r="F6" s="98" t="s">
        <v>4</v>
      </c>
      <c r="G6" s="98" t="s">
        <v>4</v>
      </c>
      <c r="H6" s="98" t="s">
        <v>4</v>
      </c>
      <c r="I6" s="98" t="s">
        <v>4</v>
      </c>
      <c r="J6" s="99"/>
      <c r="Q6" s="55"/>
      <c r="R6" s="55"/>
      <c r="S6" s="55"/>
      <c r="T6" s="55"/>
      <c r="U6" s="55"/>
      <c r="V6" s="55"/>
      <c r="W6" s="55"/>
    </row>
    <row r="7" spans="1:84" ht="17" thickBot="1" x14ac:dyDescent="0.25">
      <c r="B7" s="23"/>
      <c r="C7" s="100"/>
      <c r="D7" s="101"/>
      <c r="E7" s="101"/>
      <c r="F7" s="101"/>
      <c r="G7" s="101"/>
      <c r="H7" s="101"/>
      <c r="I7" s="101"/>
      <c r="J7" s="24"/>
      <c r="P7" s="55"/>
      <c r="Q7" s="55"/>
      <c r="R7" s="55"/>
      <c r="S7" s="55"/>
      <c r="T7" s="55"/>
      <c r="U7" s="55"/>
      <c r="V7" s="55"/>
      <c r="W7" s="55"/>
    </row>
    <row r="8" spans="1:84" x14ac:dyDescent="0.2">
      <c r="B8" s="23"/>
      <c r="C8" s="31" t="s">
        <v>80</v>
      </c>
      <c r="D8" s="102">
        <v>0</v>
      </c>
      <c r="E8" s="102">
        <v>0</v>
      </c>
      <c r="F8" s="102">
        <v>0</v>
      </c>
      <c r="G8" s="102">
        <v>0</v>
      </c>
      <c r="H8" s="102">
        <v>0</v>
      </c>
      <c r="I8" s="102">
        <v>0</v>
      </c>
      <c r="J8" s="24"/>
      <c r="L8" s="20"/>
      <c r="M8" s="21"/>
      <c r="N8" s="21"/>
      <c r="O8" s="22"/>
      <c r="P8" s="55"/>
      <c r="Q8" s="55"/>
      <c r="R8" s="55"/>
      <c r="S8" s="55"/>
      <c r="T8" s="55"/>
      <c r="U8" s="55"/>
      <c r="V8" s="55"/>
      <c r="W8" s="55"/>
    </row>
    <row r="9" spans="1:84" x14ac:dyDescent="0.2">
      <c r="B9" s="23"/>
      <c r="C9" s="31" t="s">
        <v>1</v>
      </c>
      <c r="D9" s="103">
        <v>12.9</v>
      </c>
      <c r="E9" s="103">
        <v>12.9</v>
      </c>
      <c r="F9" s="103">
        <v>12.9</v>
      </c>
      <c r="G9" s="103">
        <v>12.9</v>
      </c>
      <c r="H9" s="103">
        <v>12.9</v>
      </c>
      <c r="I9" s="103">
        <v>12.9</v>
      </c>
      <c r="J9" s="24"/>
      <c r="L9" s="23"/>
      <c r="M9" s="333" t="s">
        <v>105</v>
      </c>
      <c r="N9" s="333"/>
      <c r="O9" s="24"/>
      <c r="P9" s="55"/>
      <c r="Q9" s="55"/>
      <c r="R9" s="55"/>
      <c r="S9" s="330"/>
      <c r="T9" s="330"/>
      <c r="U9" s="330"/>
      <c r="V9" s="55"/>
      <c r="W9" s="55"/>
    </row>
    <row r="10" spans="1:84" ht="17" thickBot="1" x14ac:dyDescent="0.25">
      <c r="B10" s="23"/>
      <c r="C10" s="31" t="s">
        <v>81</v>
      </c>
      <c r="D10" s="104">
        <v>1000</v>
      </c>
      <c r="E10" s="104">
        <v>1000</v>
      </c>
      <c r="F10" s="104">
        <v>1000</v>
      </c>
      <c r="G10" s="104">
        <v>1000</v>
      </c>
      <c r="H10" s="104">
        <v>1000</v>
      </c>
      <c r="I10" s="104">
        <v>1000</v>
      </c>
      <c r="J10" s="24"/>
      <c r="L10" s="23"/>
      <c r="M10" s="334"/>
      <c r="N10" s="334"/>
      <c r="O10" s="24"/>
      <c r="P10" s="55"/>
      <c r="Q10" s="55"/>
      <c r="R10" s="55"/>
      <c r="S10" s="330"/>
      <c r="T10" s="330"/>
      <c r="U10" s="330"/>
      <c r="V10" s="55"/>
      <c r="W10" s="55"/>
    </row>
    <row r="11" spans="1:84" ht="17" thickTop="1" x14ac:dyDescent="0.2">
      <c r="B11" s="23"/>
      <c r="C11" s="31" t="s">
        <v>86</v>
      </c>
      <c r="D11" s="105">
        <f>D9/D10</f>
        <v>1.29E-2</v>
      </c>
      <c r="E11" s="105">
        <f t="shared" ref="E11:I11" si="0">E9/E10</f>
        <v>1.29E-2</v>
      </c>
      <c r="F11" s="105">
        <f t="shared" si="0"/>
        <v>1.29E-2</v>
      </c>
      <c r="G11" s="105">
        <f t="shared" si="0"/>
        <v>1.29E-2</v>
      </c>
      <c r="H11" s="105">
        <f t="shared" si="0"/>
        <v>1.29E-2</v>
      </c>
      <c r="I11" s="105">
        <f t="shared" si="0"/>
        <v>1.29E-2</v>
      </c>
      <c r="J11" s="24"/>
      <c r="L11" s="23"/>
      <c r="M11" s="2"/>
      <c r="N11" s="2"/>
      <c r="O11" s="24"/>
      <c r="P11" s="55"/>
      <c r="Q11" s="55"/>
      <c r="R11" s="55"/>
      <c r="S11" s="330"/>
      <c r="T11" s="330"/>
      <c r="U11" s="330"/>
      <c r="V11" s="55"/>
      <c r="W11" s="55"/>
    </row>
    <row r="12" spans="1:84" ht="16" customHeight="1" x14ac:dyDescent="0.2">
      <c r="B12" s="23"/>
      <c r="C12" s="100"/>
      <c r="D12" s="101"/>
      <c r="E12" s="101"/>
      <c r="F12" s="101"/>
      <c r="G12" s="101"/>
      <c r="H12" s="101"/>
      <c r="I12" s="101"/>
      <c r="J12" s="24"/>
      <c r="L12" s="23"/>
      <c r="M12" s="331" t="s">
        <v>106</v>
      </c>
      <c r="N12" s="331"/>
      <c r="O12" s="24"/>
      <c r="P12" s="55"/>
      <c r="Q12" s="55"/>
      <c r="R12" s="55"/>
      <c r="S12" s="55"/>
      <c r="T12" s="55"/>
      <c r="U12" s="55"/>
      <c r="V12" s="55"/>
      <c r="W12" s="55"/>
    </row>
    <row r="13" spans="1:84" x14ac:dyDescent="0.2">
      <c r="B13" s="96"/>
      <c r="C13" s="97" t="s">
        <v>0</v>
      </c>
      <c r="D13" s="98" t="s">
        <v>5</v>
      </c>
      <c r="E13" s="98" t="s">
        <v>5</v>
      </c>
      <c r="F13" s="98" t="s">
        <v>5</v>
      </c>
      <c r="G13" s="98" t="s">
        <v>5</v>
      </c>
      <c r="H13" s="98" t="s">
        <v>5</v>
      </c>
      <c r="I13" s="98" t="s">
        <v>5</v>
      </c>
      <c r="J13" s="99"/>
      <c r="L13" s="23"/>
      <c r="M13" s="331"/>
      <c r="N13" s="331"/>
      <c r="O13" s="24"/>
      <c r="P13" s="55"/>
      <c r="Q13" s="55"/>
      <c r="R13" s="55"/>
      <c r="S13" s="55"/>
      <c r="T13" s="55"/>
      <c r="U13" s="55"/>
      <c r="V13" s="55"/>
      <c r="W13" s="55"/>
    </row>
    <row r="14" spans="1:84" x14ac:dyDescent="0.2">
      <c r="B14" s="23"/>
      <c r="C14" s="100"/>
      <c r="D14" s="101"/>
      <c r="E14" s="101"/>
      <c r="F14" s="101"/>
      <c r="G14" s="101"/>
      <c r="H14" s="101"/>
      <c r="I14" s="101"/>
      <c r="J14" s="24"/>
      <c r="L14" s="23"/>
      <c r="M14" s="331"/>
      <c r="N14" s="331"/>
      <c r="O14" s="24"/>
      <c r="P14" s="55"/>
      <c r="Q14" s="55"/>
      <c r="R14" s="55"/>
      <c r="S14" s="55"/>
      <c r="T14" s="55"/>
      <c r="U14" s="55"/>
      <c r="V14" s="55"/>
      <c r="W14" s="55"/>
    </row>
    <row r="15" spans="1:84" x14ac:dyDescent="0.2">
      <c r="B15" s="23"/>
      <c r="C15" s="31" t="s">
        <v>1</v>
      </c>
      <c r="D15" s="103">
        <v>1.5</v>
      </c>
      <c r="E15" s="103">
        <v>1.5</v>
      </c>
      <c r="F15" s="103">
        <v>1.5</v>
      </c>
      <c r="G15" s="103">
        <v>1.5</v>
      </c>
      <c r="H15" s="103">
        <v>1.5</v>
      </c>
      <c r="I15" s="103">
        <v>1.5</v>
      </c>
      <c r="J15" s="24"/>
      <c r="L15" s="23"/>
      <c r="M15" s="331"/>
      <c r="N15" s="331"/>
      <c r="O15" s="24"/>
      <c r="P15" s="55"/>
      <c r="Q15" s="55"/>
      <c r="R15" s="55"/>
      <c r="S15" s="55"/>
      <c r="T15" s="55"/>
      <c r="U15" s="55"/>
      <c r="V15" s="55"/>
      <c r="W15" s="55"/>
    </row>
    <row r="16" spans="1:84" x14ac:dyDescent="0.2">
      <c r="B16" s="23"/>
      <c r="C16" s="31" t="s">
        <v>81</v>
      </c>
      <c r="D16" s="102">
        <v>10</v>
      </c>
      <c r="E16" s="102">
        <v>10</v>
      </c>
      <c r="F16" s="102">
        <v>10</v>
      </c>
      <c r="G16" s="102">
        <v>10</v>
      </c>
      <c r="H16" s="102">
        <v>10</v>
      </c>
      <c r="I16" s="102">
        <v>10</v>
      </c>
      <c r="J16" s="24"/>
      <c r="L16" s="23"/>
      <c r="M16" s="331"/>
      <c r="N16" s="331"/>
      <c r="O16" s="24"/>
      <c r="P16" s="55"/>
      <c r="Q16" s="55"/>
      <c r="R16" s="55"/>
      <c r="S16" s="55"/>
      <c r="T16" s="55"/>
      <c r="U16" s="55"/>
      <c r="V16" s="55"/>
      <c r="W16" s="55"/>
    </row>
    <row r="17" spans="1:84" ht="19" x14ac:dyDescent="0.2">
      <c r="B17" s="23"/>
      <c r="C17" s="31" t="s">
        <v>86</v>
      </c>
      <c r="D17" s="103">
        <f>D15/D16</f>
        <v>0.15</v>
      </c>
      <c r="E17" s="103">
        <f t="shared" ref="E17:I17" si="1">E15/E16</f>
        <v>0.15</v>
      </c>
      <c r="F17" s="103">
        <f t="shared" si="1"/>
        <v>0.15</v>
      </c>
      <c r="G17" s="103">
        <f t="shared" si="1"/>
        <v>0.15</v>
      </c>
      <c r="H17" s="103">
        <f t="shared" si="1"/>
        <v>0.15</v>
      </c>
      <c r="I17" s="103">
        <f t="shared" si="1"/>
        <v>0.15</v>
      </c>
      <c r="J17" s="24"/>
      <c r="L17" s="23"/>
      <c r="M17" s="340" t="s">
        <v>107</v>
      </c>
      <c r="N17" s="340"/>
      <c r="O17" s="24"/>
      <c r="P17" s="55"/>
      <c r="Q17" s="55"/>
      <c r="R17" s="55"/>
      <c r="S17" s="55"/>
      <c r="T17" s="55"/>
      <c r="U17" s="55"/>
      <c r="V17" s="55"/>
      <c r="W17" s="55"/>
    </row>
    <row r="18" spans="1:84" x14ac:dyDescent="0.2">
      <c r="B18" s="23"/>
      <c r="C18" s="100"/>
      <c r="D18" s="101"/>
      <c r="E18" s="101"/>
      <c r="F18" s="101"/>
      <c r="G18" s="101"/>
      <c r="H18" s="101"/>
      <c r="I18" s="101"/>
      <c r="J18" s="24"/>
      <c r="L18" s="23"/>
      <c r="M18" s="331" t="s">
        <v>108</v>
      </c>
      <c r="N18" s="331"/>
      <c r="O18" s="24"/>
      <c r="P18" s="55"/>
      <c r="Q18" s="55"/>
      <c r="R18" s="55"/>
      <c r="S18" s="55"/>
      <c r="T18" s="55"/>
      <c r="U18" s="55"/>
      <c r="V18" s="55"/>
      <c r="W18" s="55"/>
    </row>
    <row r="19" spans="1:84" x14ac:dyDescent="0.2">
      <c r="B19" s="96"/>
      <c r="C19" s="97" t="s">
        <v>82</v>
      </c>
      <c r="D19" s="106">
        <f>Recettes!F12</f>
        <v>6</v>
      </c>
      <c r="E19" s="106">
        <f>Recettes!F12</f>
        <v>6</v>
      </c>
      <c r="F19" s="106">
        <f>Recettes!F12</f>
        <v>6</v>
      </c>
      <c r="G19" s="106">
        <f>Recettes!F12</f>
        <v>6</v>
      </c>
      <c r="H19" s="106">
        <f>Recettes!F12</f>
        <v>6</v>
      </c>
      <c r="I19" s="106">
        <f>Recettes!F12</f>
        <v>6</v>
      </c>
      <c r="J19" s="99"/>
      <c r="L19" s="23"/>
      <c r="M19" s="331"/>
      <c r="N19" s="331"/>
      <c r="O19" s="24"/>
      <c r="P19" s="55"/>
      <c r="Q19" s="55"/>
      <c r="R19" s="55"/>
      <c r="S19" s="55"/>
      <c r="T19" s="55"/>
      <c r="U19" s="55"/>
      <c r="V19" s="55"/>
      <c r="W19" s="55"/>
    </row>
    <row r="20" spans="1:84" x14ac:dyDescent="0.2">
      <c r="B20" s="23"/>
      <c r="C20" s="100"/>
      <c r="D20" s="107"/>
      <c r="E20" s="107"/>
      <c r="F20" s="107"/>
      <c r="G20" s="107"/>
      <c r="H20" s="107"/>
      <c r="I20" s="107"/>
      <c r="J20" s="24"/>
      <c r="L20" s="23"/>
      <c r="M20" s="331"/>
      <c r="N20" s="331"/>
      <c r="O20" s="24"/>
      <c r="P20" s="55"/>
      <c r="Q20" s="55"/>
      <c r="R20" s="55"/>
      <c r="S20" s="55"/>
      <c r="T20" s="55"/>
      <c r="U20" s="55"/>
      <c r="V20" s="55"/>
      <c r="W20" s="55"/>
    </row>
    <row r="21" spans="1:84" x14ac:dyDescent="0.2">
      <c r="B21" s="23"/>
      <c r="C21" s="31" t="s">
        <v>84</v>
      </c>
      <c r="D21" s="108">
        <f>100-D22</f>
        <v>70</v>
      </c>
      <c r="E21" s="108">
        <f t="shared" ref="E21:I21" si="2">100-E22</f>
        <v>70</v>
      </c>
      <c r="F21" s="108">
        <f t="shared" si="2"/>
        <v>70</v>
      </c>
      <c r="G21" s="108">
        <f t="shared" si="2"/>
        <v>70</v>
      </c>
      <c r="H21" s="108">
        <f t="shared" si="2"/>
        <v>70</v>
      </c>
      <c r="I21" s="108">
        <f t="shared" si="2"/>
        <v>70</v>
      </c>
      <c r="J21" s="24"/>
      <c r="L21" s="23"/>
      <c r="M21" s="331"/>
      <c r="N21" s="331"/>
      <c r="O21" s="24"/>
      <c r="P21" s="55"/>
      <c r="Q21" s="55"/>
      <c r="R21" s="55"/>
      <c r="S21" s="55"/>
      <c r="T21" s="55"/>
      <c r="U21" s="55"/>
      <c r="V21" s="55"/>
      <c r="W21" s="55"/>
    </row>
    <row r="22" spans="1:84" ht="17" thickBot="1" x14ac:dyDescent="0.25">
      <c r="B22" s="23"/>
      <c r="C22" s="31" t="s">
        <v>83</v>
      </c>
      <c r="D22" s="109">
        <f>(D19*D10/20)/10</f>
        <v>30</v>
      </c>
      <c r="E22" s="109">
        <f t="shared" ref="E22:I22" si="3">(E19*E10/20)/10</f>
        <v>30</v>
      </c>
      <c r="F22" s="109">
        <f t="shared" si="3"/>
        <v>30</v>
      </c>
      <c r="G22" s="109">
        <f t="shared" si="3"/>
        <v>30</v>
      </c>
      <c r="H22" s="109">
        <f t="shared" si="3"/>
        <v>30</v>
      </c>
      <c r="I22" s="109">
        <f t="shared" si="3"/>
        <v>30</v>
      </c>
      <c r="J22" s="24"/>
      <c r="L22" s="25"/>
      <c r="M22" s="26"/>
      <c r="N22" s="26"/>
      <c r="O22" s="27"/>
      <c r="P22" s="55"/>
      <c r="Q22" s="55"/>
      <c r="R22" s="55"/>
      <c r="S22" s="55"/>
      <c r="T22" s="55"/>
      <c r="U22" s="55"/>
      <c r="V22" s="55"/>
      <c r="W22" s="55"/>
    </row>
    <row r="23" spans="1:84" x14ac:dyDescent="0.2">
      <c r="B23" s="23"/>
      <c r="C23" s="110"/>
      <c r="D23" s="46"/>
      <c r="E23" s="46"/>
      <c r="F23" s="46"/>
      <c r="G23" s="46"/>
      <c r="H23" s="46"/>
      <c r="I23" s="46"/>
      <c r="J23" s="24"/>
      <c r="P23" s="55"/>
      <c r="Q23" s="55"/>
      <c r="R23" s="55"/>
      <c r="S23" s="55"/>
      <c r="T23" s="55"/>
      <c r="U23" s="55"/>
      <c r="V23" s="55"/>
      <c r="W23" s="55"/>
    </row>
    <row r="24" spans="1:84" x14ac:dyDescent="0.2">
      <c r="B24" s="111"/>
      <c r="C24" s="93" t="s">
        <v>85</v>
      </c>
      <c r="D24" s="112">
        <f t="shared" ref="D24:I24" si="4">((D22*D17)+(D21*D11))/100</f>
        <v>5.4030000000000002E-2</v>
      </c>
      <c r="E24" s="112">
        <f t="shared" si="4"/>
        <v>5.4030000000000002E-2</v>
      </c>
      <c r="F24" s="112">
        <f t="shared" si="4"/>
        <v>5.4030000000000002E-2</v>
      </c>
      <c r="G24" s="112">
        <f t="shared" si="4"/>
        <v>5.4030000000000002E-2</v>
      </c>
      <c r="H24" s="112">
        <f t="shared" si="4"/>
        <v>5.4030000000000002E-2</v>
      </c>
      <c r="I24" s="112">
        <f t="shared" si="4"/>
        <v>5.4030000000000002E-2</v>
      </c>
      <c r="J24" s="54"/>
      <c r="P24" s="55"/>
      <c r="Q24" s="55"/>
      <c r="R24" s="55"/>
      <c r="S24" s="55"/>
      <c r="T24" s="55"/>
      <c r="U24" s="55"/>
      <c r="V24" s="55"/>
      <c r="W24" s="55"/>
    </row>
    <row r="25" spans="1:84" x14ac:dyDescent="0.2">
      <c r="B25" s="96"/>
      <c r="C25" s="97" t="s">
        <v>88</v>
      </c>
      <c r="D25" s="98"/>
      <c r="E25" s="98"/>
      <c r="F25" s="98"/>
      <c r="G25" s="98"/>
      <c r="H25" s="98"/>
      <c r="I25" s="98"/>
      <c r="J25" s="99"/>
      <c r="P25" s="55"/>
      <c r="Q25" s="55"/>
      <c r="R25" s="55"/>
      <c r="S25" s="55"/>
      <c r="T25" s="55"/>
      <c r="U25" s="55"/>
      <c r="V25" s="55"/>
      <c r="W25" s="55"/>
    </row>
    <row r="26" spans="1:84" ht="17" thickBot="1" x14ac:dyDescent="0.25">
      <c r="B26" s="23"/>
      <c r="C26" s="100"/>
      <c r="D26" s="101"/>
      <c r="E26" s="101"/>
      <c r="F26" s="101"/>
      <c r="G26" s="101"/>
      <c r="H26" s="101"/>
      <c r="I26" s="101"/>
      <c r="J26" s="24"/>
      <c r="P26" s="55"/>
      <c r="Q26" s="55"/>
      <c r="R26" s="55"/>
      <c r="S26" s="55"/>
      <c r="T26" s="55"/>
      <c r="U26" s="55"/>
      <c r="V26" s="55"/>
      <c r="W26" s="55"/>
    </row>
    <row r="27" spans="1:84" s="89" customFormat="1" x14ac:dyDescent="0.2">
      <c r="A27" s="154"/>
      <c r="B27" s="113"/>
      <c r="C27" s="114" t="s">
        <v>121</v>
      </c>
      <c r="D27" s="115" t="s">
        <v>12</v>
      </c>
      <c r="E27" s="115" t="s">
        <v>12</v>
      </c>
      <c r="F27" s="115" t="s">
        <v>12</v>
      </c>
      <c r="G27" s="115" t="s">
        <v>21</v>
      </c>
      <c r="H27" s="115" t="s">
        <v>23</v>
      </c>
      <c r="I27" s="115" t="s">
        <v>24</v>
      </c>
      <c r="J27" s="116"/>
      <c r="K27" s="154"/>
      <c r="L27" s="136"/>
      <c r="M27" s="137"/>
      <c r="N27" s="137"/>
      <c r="O27" s="138"/>
      <c r="P27" s="166"/>
      <c r="Q27" s="166"/>
      <c r="R27" s="166"/>
      <c r="S27" s="166"/>
      <c r="T27" s="166"/>
      <c r="U27" s="166"/>
      <c r="V27" s="166"/>
      <c r="W27" s="166"/>
      <c r="X27" s="154"/>
      <c r="Y27" s="154"/>
      <c r="Z27" s="154"/>
      <c r="AA27" s="154"/>
      <c r="AB27" s="154"/>
      <c r="AC27" s="154"/>
      <c r="AD27" s="154"/>
      <c r="AE27" s="154"/>
      <c r="AF27" s="154"/>
      <c r="AG27" s="154"/>
      <c r="AH27" s="154"/>
      <c r="AI27" s="154"/>
      <c r="AJ27" s="154"/>
      <c r="AK27" s="154"/>
      <c r="AL27" s="154"/>
      <c r="AM27" s="154"/>
      <c r="AN27" s="154"/>
      <c r="AO27" s="154"/>
      <c r="AP27" s="154"/>
      <c r="AQ27" s="154"/>
      <c r="AR27" s="154"/>
      <c r="AS27" s="154"/>
      <c r="AT27" s="154"/>
      <c r="AU27" s="154"/>
      <c r="AV27" s="154"/>
      <c r="AW27" s="154"/>
      <c r="AX27" s="154"/>
      <c r="AY27" s="154"/>
      <c r="AZ27" s="154"/>
      <c r="BA27" s="154"/>
      <c r="BB27" s="154"/>
      <c r="BC27" s="154"/>
      <c r="BD27" s="154"/>
      <c r="BE27" s="154"/>
      <c r="BF27" s="154"/>
      <c r="BG27" s="154"/>
      <c r="BH27" s="154"/>
      <c r="BI27" s="154"/>
      <c r="BJ27" s="154"/>
      <c r="BK27" s="154"/>
      <c r="BL27" s="154"/>
      <c r="BM27" s="154"/>
      <c r="BN27" s="154"/>
      <c r="BO27" s="154"/>
      <c r="BP27" s="154"/>
      <c r="BQ27" s="154"/>
      <c r="BR27" s="154"/>
      <c r="BS27" s="154"/>
      <c r="BT27" s="154"/>
      <c r="BU27" s="154"/>
      <c r="BV27" s="154"/>
      <c r="BW27" s="154"/>
      <c r="BX27" s="154"/>
      <c r="BY27" s="154"/>
      <c r="BZ27" s="154"/>
      <c r="CA27" s="154"/>
      <c r="CB27" s="154"/>
      <c r="CC27" s="154"/>
      <c r="CD27" s="154"/>
      <c r="CE27" s="154"/>
      <c r="CF27" s="154"/>
    </row>
    <row r="28" spans="1:84" x14ac:dyDescent="0.2">
      <c r="B28" s="23"/>
      <c r="C28" s="31" t="s">
        <v>91</v>
      </c>
      <c r="D28" s="102" t="s">
        <v>92</v>
      </c>
      <c r="E28" s="102" t="s">
        <v>92</v>
      </c>
      <c r="F28" s="102" t="s">
        <v>92</v>
      </c>
      <c r="G28" s="102" t="s">
        <v>97</v>
      </c>
      <c r="H28" s="102" t="s">
        <v>94</v>
      </c>
      <c r="I28" s="102" t="s">
        <v>98</v>
      </c>
      <c r="J28" s="24"/>
      <c r="L28" s="23"/>
      <c r="M28" s="333" t="s">
        <v>109</v>
      </c>
      <c r="N28" s="333"/>
      <c r="O28" s="24"/>
      <c r="P28" s="55"/>
      <c r="Q28" s="55"/>
      <c r="R28" s="55"/>
      <c r="S28" s="55"/>
      <c r="T28" s="55"/>
      <c r="U28" s="55"/>
      <c r="V28" s="55"/>
      <c r="W28" s="55"/>
    </row>
    <row r="29" spans="1:84" ht="17" thickBot="1" x14ac:dyDescent="0.25">
      <c r="B29" s="23"/>
      <c r="C29" s="31" t="s">
        <v>102</v>
      </c>
      <c r="D29" s="117">
        <v>0.15</v>
      </c>
      <c r="E29" s="117">
        <v>0.15</v>
      </c>
      <c r="F29" s="117">
        <v>0.15</v>
      </c>
      <c r="G29" s="117">
        <v>0.08</v>
      </c>
      <c r="H29" s="117">
        <v>0.08</v>
      </c>
      <c r="I29" s="117">
        <v>0.06</v>
      </c>
      <c r="J29" s="24"/>
      <c r="L29" s="23"/>
      <c r="M29" s="334"/>
      <c r="N29" s="334"/>
      <c r="O29" s="24"/>
      <c r="P29" s="55"/>
      <c r="Q29" s="55"/>
      <c r="R29" s="55"/>
      <c r="S29" s="55"/>
      <c r="T29" s="55"/>
      <c r="U29" s="55"/>
      <c r="V29" s="55"/>
      <c r="W29" s="55"/>
    </row>
    <row r="30" spans="1:84" ht="17" thickTop="1" x14ac:dyDescent="0.2">
      <c r="B30" s="23"/>
      <c r="C30" s="31" t="s">
        <v>89</v>
      </c>
      <c r="D30" s="103">
        <v>4.9000000000000004</v>
      </c>
      <c r="E30" s="103">
        <v>4.9000000000000004</v>
      </c>
      <c r="F30" s="103">
        <v>4.9000000000000004</v>
      </c>
      <c r="G30" s="103">
        <v>3.5</v>
      </c>
      <c r="H30" s="103">
        <v>1.9</v>
      </c>
      <c r="I30" s="103">
        <v>3.4</v>
      </c>
      <c r="J30" s="24"/>
      <c r="L30" s="23"/>
      <c r="M30" s="2"/>
      <c r="N30" s="2"/>
      <c r="O30" s="24"/>
      <c r="P30" s="55"/>
      <c r="Q30" s="55"/>
      <c r="R30" s="55"/>
      <c r="S30" s="55"/>
      <c r="T30" s="55"/>
      <c r="U30" s="55"/>
      <c r="V30" s="55"/>
      <c r="W30" s="55"/>
    </row>
    <row r="31" spans="1:84" ht="16" customHeight="1" x14ac:dyDescent="0.2">
      <c r="B31" s="23"/>
      <c r="C31" s="31" t="s">
        <v>65</v>
      </c>
      <c r="D31" s="102">
        <v>10</v>
      </c>
      <c r="E31" s="102">
        <v>10</v>
      </c>
      <c r="F31" s="102">
        <v>10</v>
      </c>
      <c r="G31" s="102">
        <v>10</v>
      </c>
      <c r="H31" s="102">
        <v>10</v>
      </c>
      <c r="I31" s="102">
        <v>10</v>
      </c>
      <c r="J31" s="24"/>
      <c r="L31" s="23"/>
      <c r="M31" s="335" t="s">
        <v>112</v>
      </c>
      <c r="N31" s="335"/>
      <c r="O31" s="24"/>
      <c r="P31" s="55"/>
      <c r="Q31" s="55"/>
      <c r="R31" s="55"/>
      <c r="S31" s="55"/>
      <c r="T31" s="55"/>
      <c r="U31" s="55"/>
      <c r="V31" s="55"/>
      <c r="W31" s="55"/>
    </row>
    <row r="32" spans="1:84" s="58" customFormat="1" x14ac:dyDescent="0.2">
      <c r="A32" s="48"/>
      <c r="B32" s="118"/>
      <c r="C32" s="114" t="s">
        <v>27</v>
      </c>
      <c r="D32" s="121">
        <v>15</v>
      </c>
      <c r="E32" s="121">
        <v>15</v>
      </c>
      <c r="F32" s="121">
        <v>15</v>
      </c>
      <c r="G32" s="121" t="s">
        <v>28</v>
      </c>
      <c r="H32" s="121" t="s">
        <v>30</v>
      </c>
      <c r="I32" s="121"/>
      <c r="J32" s="120"/>
      <c r="K32" s="48"/>
      <c r="L32" s="118"/>
      <c r="M32" s="335"/>
      <c r="N32" s="335"/>
      <c r="O32" s="120"/>
      <c r="P32" s="160"/>
      <c r="Q32" s="160"/>
      <c r="R32" s="160"/>
      <c r="S32" s="160"/>
      <c r="T32" s="160"/>
      <c r="U32" s="160"/>
      <c r="V32" s="160"/>
      <c r="W32" s="160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</row>
    <row r="33" spans="2:23" x14ac:dyDescent="0.2">
      <c r="B33" s="23"/>
      <c r="C33" s="100"/>
      <c r="D33" s="101"/>
      <c r="E33" s="101"/>
      <c r="F33" s="101"/>
      <c r="G33" s="101"/>
      <c r="H33" s="101"/>
      <c r="I33" s="101"/>
      <c r="J33" s="24"/>
      <c r="L33" s="23"/>
      <c r="M33" s="335"/>
      <c r="N33" s="335"/>
      <c r="O33" s="24"/>
      <c r="P33" s="55"/>
      <c r="Q33" s="55"/>
      <c r="R33" s="55"/>
      <c r="S33" s="55"/>
      <c r="T33" s="55"/>
      <c r="U33" s="55"/>
      <c r="V33" s="55"/>
      <c r="W33" s="55"/>
    </row>
    <row r="34" spans="2:23" x14ac:dyDescent="0.2">
      <c r="B34" s="23"/>
      <c r="C34" s="114" t="s">
        <v>122</v>
      </c>
      <c r="D34" s="115"/>
      <c r="E34" s="115"/>
      <c r="F34" s="115"/>
      <c r="G34" s="115" t="s">
        <v>22</v>
      </c>
      <c r="I34" s="115" t="s">
        <v>25</v>
      </c>
      <c r="J34" s="24"/>
      <c r="L34" s="23"/>
      <c r="M34" s="335"/>
      <c r="N34" s="335"/>
      <c r="O34" s="24"/>
      <c r="P34" s="55"/>
      <c r="Q34" s="55"/>
      <c r="R34" s="55"/>
      <c r="S34" s="55"/>
      <c r="T34" s="55"/>
      <c r="U34" s="55"/>
      <c r="V34" s="55"/>
      <c r="W34" s="55"/>
    </row>
    <row r="35" spans="2:23" ht="17" thickBot="1" x14ac:dyDescent="0.25">
      <c r="B35" s="23"/>
      <c r="C35" s="31" t="s">
        <v>91</v>
      </c>
      <c r="D35" s="102"/>
      <c r="E35" s="102"/>
      <c r="F35" s="102"/>
      <c r="G35" s="102" t="s">
        <v>96</v>
      </c>
      <c r="I35" s="102" t="s">
        <v>97</v>
      </c>
      <c r="J35" s="24"/>
      <c r="L35" s="25"/>
      <c r="M35" s="26"/>
      <c r="N35" s="26"/>
      <c r="O35" s="27"/>
      <c r="P35" s="55"/>
      <c r="Q35" s="55"/>
      <c r="R35" s="55"/>
      <c r="S35" s="55"/>
      <c r="T35" s="55"/>
      <c r="U35" s="55"/>
      <c r="V35" s="55"/>
      <c r="W35" s="55"/>
    </row>
    <row r="36" spans="2:23" x14ac:dyDescent="0.2">
      <c r="B36" s="23"/>
      <c r="C36" s="31" t="s">
        <v>102</v>
      </c>
      <c r="D36" s="117"/>
      <c r="E36" s="117"/>
      <c r="F36" s="122"/>
      <c r="G36" s="117">
        <v>0.15</v>
      </c>
      <c r="I36" s="117">
        <v>0.08</v>
      </c>
      <c r="J36" s="24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</row>
    <row r="37" spans="2:23" x14ac:dyDescent="0.2">
      <c r="B37" s="23"/>
      <c r="C37" s="31" t="s">
        <v>89</v>
      </c>
      <c r="D37" s="103"/>
      <c r="E37" s="103"/>
      <c r="F37" s="103"/>
      <c r="G37" s="103">
        <v>4.9000000000000004</v>
      </c>
      <c r="I37" s="103">
        <v>3.5</v>
      </c>
      <c r="J37" s="24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</row>
    <row r="38" spans="2:23" x14ac:dyDescent="0.2">
      <c r="B38" s="23"/>
      <c r="C38" s="31" t="s">
        <v>65</v>
      </c>
      <c r="D38" s="102"/>
      <c r="E38" s="102"/>
      <c r="F38" s="102"/>
      <c r="G38" s="102">
        <v>10</v>
      </c>
      <c r="I38" s="102">
        <v>10</v>
      </c>
      <c r="J38" s="24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</row>
    <row r="39" spans="2:23" x14ac:dyDescent="0.2">
      <c r="B39" s="23"/>
      <c r="C39" s="114" t="s">
        <v>27</v>
      </c>
      <c r="D39" s="121"/>
      <c r="E39" s="121"/>
      <c r="F39" s="121"/>
      <c r="G39" s="121" t="s">
        <v>29</v>
      </c>
      <c r="I39" s="121" t="s">
        <v>31</v>
      </c>
      <c r="J39" s="24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</row>
    <row r="40" spans="2:23" x14ac:dyDescent="0.2">
      <c r="B40" s="23"/>
      <c r="C40" s="100"/>
      <c r="D40" s="101"/>
      <c r="E40" s="101"/>
      <c r="F40" s="101"/>
      <c r="G40" s="101"/>
      <c r="H40" s="101"/>
      <c r="I40" s="101"/>
      <c r="J40" s="24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</row>
    <row r="41" spans="2:23" x14ac:dyDescent="0.2">
      <c r="B41" s="23"/>
      <c r="C41" s="114" t="s">
        <v>123</v>
      </c>
      <c r="D41" s="115"/>
      <c r="E41" s="115"/>
      <c r="F41" s="115"/>
      <c r="H41" s="115"/>
      <c r="I41" s="115" t="s">
        <v>22</v>
      </c>
      <c r="J41" s="24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</row>
    <row r="42" spans="2:23" x14ac:dyDescent="0.2">
      <c r="B42" s="23"/>
      <c r="C42" s="31" t="s">
        <v>91</v>
      </c>
      <c r="D42" s="102"/>
      <c r="E42" s="102"/>
      <c r="F42" s="102"/>
      <c r="H42" s="102"/>
      <c r="I42" s="102" t="s">
        <v>96</v>
      </c>
      <c r="J42" s="24"/>
      <c r="P42" s="55"/>
      <c r="Q42" s="55"/>
      <c r="R42" s="55"/>
      <c r="S42" s="55"/>
      <c r="T42" s="55"/>
      <c r="U42" s="55"/>
      <c r="V42" s="55"/>
      <c r="W42" s="55"/>
    </row>
    <row r="43" spans="2:23" x14ac:dyDescent="0.2">
      <c r="B43" s="23"/>
      <c r="C43" s="31" t="s">
        <v>102</v>
      </c>
      <c r="D43" s="117"/>
      <c r="E43" s="117"/>
      <c r="F43" s="122"/>
      <c r="H43" s="122"/>
      <c r="I43" s="117">
        <v>0.15</v>
      </c>
      <c r="J43" s="24"/>
      <c r="P43" s="55"/>
      <c r="Q43" s="55"/>
      <c r="R43" s="55"/>
      <c r="S43" s="55"/>
      <c r="T43" s="55"/>
      <c r="U43" s="55"/>
      <c r="V43" s="55"/>
      <c r="W43" s="55"/>
    </row>
    <row r="44" spans="2:23" x14ac:dyDescent="0.2">
      <c r="B44" s="23"/>
      <c r="C44" s="31" t="s">
        <v>89</v>
      </c>
      <c r="D44" s="103"/>
      <c r="E44" s="103"/>
      <c r="F44" s="103"/>
      <c r="H44" s="103"/>
      <c r="I44" s="103">
        <v>4.9000000000000004</v>
      </c>
      <c r="J44" s="24"/>
      <c r="P44" s="55"/>
      <c r="Q44" s="55"/>
      <c r="R44" s="55"/>
      <c r="S44" s="55"/>
      <c r="T44" s="55"/>
      <c r="U44" s="55"/>
      <c r="V44" s="55"/>
      <c r="W44" s="55"/>
    </row>
    <row r="45" spans="2:23" x14ac:dyDescent="0.2">
      <c r="B45" s="23"/>
      <c r="C45" s="31" t="s">
        <v>65</v>
      </c>
      <c r="D45" s="102"/>
      <c r="E45" s="102"/>
      <c r="F45" s="102"/>
      <c r="H45" s="102"/>
      <c r="I45" s="102">
        <v>10</v>
      </c>
      <c r="J45" s="24"/>
      <c r="P45" s="55"/>
      <c r="Q45" s="55"/>
      <c r="R45" s="55"/>
      <c r="S45" s="55"/>
      <c r="T45" s="55"/>
      <c r="U45" s="55"/>
      <c r="V45" s="55"/>
      <c r="W45" s="55"/>
    </row>
    <row r="46" spans="2:23" x14ac:dyDescent="0.2">
      <c r="B46" s="23"/>
      <c r="C46" s="114" t="s">
        <v>27</v>
      </c>
      <c r="D46" s="121"/>
      <c r="E46" s="121"/>
      <c r="F46" s="121"/>
      <c r="H46" s="121"/>
      <c r="I46" s="121" t="s">
        <v>29</v>
      </c>
      <c r="J46" s="24"/>
      <c r="P46" s="55"/>
      <c r="Q46" s="55"/>
      <c r="R46" s="55"/>
      <c r="S46" s="55"/>
      <c r="T46" s="55"/>
      <c r="U46" s="55"/>
      <c r="V46" s="55"/>
      <c r="W46" s="55"/>
    </row>
    <row r="47" spans="2:23" x14ac:dyDescent="0.2">
      <c r="B47" s="23"/>
      <c r="C47" s="100"/>
      <c r="D47" s="101"/>
      <c r="E47" s="101"/>
      <c r="F47" s="101"/>
      <c r="G47" s="101"/>
      <c r="H47" s="101"/>
      <c r="I47" s="101"/>
      <c r="J47" s="24"/>
      <c r="P47" s="55"/>
      <c r="Q47" s="55"/>
      <c r="R47" s="55"/>
      <c r="S47" s="55"/>
      <c r="T47" s="55"/>
      <c r="U47" s="55"/>
      <c r="V47" s="55"/>
      <c r="W47" s="55"/>
    </row>
    <row r="48" spans="2:23" x14ac:dyDescent="0.2">
      <c r="B48" s="23"/>
      <c r="C48" s="114" t="s">
        <v>124</v>
      </c>
      <c r="D48" s="115"/>
      <c r="E48" s="115" t="s">
        <v>20</v>
      </c>
      <c r="F48" s="115" t="s">
        <v>9</v>
      </c>
      <c r="G48" s="115" t="s">
        <v>47</v>
      </c>
      <c r="H48" s="115" t="s">
        <v>8</v>
      </c>
      <c r="I48" s="115"/>
      <c r="J48" s="24"/>
      <c r="P48" s="55"/>
      <c r="Q48" s="55"/>
      <c r="R48" s="55"/>
      <c r="S48" s="55"/>
      <c r="T48" s="55"/>
      <c r="U48" s="55"/>
      <c r="V48" s="55"/>
      <c r="W48" s="55"/>
    </row>
    <row r="49" spans="1:84" x14ac:dyDescent="0.2">
      <c r="B49" s="23"/>
      <c r="C49" s="31" t="s">
        <v>91</v>
      </c>
      <c r="D49" s="102"/>
      <c r="E49" s="102" t="s">
        <v>93</v>
      </c>
      <c r="F49" s="102" t="s">
        <v>94</v>
      </c>
      <c r="G49" s="102" t="s">
        <v>95</v>
      </c>
      <c r="H49" s="102" t="s">
        <v>94</v>
      </c>
      <c r="I49" s="102"/>
      <c r="J49" s="24"/>
      <c r="P49" s="55"/>
      <c r="Q49" s="55"/>
      <c r="R49" s="55"/>
      <c r="S49" s="55"/>
      <c r="T49" s="55"/>
      <c r="U49" s="55"/>
      <c r="V49" s="55"/>
      <c r="W49" s="55"/>
    </row>
    <row r="50" spans="1:84" x14ac:dyDescent="0.2">
      <c r="B50" s="23"/>
      <c r="C50" s="31" t="s">
        <v>102</v>
      </c>
      <c r="D50" s="117"/>
      <c r="E50" s="117">
        <v>7.0000000000000007E-2</v>
      </c>
      <c r="F50" s="122">
        <v>2E-3</v>
      </c>
      <c r="G50" s="117">
        <v>0.04</v>
      </c>
      <c r="H50" s="122">
        <v>2E-3</v>
      </c>
      <c r="I50" s="117"/>
      <c r="J50" s="24"/>
      <c r="P50" s="55"/>
      <c r="Q50" s="55"/>
      <c r="R50" s="55"/>
      <c r="S50" s="55"/>
      <c r="T50" s="55"/>
      <c r="U50" s="55"/>
      <c r="V50" s="55"/>
      <c r="W50" s="55"/>
    </row>
    <row r="51" spans="1:84" x14ac:dyDescent="0.2">
      <c r="B51" s="23"/>
      <c r="C51" s="31" t="s">
        <v>89</v>
      </c>
      <c r="D51" s="103"/>
      <c r="E51" s="103">
        <v>3.6</v>
      </c>
      <c r="F51" s="103">
        <v>4</v>
      </c>
      <c r="G51" s="103">
        <v>4.9000000000000004</v>
      </c>
      <c r="H51" s="103">
        <v>4</v>
      </c>
      <c r="I51" s="103"/>
      <c r="J51" s="24"/>
      <c r="P51" s="55"/>
      <c r="Q51" s="55"/>
      <c r="R51" s="55"/>
      <c r="S51" s="55"/>
      <c r="T51" s="55"/>
      <c r="U51" s="55"/>
      <c r="V51" s="55"/>
      <c r="W51" s="55"/>
    </row>
    <row r="52" spans="1:84" x14ac:dyDescent="0.2">
      <c r="B52" s="23"/>
      <c r="C52" s="31" t="s">
        <v>65</v>
      </c>
      <c r="D52" s="102"/>
      <c r="E52" s="102">
        <v>10</v>
      </c>
      <c r="F52" s="102">
        <v>10</v>
      </c>
      <c r="G52" s="102">
        <v>10</v>
      </c>
      <c r="H52" s="102">
        <v>10</v>
      </c>
      <c r="I52" s="102"/>
      <c r="J52" s="24"/>
      <c r="P52" s="55"/>
      <c r="Q52" s="55"/>
      <c r="R52" s="55"/>
      <c r="S52" s="55"/>
      <c r="T52" s="55"/>
      <c r="U52" s="55"/>
      <c r="V52" s="55"/>
      <c r="W52" s="55"/>
    </row>
    <row r="53" spans="1:84" s="58" customFormat="1" x14ac:dyDescent="0.2">
      <c r="A53" s="48"/>
      <c r="B53" s="118"/>
      <c r="C53" s="114" t="s">
        <v>90</v>
      </c>
      <c r="D53" s="119"/>
      <c r="E53" s="121"/>
      <c r="F53" s="121"/>
      <c r="G53" s="121"/>
      <c r="H53" s="121"/>
      <c r="I53" s="119"/>
      <c r="J53" s="120"/>
      <c r="K53" s="48"/>
      <c r="L53" s="48"/>
      <c r="M53" s="48"/>
      <c r="N53" s="48"/>
      <c r="O53" s="48"/>
      <c r="P53" s="160"/>
      <c r="Q53" s="160"/>
      <c r="R53" s="160"/>
      <c r="S53" s="160"/>
      <c r="T53" s="160"/>
      <c r="U53" s="160"/>
      <c r="V53" s="160"/>
      <c r="W53" s="160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  <c r="BX53" s="48"/>
      <c r="BY53" s="48"/>
      <c r="BZ53" s="48"/>
      <c r="CA53" s="48"/>
      <c r="CB53" s="48"/>
      <c r="CC53" s="48"/>
      <c r="CD53" s="48"/>
      <c r="CE53" s="48"/>
      <c r="CF53" s="48"/>
    </row>
    <row r="54" spans="1:84" x14ac:dyDescent="0.2">
      <c r="B54" s="23"/>
      <c r="C54" s="114" t="s">
        <v>27</v>
      </c>
      <c r="D54" s="121"/>
      <c r="E54" s="121"/>
      <c r="F54" s="121"/>
      <c r="G54" s="121"/>
      <c r="H54" s="121"/>
      <c r="I54" s="121"/>
      <c r="J54" s="24"/>
      <c r="P54" s="55"/>
      <c r="Q54" s="55"/>
      <c r="R54" s="55"/>
      <c r="S54" s="55"/>
      <c r="T54" s="55"/>
      <c r="U54" s="55"/>
      <c r="V54" s="55"/>
      <c r="W54" s="55"/>
    </row>
    <row r="55" spans="1:84" x14ac:dyDescent="0.2">
      <c r="B55" s="23"/>
      <c r="C55" s="100"/>
      <c r="D55" s="101"/>
      <c r="E55" s="101"/>
      <c r="F55" s="101"/>
      <c r="G55" s="101"/>
      <c r="H55" s="101"/>
      <c r="I55" s="101"/>
      <c r="J55" s="24"/>
      <c r="P55" s="55"/>
      <c r="Q55" s="55"/>
      <c r="R55" s="55"/>
      <c r="S55" s="55"/>
      <c r="T55" s="55"/>
      <c r="U55" s="55"/>
      <c r="V55" s="55"/>
      <c r="W55" s="55"/>
    </row>
    <row r="56" spans="1:84" x14ac:dyDescent="0.2">
      <c r="B56" s="23"/>
      <c r="C56" s="114" t="s">
        <v>125</v>
      </c>
      <c r="D56" s="115"/>
      <c r="E56" s="115"/>
      <c r="F56" s="115"/>
      <c r="G56" s="115"/>
      <c r="H56" s="115"/>
      <c r="I56" s="115"/>
      <c r="J56" s="24"/>
      <c r="P56" s="55"/>
      <c r="Q56" s="55"/>
      <c r="R56" s="55"/>
      <c r="S56" s="55"/>
      <c r="T56" s="55"/>
      <c r="U56" s="55"/>
      <c r="V56" s="55"/>
      <c r="W56" s="55"/>
    </row>
    <row r="57" spans="1:84" x14ac:dyDescent="0.2">
      <c r="B57" s="23"/>
      <c r="C57" s="31" t="s">
        <v>91</v>
      </c>
      <c r="D57" s="102"/>
      <c r="E57" s="102"/>
      <c r="F57" s="102"/>
      <c r="G57" s="102"/>
      <c r="H57" s="102"/>
      <c r="I57" s="102"/>
      <c r="J57" s="24"/>
      <c r="P57" s="55"/>
      <c r="Q57" s="55"/>
      <c r="R57" s="55"/>
      <c r="S57" s="55"/>
      <c r="T57" s="55"/>
      <c r="U57" s="55"/>
      <c r="V57" s="55"/>
      <c r="W57" s="55"/>
    </row>
    <row r="58" spans="1:84" x14ac:dyDescent="0.2">
      <c r="B58" s="23"/>
      <c r="C58" s="31" t="s">
        <v>102</v>
      </c>
      <c r="D58" s="117"/>
      <c r="E58" s="117"/>
      <c r="F58" s="122"/>
      <c r="G58" s="117"/>
      <c r="H58" s="122"/>
      <c r="I58" s="117"/>
      <c r="J58" s="24"/>
      <c r="P58" s="55"/>
      <c r="Q58" s="55"/>
      <c r="R58" s="55"/>
      <c r="S58" s="55"/>
      <c r="T58" s="55"/>
      <c r="U58" s="55"/>
      <c r="V58" s="55"/>
      <c r="W58" s="55"/>
    </row>
    <row r="59" spans="1:84" x14ac:dyDescent="0.2">
      <c r="B59" s="23"/>
      <c r="C59" s="31" t="s">
        <v>89</v>
      </c>
      <c r="D59" s="103"/>
      <c r="E59" s="103"/>
      <c r="F59" s="103"/>
      <c r="G59" s="103"/>
      <c r="H59" s="103"/>
      <c r="I59" s="103"/>
      <c r="J59" s="24"/>
      <c r="P59" s="55"/>
      <c r="Q59" s="55"/>
      <c r="R59" s="55"/>
      <c r="S59" s="55"/>
      <c r="T59" s="55"/>
      <c r="U59" s="55"/>
      <c r="V59" s="55"/>
      <c r="W59" s="55"/>
    </row>
    <row r="60" spans="1:84" x14ac:dyDescent="0.2">
      <c r="B60" s="23"/>
      <c r="C60" s="31" t="s">
        <v>65</v>
      </c>
      <c r="D60" s="102"/>
      <c r="E60" s="102"/>
      <c r="F60" s="102"/>
      <c r="G60" s="102"/>
      <c r="H60" s="102"/>
      <c r="I60" s="102"/>
      <c r="J60" s="24"/>
      <c r="P60" s="55"/>
      <c r="Q60" s="55"/>
      <c r="R60" s="55"/>
      <c r="S60" s="55"/>
      <c r="T60" s="55"/>
      <c r="U60" s="55"/>
      <c r="V60" s="55"/>
      <c r="W60" s="55"/>
    </row>
    <row r="61" spans="1:84" s="58" customFormat="1" x14ac:dyDescent="0.2">
      <c r="A61" s="48"/>
      <c r="B61" s="118"/>
      <c r="C61" s="114" t="s">
        <v>90</v>
      </c>
      <c r="D61" s="119"/>
      <c r="E61" s="119"/>
      <c r="F61" s="119"/>
      <c r="G61" s="119"/>
      <c r="H61" s="119"/>
      <c r="I61" s="119"/>
      <c r="J61" s="120"/>
      <c r="K61" s="48"/>
      <c r="L61" s="48"/>
      <c r="M61" s="48"/>
      <c r="N61" s="48"/>
      <c r="O61" s="48"/>
      <c r="P61" s="160"/>
      <c r="Q61" s="160"/>
      <c r="R61" s="160"/>
      <c r="S61" s="160"/>
      <c r="T61" s="160"/>
      <c r="U61" s="160"/>
      <c r="V61" s="160"/>
      <c r="W61" s="160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8"/>
      <c r="BE61" s="48"/>
      <c r="BF61" s="48"/>
      <c r="BG61" s="48"/>
      <c r="BH61" s="48"/>
      <c r="BI61" s="48"/>
      <c r="BJ61" s="48"/>
      <c r="BK61" s="48"/>
      <c r="BL61" s="48"/>
      <c r="BM61" s="48"/>
      <c r="BN61" s="48"/>
      <c r="BO61" s="48"/>
      <c r="BP61" s="48"/>
      <c r="BQ61" s="48"/>
      <c r="BR61" s="48"/>
      <c r="BS61" s="48"/>
      <c r="BT61" s="48"/>
      <c r="BU61" s="48"/>
      <c r="BV61" s="48"/>
      <c r="BW61" s="48"/>
      <c r="BX61" s="48"/>
      <c r="BY61" s="48"/>
      <c r="BZ61" s="48"/>
      <c r="CA61" s="48"/>
      <c r="CB61" s="48"/>
      <c r="CC61" s="48"/>
      <c r="CD61" s="48"/>
      <c r="CE61" s="48"/>
      <c r="CF61" s="48"/>
    </row>
    <row r="62" spans="1:84" x14ac:dyDescent="0.2">
      <c r="B62" s="23"/>
      <c r="C62" s="114" t="s">
        <v>27</v>
      </c>
      <c r="D62" s="121"/>
      <c r="E62" s="121"/>
      <c r="F62" s="121"/>
      <c r="G62" s="121"/>
      <c r="H62" s="121"/>
      <c r="I62" s="121"/>
      <c r="J62" s="24"/>
      <c r="P62" s="55"/>
      <c r="Q62" s="55"/>
      <c r="R62" s="55"/>
      <c r="S62" s="55"/>
      <c r="T62" s="55"/>
      <c r="U62" s="55"/>
      <c r="V62" s="55"/>
      <c r="W62" s="55"/>
    </row>
    <row r="63" spans="1:84" x14ac:dyDescent="0.2">
      <c r="B63" s="23"/>
      <c r="C63" s="100"/>
      <c r="D63" s="101"/>
      <c r="E63" s="101"/>
      <c r="F63" s="101"/>
      <c r="G63" s="101"/>
      <c r="H63" s="101"/>
      <c r="I63" s="101"/>
      <c r="J63" s="24"/>
      <c r="P63" s="55"/>
      <c r="Q63" s="55"/>
      <c r="R63" s="55"/>
      <c r="S63" s="55"/>
      <c r="T63" s="55"/>
      <c r="U63" s="55"/>
      <c r="V63" s="55"/>
      <c r="W63" s="55"/>
    </row>
    <row r="64" spans="1:84" x14ac:dyDescent="0.2">
      <c r="B64" s="23"/>
      <c r="C64" s="114" t="s">
        <v>126</v>
      </c>
      <c r="D64" s="115"/>
      <c r="E64" s="115"/>
      <c r="F64" s="115"/>
      <c r="G64" s="115"/>
      <c r="H64" s="115"/>
      <c r="I64" s="115"/>
      <c r="J64" s="24"/>
      <c r="P64" s="55"/>
      <c r="Q64" s="55"/>
      <c r="R64" s="55"/>
      <c r="S64" s="55"/>
      <c r="T64" s="55"/>
      <c r="U64" s="55"/>
      <c r="V64" s="55"/>
      <c r="W64" s="55"/>
    </row>
    <row r="65" spans="1:84" x14ac:dyDescent="0.2">
      <c r="B65" s="23"/>
      <c r="C65" s="31" t="s">
        <v>91</v>
      </c>
      <c r="D65" s="102"/>
      <c r="E65" s="102"/>
      <c r="F65" s="102"/>
      <c r="G65" s="102"/>
      <c r="H65" s="102"/>
      <c r="I65" s="102"/>
      <c r="J65" s="24"/>
      <c r="P65" s="55"/>
      <c r="Q65" s="55"/>
      <c r="R65" s="55"/>
      <c r="S65" s="55"/>
      <c r="T65" s="55"/>
      <c r="U65" s="55"/>
      <c r="V65" s="55"/>
      <c r="W65" s="55"/>
    </row>
    <row r="66" spans="1:84" x14ac:dyDescent="0.2">
      <c r="B66" s="23"/>
      <c r="C66" s="31" t="s">
        <v>102</v>
      </c>
      <c r="D66" s="117"/>
      <c r="E66" s="117"/>
      <c r="F66" s="122"/>
      <c r="G66" s="117"/>
      <c r="H66" s="122"/>
      <c r="I66" s="117"/>
      <c r="J66" s="24"/>
      <c r="P66" s="55"/>
      <c r="Q66" s="55"/>
      <c r="R66" s="55"/>
      <c r="S66" s="55"/>
      <c r="T66" s="55"/>
      <c r="U66" s="55"/>
      <c r="V66" s="55"/>
      <c r="W66" s="55"/>
    </row>
    <row r="67" spans="1:84" x14ac:dyDescent="0.2">
      <c r="B67" s="23"/>
      <c r="C67" s="31" t="s">
        <v>89</v>
      </c>
      <c r="D67" s="103"/>
      <c r="E67" s="103"/>
      <c r="F67" s="103"/>
      <c r="G67" s="103"/>
      <c r="H67" s="103"/>
      <c r="I67" s="103"/>
      <c r="J67" s="24"/>
      <c r="P67" s="55"/>
      <c r="Q67" s="55"/>
      <c r="R67" s="55"/>
      <c r="S67" s="55"/>
      <c r="T67" s="55"/>
      <c r="U67" s="55"/>
      <c r="V67" s="55"/>
      <c r="W67" s="55"/>
    </row>
    <row r="68" spans="1:84" x14ac:dyDescent="0.2">
      <c r="B68" s="23"/>
      <c r="C68" s="31" t="s">
        <v>65</v>
      </c>
      <c r="D68" s="102"/>
      <c r="E68" s="102"/>
      <c r="F68" s="102"/>
      <c r="G68" s="102"/>
      <c r="H68" s="102"/>
      <c r="I68" s="102"/>
      <c r="J68" s="24"/>
      <c r="P68" s="55"/>
      <c r="Q68" s="55"/>
      <c r="R68" s="55"/>
      <c r="S68" s="55"/>
      <c r="T68" s="55"/>
      <c r="U68" s="55"/>
      <c r="V68" s="55"/>
      <c r="W68" s="55"/>
    </row>
    <row r="69" spans="1:84" s="58" customFormat="1" x14ac:dyDescent="0.2">
      <c r="A69" s="48"/>
      <c r="B69" s="118"/>
      <c r="C69" s="114" t="s">
        <v>90</v>
      </c>
      <c r="D69" s="119"/>
      <c r="E69" s="119"/>
      <c r="F69" s="119"/>
      <c r="G69" s="119"/>
      <c r="H69" s="119"/>
      <c r="I69" s="119"/>
      <c r="J69" s="120"/>
      <c r="K69" s="48"/>
      <c r="L69" s="48"/>
      <c r="M69" s="48"/>
      <c r="N69" s="48"/>
      <c r="O69" s="48"/>
      <c r="P69" s="160"/>
      <c r="Q69" s="160"/>
      <c r="R69" s="160"/>
      <c r="S69" s="160"/>
      <c r="T69" s="160"/>
      <c r="U69" s="160"/>
      <c r="V69" s="160"/>
      <c r="W69" s="160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8"/>
      <c r="BE69" s="48"/>
      <c r="BF69" s="48"/>
      <c r="BG69" s="48"/>
      <c r="BH69" s="48"/>
      <c r="BI69" s="48"/>
      <c r="BJ69" s="48"/>
      <c r="BK69" s="48"/>
      <c r="BL69" s="48"/>
      <c r="BM69" s="48"/>
      <c r="BN69" s="48"/>
      <c r="BO69" s="48"/>
      <c r="BP69" s="48"/>
      <c r="BQ69" s="48"/>
      <c r="BR69" s="48"/>
      <c r="BS69" s="48"/>
      <c r="BT69" s="48"/>
      <c r="BU69" s="48"/>
      <c r="BV69" s="48"/>
      <c r="BW69" s="48"/>
      <c r="BX69" s="48"/>
      <c r="BY69" s="48"/>
      <c r="BZ69" s="48"/>
      <c r="CA69" s="48"/>
      <c r="CB69" s="48"/>
      <c r="CC69" s="48"/>
      <c r="CD69" s="48"/>
      <c r="CE69" s="48"/>
      <c r="CF69" s="48"/>
    </row>
    <row r="70" spans="1:84" x14ac:dyDescent="0.2">
      <c r="B70" s="23"/>
      <c r="C70" s="114" t="s">
        <v>27</v>
      </c>
      <c r="D70" s="121"/>
      <c r="E70" s="121"/>
      <c r="F70" s="121"/>
      <c r="G70" s="121"/>
      <c r="H70" s="121"/>
      <c r="I70" s="121"/>
      <c r="J70" s="24"/>
      <c r="P70" s="55"/>
      <c r="Q70" s="55"/>
      <c r="R70" s="55"/>
      <c r="S70" s="55"/>
      <c r="T70" s="55"/>
      <c r="U70" s="55"/>
      <c r="V70" s="55"/>
      <c r="W70" s="55"/>
    </row>
    <row r="71" spans="1:84" x14ac:dyDescent="0.2">
      <c r="B71" s="23"/>
      <c r="C71" s="100"/>
      <c r="D71" s="101"/>
      <c r="E71" s="101"/>
      <c r="F71" s="101"/>
      <c r="G71" s="101"/>
      <c r="H71" s="101"/>
      <c r="I71" s="101"/>
      <c r="J71" s="24"/>
      <c r="P71" s="55"/>
      <c r="Q71" s="55"/>
      <c r="R71" s="55"/>
      <c r="S71" s="55"/>
      <c r="T71" s="55"/>
      <c r="U71" s="55"/>
      <c r="V71" s="55"/>
      <c r="W71" s="55"/>
    </row>
    <row r="72" spans="1:84" s="58" customFormat="1" x14ac:dyDescent="0.2">
      <c r="A72" s="48"/>
      <c r="B72" s="129"/>
      <c r="C72" s="124" t="s">
        <v>99</v>
      </c>
      <c r="D72" s="130">
        <f>Recettes!C12</f>
        <v>20</v>
      </c>
      <c r="E72" s="130">
        <f>Recettes!C12</f>
        <v>20</v>
      </c>
      <c r="F72" s="130">
        <f>Recettes!C12</f>
        <v>20</v>
      </c>
      <c r="G72" s="130">
        <f>Recettes!C12</f>
        <v>20</v>
      </c>
      <c r="H72" s="130">
        <f>Recettes!C12</f>
        <v>20</v>
      </c>
      <c r="I72" s="130">
        <f>Recettes!C12</f>
        <v>20</v>
      </c>
      <c r="J72" s="131"/>
      <c r="K72" s="48"/>
      <c r="L72" s="48"/>
      <c r="M72" s="48"/>
      <c r="N72" s="48"/>
      <c r="O72" s="48"/>
      <c r="P72" s="160"/>
      <c r="Q72" s="160"/>
      <c r="R72" s="160"/>
      <c r="S72" s="160"/>
      <c r="T72" s="160"/>
      <c r="U72" s="160"/>
      <c r="V72" s="160"/>
      <c r="W72" s="160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  <c r="BA72" s="48"/>
      <c r="BB72" s="48"/>
      <c r="BC72" s="48"/>
      <c r="BD72" s="48"/>
      <c r="BE72" s="48"/>
      <c r="BF72" s="48"/>
      <c r="BG72" s="48"/>
      <c r="BH72" s="48"/>
      <c r="BI72" s="48"/>
      <c r="BJ72" s="48"/>
      <c r="BK72" s="48"/>
      <c r="BL72" s="48"/>
      <c r="BM72" s="48"/>
      <c r="BN72" s="48"/>
      <c r="BO72" s="48"/>
      <c r="BP72" s="48"/>
      <c r="BQ72" s="48"/>
      <c r="BR72" s="48"/>
      <c r="BS72" s="48"/>
      <c r="BT72" s="48"/>
      <c r="BU72" s="48"/>
      <c r="BV72" s="48"/>
      <c r="BW72" s="48"/>
      <c r="BX72" s="48"/>
      <c r="BY72" s="48"/>
      <c r="BZ72" s="48"/>
      <c r="CA72" s="48"/>
      <c r="CB72" s="48"/>
      <c r="CC72" s="48"/>
      <c r="CD72" s="48"/>
      <c r="CE72" s="48"/>
      <c r="CF72" s="48"/>
    </row>
    <row r="73" spans="1:84" ht="17" thickBot="1" x14ac:dyDescent="0.25">
      <c r="B73" s="23"/>
      <c r="C73" s="100"/>
      <c r="D73" s="101"/>
      <c r="E73" s="101"/>
      <c r="F73" s="101"/>
      <c r="G73" s="101"/>
      <c r="H73" s="101"/>
      <c r="I73" s="101"/>
      <c r="J73" s="24"/>
      <c r="P73" s="55"/>
      <c r="Q73" s="55"/>
      <c r="R73" s="55"/>
      <c r="S73" s="55"/>
      <c r="T73" s="55"/>
      <c r="U73" s="55"/>
      <c r="V73" s="55"/>
      <c r="W73" s="55"/>
    </row>
    <row r="74" spans="1:84" s="58" customFormat="1" x14ac:dyDescent="0.2">
      <c r="A74" s="48"/>
      <c r="B74" s="118"/>
      <c r="C74" s="125" t="s">
        <v>100</v>
      </c>
      <c r="D74" s="126">
        <f>Recettes!C12-(D81+D86+D91+D96+D101+D106)</f>
        <v>17</v>
      </c>
      <c r="E74" s="126">
        <f>Recettes!C12-(E81+E86+E91+E96+E101+E106)</f>
        <v>15.6</v>
      </c>
      <c r="F74" s="126">
        <f>Recettes!C12-(F81+F86+F91+F96+F101+F106)</f>
        <v>16.966000000000001</v>
      </c>
      <c r="G74" s="126">
        <f>Recettes!C12-(G81+G86+G91+G96+G101+G106)</f>
        <v>14.600000000000001</v>
      </c>
      <c r="H74" s="126">
        <f>Recettes!C12-(H81+H86+H91+H96+H101+H106)</f>
        <v>18.366</v>
      </c>
      <c r="I74" s="126">
        <f>Recettes!C12-(I81+I86+I91+I96+I101+I106)</f>
        <v>16.059999999999999</v>
      </c>
      <c r="J74" s="120"/>
      <c r="K74" s="48"/>
      <c r="L74" s="139"/>
      <c r="M74" s="140"/>
      <c r="N74" s="140"/>
      <c r="O74" s="141"/>
      <c r="P74" s="160"/>
      <c r="Q74" s="160"/>
      <c r="R74" s="160"/>
      <c r="S74" s="160"/>
      <c r="T74" s="160"/>
      <c r="U74" s="160"/>
      <c r="V74" s="160"/>
      <c r="W74" s="160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  <c r="AZ74" s="48"/>
      <c r="BA74" s="48"/>
      <c r="BB74" s="48"/>
      <c r="BC74" s="48"/>
      <c r="BD74" s="48"/>
      <c r="BE74" s="48"/>
      <c r="BF74" s="48"/>
      <c r="BG74" s="48"/>
      <c r="BH74" s="48"/>
      <c r="BI74" s="48"/>
      <c r="BJ74" s="48"/>
      <c r="BK74" s="48"/>
      <c r="BL74" s="48"/>
      <c r="BM74" s="48"/>
      <c r="BN74" s="48"/>
      <c r="BO74" s="48"/>
      <c r="BP74" s="48"/>
      <c r="BQ74" s="48"/>
      <c r="BR74" s="48"/>
      <c r="BS74" s="48"/>
      <c r="BT74" s="48"/>
      <c r="BU74" s="48"/>
      <c r="BV74" s="48"/>
      <c r="BW74" s="48"/>
      <c r="BX74" s="48"/>
      <c r="BY74" s="48"/>
      <c r="BZ74" s="48"/>
      <c r="CA74" s="48"/>
      <c r="CB74" s="48"/>
      <c r="CC74" s="48"/>
      <c r="CD74" s="48"/>
      <c r="CE74" s="48"/>
      <c r="CF74" s="48"/>
    </row>
    <row r="75" spans="1:84" x14ac:dyDescent="0.2">
      <c r="B75" s="23"/>
      <c r="C75" s="127" t="s">
        <v>13</v>
      </c>
      <c r="D75" s="128">
        <f t="shared" ref="D75:I75" si="5">D74*D21/100</f>
        <v>11.9</v>
      </c>
      <c r="E75" s="128">
        <f t="shared" si="5"/>
        <v>10.92</v>
      </c>
      <c r="F75" s="128">
        <f t="shared" si="5"/>
        <v>11.876200000000001</v>
      </c>
      <c r="G75" s="128">
        <f t="shared" si="5"/>
        <v>10.220000000000001</v>
      </c>
      <c r="H75" s="128">
        <f t="shared" si="5"/>
        <v>12.856199999999999</v>
      </c>
      <c r="I75" s="128">
        <f t="shared" si="5"/>
        <v>11.241999999999997</v>
      </c>
      <c r="J75" s="24"/>
      <c r="L75" s="23"/>
      <c r="M75" s="333" t="s">
        <v>110</v>
      </c>
      <c r="N75" s="333"/>
      <c r="O75" s="24"/>
      <c r="P75" s="55"/>
      <c r="Q75" s="55"/>
      <c r="R75" s="55"/>
      <c r="S75" s="55"/>
      <c r="T75" s="55"/>
      <c r="U75" s="55"/>
      <c r="V75" s="55"/>
      <c r="W75" s="55"/>
    </row>
    <row r="76" spans="1:84" ht="17" thickBot="1" x14ac:dyDescent="0.25">
      <c r="B76" s="23"/>
      <c r="C76" s="127" t="s">
        <v>14</v>
      </c>
      <c r="D76" s="128">
        <f t="shared" ref="D76:I76" si="6">D74*D22/100</f>
        <v>5.0999999999999996</v>
      </c>
      <c r="E76" s="128">
        <f t="shared" si="6"/>
        <v>4.68</v>
      </c>
      <c r="F76" s="128">
        <f t="shared" si="6"/>
        <v>5.0898000000000003</v>
      </c>
      <c r="G76" s="128">
        <f t="shared" si="6"/>
        <v>4.3800000000000008</v>
      </c>
      <c r="H76" s="128">
        <f t="shared" si="6"/>
        <v>5.5098000000000003</v>
      </c>
      <c r="I76" s="128">
        <f t="shared" si="6"/>
        <v>4.8179999999999996</v>
      </c>
      <c r="J76" s="24"/>
      <c r="L76" s="23"/>
      <c r="M76" s="336"/>
      <c r="N76" s="336"/>
      <c r="O76" s="24"/>
      <c r="P76" s="55"/>
      <c r="Q76" s="55"/>
      <c r="R76" s="55"/>
      <c r="S76" s="55"/>
      <c r="T76" s="55"/>
      <c r="U76" s="55"/>
      <c r="V76" s="55"/>
      <c r="W76" s="55"/>
    </row>
    <row r="77" spans="1:84" ht="17" thickTop="1" x14ac:dyDescent="0.2">
      <c r="B77" s="23"/>
      <c r="C77" s="100"/>
      <c r="D77" s="101"/>
      <c r="E77" s="101"/>
      <c r="F77" s="101"/>
      <c r="G77" s="101"/>
      <c r="H77" s="101"/>
      <c r="I77" s="101"/>
      <c r="J77" s="24"/>
      <c r="L77" s="23"/>
      <c r="M77" s="2"/>
      <c r="N77" s="2"/>
      <c r="O77" s="24"/>
      <c r="P77" s="55"/>
      <c r="Q77" s="55"/>
      <c r="R77" s="55"/>
      <c r="S77" s="55"/>
      <c r="T77" s="55"/>
      <c r="U77" s="55"/>
      <c r="V77" s="55"/>
      <c r="W77" s="55"/>
    </row>
    <row r="78" spans="1:84" ht="16" customHeight="1" x14ac:dyDescent="0.2">
      <c r="B78" s="23"/>
      <c r="C78" s="125" t="s">
        <v>88</v>
      </c>
      <c r="D78" s="102"/>
      <c r="E78" s="102"/>
      <c r="F78" s="102"/>
      <c r="G78" s="102"/>
      <c r="H78" s="102"/>
      <c r="I78" s="102"/>
      <c r="J78" s="24"/>
      <c r="L78" s="23"/>
      <c r="M78" s="331" t="s">
        <v>113</v>
      </c>
      <c r="N78" s="331"/>
      <c r="O78" s="24"/>
      <c r="P78" s="55"/>
      <c r="Q78" s="55"/>
      <c r="R78" s="55"/>
      <c r="S78" s="55"/>
      <c r="T78" s="55"/>
      <c r="U78" s="55"/>
      <c r="V78" s="55"/>
      <c r="W78" s="55"/>
    </row>
    <row r="79" spans="1:84" x14ac:dyDescent="0.2">
      <c r="B79" s="23"/>
      <c r="C79" s="125" t="s">
        <v>121</v>
      </c>
      <c r="D79" s="115" t="str">
        <f t="shared" ref="D79:I79" si="7">D27</f>
        <v>Classic FR</v>
      </c>
      <c r="E79" s="115" t="str">
        <f t="shared" si="7"/>
        <v>Classic FR</v>
      </c>
      <c r="F79" s="115" t="str">
        <f t="shared" si="7"/>
        <v>Classic FR</v>
      </c>
      <c r="G79" s="115" t="str">
        <f t="shared" si="7"/>
        <v>Thé Vert</v>
      </c>
      <c r="H79" s="115" t="str">
        <f t="shared" si="7"/>
        <v>Vanille Bourbon</v>
      </c>
      <c r="I79" s="115" t="str">
        <f t="shared" si="7"/>
        <v>Rhum Blanc</v>
      </c>
      <c r="J79" s="24"/>
      <c r="L79" s="23"/>
      <c r="M79" s="331"/>
      <c r="N79" s="331"/>
      <c r="O79" s="24"/>
      <c r="P79" s="55"/>
      <c r="Q79" s="55"/>
      <c r="R79" s="55"/>
      <c r="S79" s="55"/>
      <c r="T79" s="55"/>
      <c r="U79" s="55"/>
      <c r="V79" s="55"/>
      <c r="W79" s="55"/>
    </row>
    <row r="80" spans="1:84" x14ac:dyDescent="0.2">
      <c r="B80" s="23"/>
      <c r="C80" s="114" t="s">
        <v>90</v>
      </c>
      <c r="D80" s="119">
        <v>0.15</v>
      </c>
      <c r="E80" s="119">
        <v>0.15</v>
      </c>
      <c r="F80" s="119">
        <v>0.15</v>
      </c>
      <c r="G80" s="119">
        <v>0.08</v>
      </c>
      <c r="H80" s="119">
        <v>0.08</v>
      </c>
      <c r="I80" s="119">
        <v>0.13</v>
      </c>
      <c r="J80" s="24"/>
      <c r="L80" s="23"/>
      <c r="M80" s="331"/>
      <c r="N80" s="331"/>
      <c r="O80" s="24"/>
      <c r="P80" s="55"/>
      <c r="Q80" s="55"/>
      <c r="R80" s="55"/>
      <c r="S80" s="55"/>
      <c r="T80" s="55"/>
      <c r="U80" s="55"/>
      <c r="V80" s="55"/>
      <c r="W80" s="55"/>
    </row>
    <row r="81" spans="2:23" x14ac:dyDescent="0.2">
      <c r="B81" s="23"/>
      <c r="C81" s="127" t="s">
        <v>19</v>
      </c>
      <c r="D81" s="102">
        <f>D72*D80</f>
        <v>3</v>
      </c>
      <c r="E81" s="102">
        <f t="shared" ref="E81:I81" si="8">E72*E80</f>
        <v>3</v>
      </c>
      <c r="F81" s="102">
        <f t="shared" si="8"/>
        <v>3</v>
      </c>
      <c r="G81" s="102">
        <f t="shared" si="8"/>
        <v>1.6</v>
      </c>
      <c r="H81" s="102">
        <f t="shared" si="8"/>
        <v>1.6</v>
      </c>
      <c r="I81" s="102">
        <f t="shared" si="8"/>
        <v>2.6</v>
      </c>
      <c r="J81" s="24"/>
      <c r="L81" s="23"/>
      <c r="M81" s="331"/>
      <c r="N81" s="331"/>
      <c r="O81" s="24"/>
      <c r="P81" s="55"/>
      <c r="Q81" s="55"/>
      <c r="R81" s="55"/>
      <c r="S81" s="55"/>
      <c r="T81" s="55"/>
      <c r="U81" s="55"/>
      <c r="V81" s="55"/>
      <c r="W81" s="55"/>
    </row>
    <row r="82" spans="2:23" x14ac:dyDescent="0.2">
      <c r="B82" s="23"/>
      <c r="C82" s="127" t="s">
        <v>101</v>
      </c>
      <c r="D82" s="102">
        <f>D81*30</f>
        <v>90</v>
      </c>
      <c r="E82" s="102">
        <f t="shared" ref="E82:I82" si="9">E81*30</f>
        <v>90</v>
      </c>
      <c r="F82" s="102">
        <f t="shared" si="9"/>
        <v>90</v>
      </c>
      <c r="G82" s="102">
        <f t="shared" si="9"/>
        <v>48</v>
      </c>
      <c r="H82" s="102">
        <f t="shared" si="9"/>
        <v>48</v>
      </c>
      <c r="I82" s="102">
        <f t="shared" si="9"/>
        <v>78</v>
      </c>
      <c r="J82" s="24"/>
      <c r="L82" s="23"/>
      <c r="M82" s="331"/>
      <c r="N82" s="331"/>
      <c r="O82" s="24"/>
      <c r="P82" s="55"/>
      <c r="Q82" s="55"/>
      <c r="R82" s="55"/>
      <c r="S82" s="55"/>
      <c r="T82" s="55"/>
      <c r="U82" s="55"/>
      <c r="V82" s="55"/>
      <c r="W82" s="55"/>
    </row>
    <row r="83" spans="2:23" x14ac:dyDescent="0.2">
      <c r="B83" s="23"/>
      <c r="C83" s="44"/>
      <c r="D83" s="45"/>
      <c r="E83" s="45"/>
      <c r="F83" s="45"/>
      <c r="G83" s="45"/>
      <c r="H83" s="45"/>
      <c r="I83" s="45"/>
      <c r="J83" s="24"/>
      <c r="L83" s="23"/>
      <c r="M83" s="331"/>
      <c r="N83" s="331"/>
      <c r="O83" s="24"/>
      <c r="P83" s="55"/>
      <c r="Q83" s="55"/>
      <c r="R83" s="55"/>
      <c r="S83" s="55"/>
      <c r="T83" s="55"/>
      <c r="U83" s="55"/>
      <c r="V83" s="55"/>
      <c r="W83" s="55"/>
    </row>
    <row r="84" spans="2:23" x14ac:dyDescent="0.2">
      <c r="B84" s="23"/>
      <c r="C84" s="125" t="s">
        <v>122</v>
      </c>
      <c r="D84" s="115">
        <f t="shared" ref="D84:I84" si="10">D34</f>
        <v>0</v>
      </c>
      <c r="E84" s="115">
        <f t="shared" si="10"/>
        <v>0</v>
      </c>
      <c r="F84" s="115">
        <f t="shared" si="10"/>
        <v>0</v>
      </c>
      <c r="G84" s="115" t="str">
        <f t="shared" si="10"/>
        <v>Menthe Fraîche</v>
      </c>
      <c r="H84" s="115">
        <f t="shared" si="10"/>
        <v>0</v>
      </c>
      <c r="I84" s="115" t="str">
        <f t="shared" si="10"/>
        <v>Citron Vert</v>
      </c>
      <c r="J84" s="24"/>
      <c r="L84" s="23"/>
      <c r="M84" s="2"/>
      <c r="N84" s="2"/>
      <c r="O84" s="24"/>
      <c r="P84" s="55"/>
      <c r="Q84" s="55"/>
      <c r="R84" s="55"/>
      <c r="S84" s="55"/>
      <c r="T84" s="55"/>
      <c r="U84" s="55"/>
      <c r="V84" s="55"/>
      <c r="W84" s="55"/>
    </row>
    <row r="85" spans="2:23" x14ac:dyDescent="0.2">
      <c r="B85" s="23"/>
      <c r="C85" s="114" t="s">
        <v>90</v>
      </c>
      <c r="D85" s="119"/>
      <c r="E85" s="119"/>
      <c r="F85" s="123"/>
      <c r="G85" s="119">
        <v>0.15</v>
      </c>
      <c r="H85" s="123"/>
      <c r="I85" s="119">
        <v>0.05</v>
      </c>
      <c r="J85" s="24"/>
      <c r="L85" s="23"/>
      <c r="M85" s="331" t="s">
        <v>111</v>
      </c>
      <c r="N85" s="331"/>
      <c r="O85" s="24"/>
      <c r="P85" s="55"/>
      <c r="Q85" s="55"/>
      <c r="R85" s="55"/>
      <c r="S85" s="55"/>
      <c r="T85" s="55"/>
      <c r="U85" s="55"/>
      <c r="V85" s="55"/>
      <c r="W85" s="55"/>
    </row>
    <row r="86" spans="2:23" ht="16" customHeight="1" x14ac:dyDescent="0.2">
      <c r="B86" s="23"/>
      <c r="C86" s="127" t="s">
        <v>19</v>
      </c>
      <c r="D86" s="102">
        <f>D72*D85</f>
        <v>0</v>
      </c>
      <c r="E86" s="102">
        <f t="shared" ref="E86:I86" si="11">E72*E85</f>
        <v>0</v>
      </c>
      <c r="F86" s="102">
        <f>F72*F85</f>
        <v>0</v>
      </c>
      <c r="G86" s="102">
        <f t="shared" si="11"/>
        <v>3</v>
      </c>
      <c r="H86" s="102">
        <f t="shared" si="11"/>
        <v>0</v>
      </c>
      <c r="I86" s="102">
        <f t="shared" si="11"/>
        <v>1</v>
      </c>
      <c r="J86" s="24"/>
      <c r="L86" s="23"/>
      <c r="M86" s="331"/>
      <c r="N86" s="331"/>
      <c r="O86" s="24"/>
      <c r="P86" s="55"/>
      <c r="Q86" s="55"/>
      <c r="R86" s="55"/>
      <c r="S86" s="55"/>
      <c r="T86" s="55"/>
      <c r="U86" s="55"/>
      <c r="V86" s="55"/>
      <c r="W86" s="55"/>
    </row>
    <row r="87" spans="2:23" x14ac:dyDescent="0.2">
      <c r="B87" s="23"/>
      <c r="C87" s="127" t="s">
        <v>101</v>
      </c>
      <c r="D87" s="102">
        <f>D86*30</f>
        <v>0</v>
      </c>
      <c r="E87" s="102">
        <f t="shared" ref="E87:I87" si="12">E86*30</f>
        <v>0</v>
      </c>
      <c r="F87" s="102">
        <f>F86*30</f>
        <v>0</v>
      </c>
      <c r="G87" s="102">
        <f t="shared" si="12"/>
        <v>90</v>
      </c>
      <c r="H87" s="102">
        <f t="shared" si="12"/>
        <v>0</v>
      </c>
      <c r="I87" s="102">
        <f t="shared" si="12"/>
        <v>30</v>
      </c>
      <c r="J87" s="24"/>
      <c r="L87" s="23"/>
      <c r="M87" s="331"/>
      <c r="N87" s="331"/>
      <c r="O87" s="24"/>
      <c r="P87" s="55"/>
      <c r="Q87" s="55"/>
      <c r="R87" s="55"/>
      <c r="S87" s="55"/>
      <c r="T87" s="55"/>
      <c r="U87" s="55"/>
      <c r="V87" s="55"/>
      <c r="W87" s="55"/>
    </row>
    <row r="88" spans="2:23" ht="17" thickBot="1" x14ac:dyDescent="0.25">
      <c r="B88" s="23"/>
      <c r="C88" s="44"/>
      <c r="D88" s="45"/>
      <c r="E88" s="45"/>
      <c r="F88" s="45"/>
      <c r="G88" s="45"/>
      <c r="H88" s="45"/>
      <c r="I88" s="45"/>
      <c r="J88" s="24"/>
      <c r="L88" s="25"/>
      <c r="M88" s="332"/>
      <c r="N88" s="332"/>
      <c r="O88" s="27"/>
      <c r="P88" s="55"/>
      <c r="Q88" s="55"/>
      <c r="R88" s="55"/>
      <c r="S88" s="55"/>
      <c r="T88" s="55"/>
      <c r="U88" s="55"/>
      <c r="V88" s="55"/>
      <c r="W88" s="55"/>
    </row>
    <row r="89" spans="2:23" x14ac:dyDescent="0.2">
      <c r="B89" s="23"/>
      <c r="C89" s="125" t="s">
        <v>123</v>
      </c>
      <c r="D89" s="115">
        <f>D41</f>
        <v>0</v>
      </c>
      <c r="E89" s="115">
        <f>E41</f>
        <v>0</v>
      </c>
      <c r="F89" s="115">
        <f>F41</f>
        <v>0</v>
      </c>
      <c r="G89" s="115">
        <f t="shared" ref="G89:H89" si="13">G41</f>
        <v>0</v>
      </c>
      <c r="H89" s="115">
        <f t="shared" si="13"/>
        <v>0</v>
      </c>
      <c r="I89" s="115" t="str">
        <f>I41</f>
        <v>Menthe Fraîche</v>
      </c>
      <c r="J89" s="24"/>
      <c r="K89" s="55"/>
      <c r="L89" s="55"/>
      <c r="M89" s="163"/>
      <c r="N89" s="163"/>
      <c r="O89" s="55"/>
      <c r="P89" s="55"/>
      <c r="Q89" s="55"/>
      <c r="R89" s="55"/>
      <c r="S89" s="55"/>
      <c r="T89" s="55"/>
      <c r="U89" s="55"/>
      <c r="V89" s="55"/>
      <c r="W89" s="55"/>
    </row>
    <row r="90" spans="2:23" x14ac:dyDescent="0.2">
      <c r="B90" s="23"/>
      <c r="C90" s="114" t="s">
        <v>90</v>
      </c>
      <c r="D90" s="119"/>
      <c r="E90" s="119"/>
      <c r="F90" s="119"/>
      <c r="G90" s="119"/>
      <c r="H90" s="119"/>
      <c r="I90" s="123">
        <v>1.7000000000000001E-2</v>
      </c>
      <c r="J90" s="24"/>
      <c r="K90" s="55"/>
      <c r="L90" s="55"/>
      <c r="M90" s="161"/>
      <c r="N90" s="161"/>
      <c r="O90" s="55"/>
      <c r="P90" s="55"/>
      <c r="Q90" s="55"/>
      <c r="R90" s="55"/>
      <c r="S90" s="55"/>
      <c r="T90" s="55"/>
      <c r="U90" s="55"/>
      <c r="V90" s="55"/>
      <c r="W90" s="55"/>
    </row>
    <row r="91" spans="2:23" x14ac:dyDescent="0.2">
      <c r="B91" s="23"/>
      <c r="C91" s="127" t="s">
        <v>19</v>
      </c>
      <c r="D91" s="102">
        <f>D72*D90</f>
        <v>0</v>
      </c>
      <c r="E91" s="102">
        <f t="shared" ref="E91:I91" si="14">E72*E90</f>
        <v>0</v>
      </c>
      <c r="F91" s="102">
        <f t="shared" si="14"/>
        <v>0</v>
      </c>
      <c r="G91" s="102">
        <f t="shared" si="14"/>
        <v>0</v>
      </c>
      <c r="H91" s="102">
        <f t="shared" si="14"/>
        <v>0</v>
      </c>
      <c r="I91" s="102">
        <f t="shared" si="14"/>
        <v>0.34</v>
      </c>
      <c r="J91" s="24"/>
      <c r="K91" s="55"/>
      <c r="L91" s="55"/>
      <c r="M91" s="161"/>
      <c r="N91" s="161"/>
      <c r="O91" s="55"/>
      <c r="P91" s="55"/>
      <c r="Q91" s="55"/>
      <c r="R91" s="55"/>
      <c r="S91" s="55"/>
      <c r="T91" s="55"/>
      <c r="U91" s="55"/>
      <c r="V91" s="55"/>
      <c r="W91" s="55"/>
    </row>
    <row r="92" spans="2:23" x14ac:dyDescent="0.2">
      <c r="B92" s="23"/>
      <c r="C92" s="127" t="s">
        <v>101</v>
      </c>
      <c r="D92" s="102">
        <f>D91*30</f>
        <v>0</v>
      </c>
      <c r="E92" s="102">
        <f t="shared" ref="E92:I92" si="15">E91*30</f>
        <v>0</v>
      </c>
      <c r="F92" s="102">
        <f t="shared" si="15"/>
        <v>0</v>
      </c>
      <c r="G92" s="102">
        <f t="shared" si="15"/>
        <v>0</v>
      </c>
      <c r="H92" s="102">
        <f t="shared" si="15"/>
        <v>0</v>
      </c>
      <c r="I92" s="102">
        <f t="shared" si="15"/>
        <v>10.200000000000001</v>
      </c>
      <c r="J92" s="24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</row>
    <row r="93" spans="2:23" x14ac:dyDescent="0.2">
      <c r="B93" s="23"/>
      <c r="C93" s="44"/>
      <c r="D93" s="45"/>
      <c r="E93" s="45"/>
      <c r="F93" s="45"/>
      <c r="G93" s="45"/>
      <c r="H93" s="45"/>
      <c r="I93" s="45"/>
      <c r="J93" s="24"/>
      <c r="L93" s="55"/>
      <c r="O93" s="55"/>
      <c r="P93" s="55"/>
      <c r="Q93" s="55"/>
      <c r="R93" s="55"/>
      <c r="S93" s="55"/>
      <c r="T93" s="55"/>
      <c r="U93" s="55"/>
      <c r="V93" s="55"/>
      <c r="W93" s="55"/>
    </row>
    <row r="94" spans="2:23" x14ac:dyDescent="0.2">
      <c r="B94" s="23"/>
      <c r="C94" s="125" t="s">
        <v>124</v>
      </c>
      <c r="D94" s="115">
        <f>D48</f>
        <v>0</v>
      </c>
      <c r="E94" s="115" t="str">
        <f t="shared" ref="E94:I94" si="16">E48</f>
        <v>Acétyl Pyrazine</v>
      </c>
      <c r="F94" s="115" t="str">
        <f t="shared" si="16"/>
        <v>Ethylguaiacol Smoky</v>
      </c>
      <c r="G94" s="115" t="str">
        <f>G48</f>
        <v>Super Sweetner</v>
      </c>
      <c r="H94" s="115" t="str">
        <f t="shared" si="16"/>
        <v>Massoia Lactone</v>
      </c>
      <c r="I94" s="115">
        <f t="shared" si="16"/>
        <v>0</v>
      </c>
      <c r="J94" s="24"/>
      <c r="P94" s="55"/>
      <c r="Q94" s="55"/>
      <c r="R94" s="55"/>
      <c r="S94" s="55"/>
      <c r="T94" s="55"/>
      <c r="U94" s="55"/>
      <c r="V94" s="55"/>
      <c r="W94" s="55"/>
    </row>
    <row r="95" spans="2:23" x14ac:dyDescent="0.2">
      <c r="B95" s="23"/>
      <c r="C95" s="125" t="s">
        <v>90</v>
      </c>
      <c r="D95" s="275"/>
      <c r="E95" s="275">
        <v>7.0000000000000007E-2</v>
      </c>
      <c r="F95" s="275">
        <v>1.6999999999999999E-3</v>
      </c>
      <c r="G95" s="275">
        <v>0.04</v>
      </c>
      <c r="H95" s="275">
        <v>1.6999999999999999E-3</v>
      </c>
      <c r="I95" s="275"/>
      <c r="J95" s="24"/>
      <c r="P95" s="55"/>
      <c r="Q95" s="55"/>
      <c r="R95" s="55"/>
      <c r="S95" s="55"/>
      <c r="T95" s="55"/>
      <c r="U95" s="55"/>
      <c r="V95" s="55"/>
      <c r="W95" s="55"/>
    </row>
    <row r="96" spans="2:23" x14ac:dyDescent="0.2">
      <c r="B96" s="23"/>
      <c r="C96" s="127" t="s">
        <v>19</v>
      </c>
      <c r="D96" s="102">
        <f>D72*D95</f>
        <v>0</v>
      </c>
      <c r="E96" s="102">
        <f t="shared" ref="E96:I96" si="17">E72*E95</f>
        <v>1.4000000000000001</v>
      </c>
      <c r="F96" s="102">
        <f t="shared" si="17"/>
        <v>3.3999999999999996E-2</v>
      </c>
      <c r="G96" s="102">
        <f t="shared" si="17"/>
        <v>0.8</v>
      </c>
      <c r="H96" s="102">
        <f t="shared" si="17"/>
        <v>3.3999999999999996E-2</v>
      </c>
      <c r="I96" s="102">
        <f t="shared" si="17"/>
        <v>0</v>
      </c>
      <c r="J96" s="24"/>
      <c r="P96" s="55"/>
      <c r="Q96" s="55"/>
      <c r="R96" s="55"/>
      <c r="S96" s="55"/>
      <c r="T96" s="55"/>
      <c r="U96" s="55"/>
      <c r="V96" s="55"/>
      <c r="W96" s="55"/>
    </row>
    <row r="97" spans="1:84" x14ac:dyDescent="0.2">
      <c r="B97" s="23"/>
      <c r="C97" s="127" t="s">
        <v>101</v>
      </c>
      <c r="D97" s="102">
        <f>D96*30</f>
        <v>0</v>
      </c>
      <c r="E97" s="102">
        <f t="shared" ref="E97:I97" si="18">E96*30</f>
        <v>42.000000000000007</v>
      </c>
      <c r="F97" s="102">
        <f t="shared" si="18"/>
        <v>1.0199999999999998</v>
      </c>
      <c r="G97" s="102">
        <f t="shared" si="18"/>
        <v>24</v>
      </c>
      <c r="H97" s="102">
        <f t="shared" si="18"/>
        <v>1.0199999999999998</v>
      </c>
      <c r="I97" s="102">
        <f t="shared" si="18"/>
        <v>0</v>
      </c>
      <c r="J97" s="24"/>
      <c r="P97" s="55"/>
      <c r="Q97" s="55"/>
      <c r="R97" s="55"/>
      <c r="S97" s="55"/>
      <c r="T97" s="55"/>
      <c r="U97" s="55"/>
      <c r="V97" s="55"/>
      <c r="W97" s="55"/>
    </row>
    <row r="98" spans="1:84" x14ac:dyDescent="0.2">
      <c r="B98" s="23"/>
      <c r="C98" s="44"/>
      <c r="D98" s="45"/>
      <c r="E98" s="45"/>
      <c r="F98" s="45"/>
      <c r="G98" s="45"/>
      <c r="H98" s="45"/>
      <c r="I98" s="45"/>
      <c r="J98" s="24"/>
      <c r="P98" s="55"/>
      <c r="Q98" s="55"/>
      <c r="R98" s="55"/>
      <c r="S98" s="55"/>
      <c r="T98" s="55"/>
      <c r="U98" s="55"/>
      <c r="V98" s="55"/>
      <c r="W98" s="55"/>
    </row>
    <row r="99" spans="1:84" x14ac:dyDescent="0.2">
      <c r="B99" s="23"/>
      <c r="C99" s="125" t="s">
        <v>125</v>
      </c>
      <c r="D99" s="115">
        <f>D56</f>
        <v>0</v>
      </c>
      <c r="E99" s="115">
        <f t="shared" ref="E99:I99" si="19">E56</f>
        <v>0</v>
      </c>
      <c r="F99" s="115">
        <f t="shared" si="19"/>
        <v>0</v>
      </c>
      <c r="G99" s="115">
        <f t="shared" si="19"/>
        <v>0</v>
      </c>
      <c r="H99" s="115">
        <f t="shared" si="19"/>
        <v>0</v>
      </c>
      <c r="I99" s="115">
        <f t="shared" si="19"/>
        <v>0</v>
      </c>
      <c r="J99" s="24"/>
      <c r="P99" s="55"/>
      <c r="Q99" s="55"/>
      <c r="R99" s="55"/>
      <c r="S99" s="55"/>
      <c r="T99" s="55"/>
      <c r="U99" s="55"/>
      <c r="V99" s="55"/>
      <c r="W99" s="55"/>
    </row>
    <row r="100" spans="1:84" x14ac:dyDescent="0.2">
      <c r="B100" s="23"/>
      <c r="C100" s="125" t="s">
        <v>90</v>
      </c>
      <c r="D100" s="123"/>
      <c r="E100" s="123"/>
      <c r="F100" s="123"/>
      <c r="G100" s="123"/>
      <c r="H100" s="123"/>
      <c r="I100" s="123"/>
      <c r="J100" s="24"/>
      <c r="P100" s="55"/>
      <c r="Q100" s="55"/>
      <c r="R100" s="55"/>
      <c r="S100" s="55"/>
      <c r="T100" s="55"/>
      <c r="U100" s="55"/>
      <c r="V100" s="55"/>
      <c r="W100" s="55"/>
    </row>
    <row r="101" spans="1:84" x14ac:dyDescent="0.2">
      <c r="B101" s="23"/>
      <c r="C101" s="127" t="s">
        <v>19</v>
      </c>
      <c r="D101" s="102">
        <f>D72*D100</f>
        <v>0</v>
      </c>
      <c r="E101" s="102">
        <f t="shared" ref="E101:I101" si="20">E72*E100</f>
        <v>0</v>
      </c>
      <c r="F101" s="102">
        <f t="shared" si="20"/>
        <v>0</v>
      </c>
      <c r="G101" s="102">
        <f t="shared" si="20"/>
        <v>0</v>
      </c>
      <c r="H101" s="102">
        <f t="shared" si="20"/>
        <v>0</v>
      </c>
      <c r="I101" s="102">
        <f t="shared" si="20"/>
        <v>0</v>
      </c>
      <c r="J101" s="24"/>
      <c r="P101" s="55"/>
      <c r="Q101" s="55"/>
      <c r="R101" s="55"/>
      <c r="S101" s="55"/>
      <c r="T101" s="55"/>
      <c r="U101" s="55"/>
      <c r="V101" s="55"/>
      <c r="W101" s="55"/>
    </row>
    <row r="102" spans="1:84" x14ac:dyDescent="0.2">
      <c r="B102" s="23"/>
      <c r="C102" s="127" t="s">
        <v>101</v>
      </c>
      <c r="D102" s="102">
        <f>D101*30</f>
        <v>0</v>
      </c>
      <c r="E102" s="102">
        <f t="shared" ref="E102:I102" si="21">E101*30</f>
        <v>0</v>
      </c>
      <c r="F102" s="102">
        <f t="shared" si="21"/>
        <v>0</v>
      </c>
      <c r="G102" s="102">
        <f t="shared" si="21"/>
        <v>0</v>
      </c>
      <c r="H102" s="102">
        <f t="shared" si="21"/>
        <v>0</v>
      </c>
      <c r="I102" s="102">
        <f t="shared" si="21"/>
        <v>0</v>
      </c>
      <c r="J102" s="24"/>
      <c r="P102" s="55"/>
      <c r="Q102" s="55"/>
      <c r="R102" s="55"/>
      <c r="S102" s="55"/>
      <c r="T102" s="55"/>
      <c r="U102" s="55"/>
      <c r="V102" s="55"/>
      <c r="W102" s="55"/>
    </row>
    <row r="103" spans="1:84" x14ac:dyDescent="0.2">
      <c r="B103" s="23"/>
      <c r="C103" s="44"/>
      <c r="D103" s="45"/>
      <c r="E103" s="45"/>
      <c r="F103" s="45"/>
      <c r="G103" s="45"/>
      <c r="H103" s="45"/>
      <c r="I103" s="45"/>
      <c r="J103" s="24"/>
      <c r="P103" s="55"/>
      <c r="Q103" s="55"/>
      <c r="R103" s="55"/>
      <c r="S103" s="55"/>
      <c r="T103" s="55"/>
      <c r="U103" s="55"/>
      <c r="V103" s="55"/>
      <c r="W103" s="55"/>
    </row>
    <row r="104" spans="1:84" x14ac:dyDescent="0.2">
      <c r="B104" s="23"/>
      <c r="C104" s="125" t="s">
        <v>126</v>
      </c>
      <c r="D104" s="115">
        <f>D64</f>
        <v>0</v>
      </c>
      <c r="E104" s="115">
        <f t="shared" ref="E104:I104" si="22">E64</f>
        <v>0</v>
      </c>
      <c r="F104" s="115">
        <f t="shared" si="22"/>
        <v>0</v>
      </c>
      <c r="G104" s="115">
        <f t="shared" si="22"/>
        <v>0</v>
      </c>
      <c r="H104" s="115">
        <f t="shared" si="22"/>
        <v>0</v>
      </c>
      <c r="I104" s="115">
        <f t="shared" si="22"/>
        <v>0</v>
      </c>
      <c r="J104" s="24"/>
      <c r="P104" s="55"/>
      <c r="Q104" s="55"/>
      <c r="R104" s="55"/>
      <c r="S104" s="55"/>
      <c r="T104" s="55"/>
      <c r="U104" s="55"/>
      <c r="V104" s="55"/>
      <c r="W104" s="55"/>
    </row>
    <row r="105" spans="1:84" x14ac:dyDescent="0.2">
      <c r="B105" s="23"/>
      <c r="C105" s="125" t="s">
        <v>90</v>
      </c>
      <c r="D105" s="123"/>
      <c r="E105" s="123"/>
      <c r="F105" s="123"/>
      <c r="G105" s="123"/>
      <c r="H105" s="123"/>
      <c r="I105" s="123"/>
      <c r="J105" s="24"/>
      <c r="P105" s="55"/>
      <c r="Q105" s="55"/>
      <c r="R105" s="55"/>
      <c r="S105" s="55"/>
      <c r="T105" s="55"/>
      <c r="U105" s="55"/>
      <c r="V105" s="55"/>
      <c r="W105" s="55"/>
    </row>
    <row r="106" spans="1:84" x14ac:dyDescent="0.2">
      <c r="B106" s="23"/>
      <c r="C106" s="127" t="s">
        <v>19</v>
      </c>
      <c r="D106" s="102">
        <f>D72*D105</f>
        <v>0</v>
      </c>
      <c r="E106" s="102">
        <f t="shared" ref="E106:I106" si="23">E72*E105</f>
        <v>0</v>
      </c>
      <c r="F106" s="102">
        <f t="shared" si="23"/>
        <v>0</v>
      </c>
      <c r="G106" s="102">
        <f t="shared" si="23"/>
        <v>0</v>
      </c>
      <c r="H106" s="102">
        <f t="shared" si="23"/>
        <v>0</v>
      </c>
      <c r="I106" s="102">
        <f t="shared" si="23"/>
        <v>0</v>
      </c>
      <c r="J106" s="24"/>
      <c r="P106" s="55"/>
      <c r="Q106" s="55"/>
      <c r="R106" s="55"/>
      <c r="S106" s="55"/>
      <c r="T106" s="55"/>
      <c r="U106" s="55"/>
      <c r="V106" s="55"/>
      <c r="W106" s="55"/>
    </row>
    <row r="107" spans="1:84" x14ac:dyDescent="0.2">
      <c r="B107" s="23"/>
      <c r="C107" s="127" t="s">
        <v>101</v>
      </c>
      <c r="D107" s="102">
        <f>D106*30</f>
        <v>0</v>
      </c>
      <c r="E107" s="102">
        <f t="shared" ref="E107:I107" si="24">E106*30</f>
        <v>0</v>
      </c>
      <c r="F107" s="102">
        <f t="shared" si="24"/>
        <v>0</v>
      </c>
      <c r="G107" s="102">
        <f t="shared" si="24"/>
        <v>0</v>
      </c>
      <c r="H107" s="102">
        <f t="shared" si="24"/>
        <v>0</v>
      </c>
      <c r="I107" s="102">
        <f t="shared" si="24"/>
        <v>0</v>
      </c>
      <c r="J107" s="24"/>
      <c r="P107" s="55"/>
      <c r="Q107" s="55"/>
      <c r="R107" s="55"/>
      <c r="S107" s="55"/>
      <c r="T107" s="55"/>
      <c r="U107" s="55"/>
      <c r="V107" s="55"/>
      <c r="W107" s="55"/>
    </row>
    <row r="108" spans="1:84" x14ac:dyDescent="0.2">
      <c r="B108" s="23"/>
      <c r="C108" s="44"/>
      <c r="D108" s="45"/>
      <c r="E108" s="45"/>
      <c r="F108" s="45"/>
      <c r="G108" s="45"/>
      <c r="H108" s="45"/>
      <c r="I108" s="45"/>
      <c r="J108" s="24"/>
      <c r="M108" s="153"/>
      <c r="N108" s="153"/>
      <c r="P108" s="55"/>
      <c r="Q108" s="55"/>
      <c r="R108" s="55"/>
      <c r="S108" s="55"/>
      <c r="T108" s="55"/>
      <c r="U108" s="55"/>
      <c r="V108" s="55"/>
      <c r="W108" s="55"/>
    </row>
    <row r="109" spans="1:84" s="90" customFormat="1" x14ac:dyDescent="0.2">
      <c r="A109" s="153"/>
      <c r="B109" s="62"/>
      <c r="C109" s="164" t="s">
        <v>103</v>
      </c>
      <c r="D109" s="165">
        <f>D75+D76</f>
        <v>17</v>
      </c>
      <c r="E109" s="165">
        <f t="shared" ref="E109:I109" si="25">E75+E76</f>
        <v>15.6</v>
      </c>
      <c r="F109" s="165">
        <f t="shared" si="25"/>
        <v>16.966000000000001</v>
      </c>
      <c r="G109" s="165">
        <f t="shared" si="25"/>
        <v>14.600000000000001</v>
      </c>
      <c r="H109" s="165">
        <f t="shared" si="25"/>
        <v>18.366</v>
      </c>
      <c r="I109" s="165">
        <f t="shared" si="25"/>
        <v>16.059999999999995</v>
      </c>
      <c r="J109" s="61"/>
      <c r="K109" s="153"/>
      <c r="L109" s="153"/>
      <c r="M109" s="153"/>
      <c r="N109" s="153"/>
      <c r="O109" s="153"/>
      <c r="P109" s="227"/>
      <c r="Q109" s="227"/>
      <c r="R109" s="227"/>
      <c r="S109" s="227"/>
      <c r="T109" s="227"/>
      <c r="U109" s="227"/>
      <c r="V109" s="227"/>
      <c r="W109" s="227"/>
      <c r="X109" s="153"/>
      <c r="Y109" s="153"/>
      <c r="Z109" s="153"/>
      <c r="AA109" s="153"/>
      <c r="AB109" s="153"/>
      <c r="AC109" s="153"/>
      <c r="AD109" s="153"/>
      <c r="AE109" s="153"/>
      <c r="AF109" s="153"/>
      <c r="AG109" s="153"/>
      <c r="AH109" s="153"/>
      <c r="AI109" s="153"/>
      <c r="AJ109" s="153"/>
      <c r="AK109" s="153"/>
      <c r="AL109" s="153"/>
      <c r="AM109" s="153"/>
      <c r="AN109" s="153"/>
      <c r="AO109" s="153"/>
      <c r="AP109" s="153"/>
      <c r="AQ109" s="153"/>
      <c r="AR109" s="153"/>
      <c r="AS109" s="153"/>
      <c r="AT109" s="153"/>
      <c r="AU109" s="153"/>
      <c r="AV109" s="153"/>
      <c r="AW109" s="153"/>
      <c r="AX109" s="153"/>
      <c r="AY109" s="153"/>
      <c r="AZ109" s="153"/>
      <c r="BA109" s="153"/>
      <c r="BB109" s="153"/>
      <c r="BC109" s="153"/>
      <c r="BD109" s="153"/>
      <c r="BE109" s="153"/>
      <c r="BF109" s="153"/>
      <c r="BG109" s="153"/>
      <c r="BH109" s="153"/>
      <c r="BI109" s="153"/>
      <c r="BJ109" s="153"/>
      <c r="BK109" s="153"/>
      <c r="BL109" s="153"/>
      <c r="BM109" s="153"/>
      <c r="BN109" s="153"/>
      <c r="BO109" s="153"/>
      <c r="BP109" s="153"/>
      <c r="BQ109" s="153"/>
      <c r="BR109" s="153"/>
      <c r="BS109" s="153"/>
      <c r="BT109" s="153"/>
      <c r="BU109" s="153"/>
      <c r="BV109" s="153"/>
      <c r="BW109" s="153"/>
      <c r="BX109" s="153"/>
      <c r="BY109" s="153"/>
      <c r="BZ109" s="153"/>
      <c r="CA109" s="153"/>
      <c r="CB109" s="153"/>
      <c r="CC109" s="153"/>
      <c r="CD109" s="153"/>
      <c r="CE109" s="153"/>
      <c r="CF109" s="153"/>
    </row>
    <row r="110" spans="1:84" s="90" customFormat="1" x14ac:dyDescent="0.2">
      <c r="A110" s="153"/>
      <c r="B110" s="62"/>
      <c r="C110" s="164" t="s">
        <v>104</v>
      </c>
      <c r="D110" s="165">
        <f>D81+D86+D91+D96+D101+D106</f>
        <v>3</v>
      </c>
      <c r="E110" s="165">
        <f t="shared" ref="E110:I110" si="26">E81+E86+E91+E96+E101+E106</f>
        <v>4.4000000000000004</v>
      </c>
      <c r="F110" s="165">
        <f t="shared" si="26"/>
        <v>3.0339999999999998</v>
      </c>
      <c r="G110" s="165">
        <f t="shared" si="26"/>
        <v>5.3999999999999995</v>
      </c>
      <c r="H110" s="165">
        <f t="shared" si="26"/>
        <v>1.6340000000000001</v>
      </c>
      <c r="I110" s="165">
        <f t="shared" si="26"/>
        <v>3.94</v>
      </c>
      <c r="J110" s="61"/>
      <c r="K110" s="153"/>
      <c r="L110" s="153"/>
      <c r="M110" s="47"/>
      <c r="N110" s="47"/>
      <c r="O110" s="153"/>
      <c r="P110" s="227"/>
      <c r="Q110" s="227"/>
      <c r="R110" s="227"/>
      <c r="S110" s="227"/>
      <c r="T110" s="227"/>
      <c r="U110" s="227"/>
      <c r="V110" s="227"/>
      <c r="W110" s="227"/>
      <c r="X110" s="153"/>
      <c r="Y110" s="153"/>
      <c r="Z110" s="153"/>
      <c r="AA110" s="153"/>
      <c r="AB110" s="153"/>
      <c r="AC110" s="153"/>
      <c r="AD110" s="153"/>
      <c r="AE110" s="153"/>
      <c r="AF110" s="153"/>
      <c r="AG110" s="153"/>
      <c r="AH110" s="153"/>
      <c r="AI110" s="153"/>
      <c r="AJ110" s="153"/>
      <c r="AK110" s="153"/>
      <c r="AL110" s="153"/>
      <c r="AM110" s="153"/>
      <c r="AN110" s="153"/>
      <c r="AO110" s="153"/>
      <c r="AP110" s="153"/>
      <c r="AQ110" s="153"/>
      <c r="AR110" s="153"/>
      <c r="AS110" s="153"/>
      <c r="AT110" s="153"/>
      <c r="AU110" s="153"/>
      <c r="AV110" s="153"/>
      <c r="AW110" s="153"/>
      <c r="AX110" s="153"/>
      <c r="AY110" s="153"/>
      <c r="AZ110" s="153"/>
      <c r="BA110" s="153"/>
      <c r="BB110" s="153"/>
      <c r="BC110" s="153"/>
      <c r="BD110" s="153"/>
      <c r="BE110" s="153"/>
      <c r="BF110" s="153"/>
      <c r="BG110" s="153"/>
      <c r="BH110" s="153"/>
      <c r="BI110" s="153"/>
      <c r="BJ110" s="153"/>
      <c r="BK110" s="153"/>
      <c r="BL110" s="153"/>
      <c r="BM110" s="153"/>
      <c r="BN110" s="153"/>
      <c r="BO110" s="153"/>
      <c r="BP110" s="153"/>
      <c r="BQ110" s="153"/>
      <c r="BR110" s="153"/>
      <c r="BS110" s="153"/>
      <c r="BT110" s="153"/>
      <c r="BU110" s="153"/>
      <c r="BV110" s="153"/>
      <c r="BW110" s="153"/>
      <c r="BX110" s="153"/>
      <c r="BY110" s="153"/>
      <c r="BZ110" s="153"/>
      <c r="CA110" s="153"/>
      <c r="CB110" s="153"/>
      <c r="CC110" s="153"/>
      <c r="CD110" s="153"/>
      <c r="CE110" s="153"/>
      <c r="CF110" s="153"/>
    </row>
    <row r="111" spans="1:84" x14ac:dyDescent="0.2">
      <c r="B111" s="23"/>
      <c r="C111" s="44"/>
      <c r="D111" s="45"/>
      <c r="E111" s="45"/>
      <c r="F111" s="45"/>
      <c r="G111" s="45"/>
      <c r="H111" s="45"/>
      <c r="I111" s="45"/>
      <c r="J111" s="24"/>
      <c r="M111" s="159"/>
      <c r="N111" s="159"/>
      <c r="P111" s="55"/>
      <c r="Q111" s="55"/>
      <c r="R111" s="55"/>
      <c r="S111" s="55"/>
      <c r="T111" s="55"/>
      <c r="U111" s="55"/>
      <c r="V111" s="55"/>
      <c r="W111" s="55"/>
    </row>
    <row r="112" spans="1:84" s="91" customFormat="1" x14ac:dyDescent="0.2">
      <c r="A112" s="159"/>
      <c r="B112" s="129"/>
      <c r="C112" s="124" t="s">
        <v>27</v>
      </c>
      <c r="D112" s="130">
        <v>15</v>
      </c>
      <c r="E112" s="130">
        <v>15</v>
      </c>
      <c r="F112" s="130">
        <v>15</v>
      </c>
      <c r="G112" s="130">
        <v>10</v>
      </c>
      <c r="H112" s="130">
        <v>5</v>
      </c>
      <c r="I112" s="130">
        <v>15</v>
      </c>
      <c r="J112" s="131"/>
      <c r="K112" s="159"/>
      <c r="L112" s="159"/>
      <c r="M112" s="47"/>
      <c r="N112" s="47"/>
      <c r="O112" s="159"/>
      <c r="P112" s="228"/>
      <c r="Q112" s="228"/>
      <c r="R112" s="228"/>
      <c r="S112" s="228"/>
      <c r="T112" s="228"/>
      <c r="U112" s="228"/>
      <c r="V112" s="228"/>
      <c r="W112" s="228"/>
      <c r="X112" s="159"/>
      <c r="Y112" s="159"/>
      <c r="Z112" s="159"/>
      <c r="AA112" s="159"/>
      <c r="AB112" s="159"/>
      <c r="AC112" s="159"/>
      <c r="AD112" s="159"/>
      <c r="AE112" s="159"/>
      <c r="AF112" s="159"/>
      <c r="AG112" s="159"/>
      <c r="AH112" s="159"/>
      <c r="AI112" s="159"/>
      <c r="AJ112" s="159"/>
      <c r="AK112" s="159"/>
      <c r="AL112" s="159"/>
      <c r="AM112" s="159"/>
      <c r="AN112" s="159"/>
      <c r="AO112" s="159"/>
      <c r="AP112" s="159"/>
      <c r="AQ112" s="159"/>
      <c r="AR112" s="159"/>
      <c r="AS112" s="159"/>
      <c r="AT112" s="159"/>
      <c r="AU112" s="159"/>
      <c r="AV112" s="159"/>
      <c r="AW112" s="159"/>
      <c r="AX112" s="159"/>
      <c r="AY112" s="159"/>
      <c r="AZ112" s="159"/>
      <c r="BA112" s="159"/>
      <c r="BB112" s="159"/>
      <c r="BC112" s="159"/>
      <c r="BD112" s="159"/>
      <c r="BE112" s="159"/>
      <c r="BF112" s="159"/>
      <c r="BG112" s="159"/>
      <c r="BH112" s="159"/>
      <c r="BI112" s="159"/>
      <c r="BJ112" s="159"/>
      <c r="BK112" s="159"/>
      <c r="BL112" s="159"/>
      <c r="BM112" s="159"/>
      <c r="BN112" s="159"/>
      <c r="BO112" s="159"/>
      <c r="BP112" s="159"/>
      <c r="BQ112" s="159"/>
      <c r="BR112" s="159"/>
      <c r="BS112" s="159"/>
      <c r="BT112" s="159"/>
      <c r="BU112" s="159"/>
      <c r="BV112" s="159"/>
      <c r="BW112" s="159"/>
      <c r="BX112" s="159"/>
      <c r="BY112" s="159"/>
      <c r="BZ112" s="159"/>
      <c r="CA112" s="159"/>
      <c r="CB112" s="159"/>
      <c r="CC112" s="159"/>
      <c r="CD112" s="159"/>
      <c r="CE112" s="159"/>
      <c r="CF112" s="159"/>
    </row>
    <row r="113" spans="2:23" x14ac:dyDescent="0.2">
      <c r="B113" s="23"/>
      <c r="C113" s="44"/>
      <c r="D113" s="45"/>
      <c r="E113" s="45"/>
      <c r="F113" s="45"/>
      <c r="G113" s="45"/>
      <c r="H113" s="45"/>
      <c r="I113" s="45"/>
      <c r="J113" s="24"/>
      <c r="Q113" s="55"/>
      <c r="R113" s="55"/>
      <c r="S113" s="55"/>
      <c r="T113" s="55"/>
      <c r="U113" s="55"/>
      <c r="V113" s="55"/>
      <c r="W113" s="55"/>
    </row>
    <row r="114" spans="2:23" ht="17" thickBot="1" x14ac:dyDescent="0.25">
      <c r="B114" s="132"/>
      <c r="C114" s="133" t="s">
        <v>63</v>
      </c>
      <c r="D114" s="134">
        <f t="shared" ref="D114:I114" si="27">((D75*D11)+(D76*D17)+(D81*D30/10)+(D86*D37/10)+(D91*D44/10)+(D96*D51/10)+(D101*D59/10)+(D106*D67/10))/D72*10</f>
        <v>1.1942550000000001</v>
      </c>
      <c r="E114" s="134">
        <f t="shared" si="27"/>
        <v>1.4084340000000002</v>
      </c>
      <c r="F114" s="134">
        <f t="shared" si="27"/>
        <v>1.20013649</v>
      </c>
      <c r="G114" s="134">
        <f t="shared" si="27"/>
        <v>1.6054190000000002</v>
      </c>
      <c r="H114" s="134">
        <f t="shared" si="27"/>
        <v>0.65495749000000003</v>
      </c>
      <c r="I114" s="134">
        <f t="shared" si="27"/>
        <v>1.1341608999999999</v>
      </c>
      <c r="J114" s="135"/>
      <c r="Q114" s="55"/>
      <c r="R114" s="55"/>
      <c r="S114" s="55"/>
      <c r="T114" s="55"/>
      <c r="U114" s="55"/>
      <c r="V114" s="55"/>
      <c r="W114" s="55"/>
    </row>
    <row r="115" spans="2:23" s="47" customFormat="1" x14ac:dyDescent="0.2">
      <c r="C115" s="48"/>
      <c r="D115" s="162"/>
      <c r="E115" s="162"/>
      <c r="F115" s="162"/>
      <c r="G115" s="162"/>
      <c r="H115" s="162"/>
      <c r="I115" s="162"/>
      <c r="Q115" s="55"/>
      <c r="R115" s="55"/>
      <c r="S115" s="55"/>
      <c r="T115" s="55"/>
      <c r="U115" s="55"/>
      <c r="V115" s="55"/>
      <c r="W115" s="55"/>
    </row>
    <row r="116" spans="2:23" s="47" customFormat="1" x14ac:dyDescent="0.2">
      <c r="C116" s="48"/>
      <c r="D116" s="162"/>
      <c r="E116" s="162"/>
      <c r="F116" s="162"/>
      <c r="G116" s="162"/>
      <c r="H116" s="162"/>
      <c r="I116" s="162"/>
      <c r="Q116" s="55"/>
      <c r="R116" s="55"/>
      <c r="S116" s="55"/>
      <c r="T116" s="55"/>
      <c r="U116" s="55"/>
      <c r="V116" s="55"/>
      <c r="W116" s="55"/>
    </row>
    <row r="117" spans="2:23" s="47" customFormat="1" x14ac:dyDescent="0.2">
      <c r="C117" s="48"/>
      <c r="D117" s="162"/>
      <c r="E117" s="162"/>
      <c r="F117" s="162"/>
      <c r="G117" s="162"/>
      <c r="H117" s="162"/>
      <c r="I117" s="162"/>
      <c r="Q117" s="55"/>
      <c r="R117" s="55"/>
      <c r="S117" s="55"/>
      <c r="T117" s="55"/>
      <c r="U117" s="55"/>
      <c r="V117" s="55"/>
      <c r="W117" s="55"/>
    </row>
    <row r="118" spans="2:23" s="47" customFormat="1" x14ac:dyDescent="0.2">
      <c r="C118" s="48"/>
      <c r="D118" s="162"/>
      <c r="E118" s="162"/>
      <c r="F118" s="162"/>
      <c r="G118" s="162"/>
      <c r="H118" s="162"/>
      <c r="I118" s="162"/>
      <c r="Q118" s="55"/>
      <c r="R118" s="55"/>
      <c r="S118" s="55"/>
      <c r="T118" s="55"/>
      <c r="U118" s="55"/>
      <c r="V118" s="55"/>
      <c r="W118" s="55"/>
    </row>
    <row r="119" spans="2:23" s="47" customFormat="1" x14ac:dyDescent="0.2">
      <c r="C119" s="48"/>
      <c r="D119" s="162"/>
      <c r="E119" s="162"/>
      <c r="F119" s="162"/>
      <c r="G119" s="162"/>
      <c r="H119" s="162"/>
      <c r="I119" s="162"/>
      <c r="Q119" s="55"/>
      <c r="R119" s="55"/>
      <c r="S119" s="55"/>
      <c r="T119" s="55"/>
      <c r="U119" s="55"/>
      <c r="V119" s="55"/>
      <c r="W119" s="55"/>
    </row>
    <row r="120" spans="2:23" s="47" customFormat="1" x14ac:dyDescent="0.2">
      <c r="C120" s="48"/>
      <c r="D120" s="162"/>
      <c r="E120" s="162"/>
      <c r="F120" s="162"/>
      <c r="G120" s="162"/>
      <c r="H120" s="162"/>
      <c r="I120" s="162"/>
      <c r="Q120" s="55"/>
      <c r="R120" s="55"/>
      <c r="S120" s="55"/>
      <c r="T120" s="55"/>
      <c r="U120" s="55"/>
      <c r="V120" s="55"/>
      <c r="W120" s="55"/>
    </row>
    <row r="121" spans="2:23" s="47" customFormat="1" x14ac:dyDescent="0.2">
      <c r="C121" s="48"/>
      <c r="D121" s="162"/>
      <c r="E121" s="162"/>
      <c r="F121" s="162"/>
      <c r="G121" s="162"/>
      <c r="H121" s="162"/>
      <c r="I121" s="162"/>
      <c r="Q121" s="55"/>
      <c r="R121" s="55"/>
      <c r="S121" s="55"/>
      <c r="T121" s="55"/>
      <c r="U121" s="55"/>
      <c r="V121" s="55"/>
      <c r="W121" s="55"/>
    </row>
    <row r="122" spans="2:23" s="47" customFormat="1" x14ac:dyDescent="0.2">
      <c r="C122" s="48"/>
      <c r="D122" s="162"/>
      <c r="E122" s="162"/>
      <c r="F122" s="162"/>
      <c r="G122" s="162"/>
      <c r="H122" s="162"/>
      <c r="I122" s="162"/>
      <c r="Q122" s="55"/>
      <c r="R122" s="55"/>
      <c r="S122" s="55"/>
      <c r="T122" s="55"/>
      <c r="U122" s="55"/>
      <c r="V122" s="55"/>
      <c r="W122" s="55"/>
    </row>
    <row r="123" spans="2:23" s="47" customFormat="1" x14ac:dyDescent="0.2">
      <c r="C123" s="48"/>
      <c r="D123" s="162"/>
      <c r="E123" s="162"/>
      <c r="F123" s="162"/>
      <c r="G123" s="162"/>
      <c r="H123" s="162"/>
      <c r="I123" s="162"/>
      <c r="Q123" s="55"/>
      <c r="R123" s="55"/>
      <c r="S123" s="55"/>
      <c r="T123" s="55"/>
      <c r="U123" s="55"/>
      <c r="V123" s="55"/>
      <c r="W123" s="55"/>
    </row>
    <row r="124" spans="2:23" s="47" customFormat="1" x14ac:dyDescent="0.2">
      <c r="C124" s="48"/>
      <c r="D124" s="162"/>
      <c r="E124" s="162"/>
      <c r="F124" s="162"/>
      <c r="G124" s="162"/>
      <c r="H124" s="162"/>
      <c r="I124" s="162"/>
      <c r="Q124" s="55"/>
      <c r="R124" s="55"/>
      <c r="S124" s="55"/>
      <c r="T124" s="55"/>
      <c r="U124" s="55"/>
      <c r="V124" s="55"/>
      <c r="W124" s="55"/>
    </row>
    <row r="125" spans="2:23" s="47" customFormat="1" x14ac:dyDescent="0.2">
      <c r="C125" s="48"/>
      <c r="D125" s="162"/>
      <c r="E125" s="162"/>
      <c r="F125" s="162"/>
      <c r="G125" s="162"/>
      <c r="H125" s="162"/>
      <c r="I125" s="162"/>
    </row>
    <row r="126" spans="2:23" s="47" customFormat="1" x14ac:dyDescent="0.2">
      <c r="C126" s="48"/>
      <c r="D126" s="162"/>
      <c r="E126" s="162"/>
      <c r="F126" s="162"/>
      <c r="G126" s="162"/>
      <c r="H126" s="162"/>
      <c r="I126" s="162"/>
    </row>
    <row r="127" spans="2:23" s="47" customFormat="1" x14ac:dyDescent="0.2">
      <c r="C127" s="48"/>
      <c r="D127" s="162"/>
      <c r="E127" s="162"/>
      <c r="F127" s="162"/>
      <c r="G127" s="162"/>
      <c r="H127" s="162"/>
      <c r="I127" s="162"/>
    </row>
    <row r="128" spans="2:23" s="47" customFormat="1" x14ac:dyDescent="0.2">
      <c r="C128" s="48"/>
      <c r="D128" s="162"/>
      <c r="E128" s="162"/>
      <c r="F128" s="162"/>
      <c r="G128" s="162"/>
      <c r="H128" s="162"/>
      <c r="I128" s="162"/>
    </row>
    <row r="129" spans="3:9" s="47" customFormat="1" x14ac:dyDescent="0.2">
      <c r="C129" s="48"/>
      <c r="D129" s="162"/>
      <c r="E129" s="162"/>
      <c r="F129" s="162"/>
      <c r="G129" s="162"/>
      <c r="H129" s="162"/>
      <c r="I129" s="162"/>
    </row>
    <row r="130" spans="3:9" s="47" customFormat="1" x14ac:dyDescent="0.2">
      <c r="C130" s="48"/>
      <c r="D130" s="162"/>
      <c r="E130" s="162"/>
      <c r="F130" s="162"/>
      <c r="G130" s="162"/>
      <c r="H130" s="162"/>
      <c r="I130" s="162"/>
    </row>
    <row r="131" spans="3:9" s="47" customFormat="1" x14ac:dyDescent="0.2">
      <c r="C131" s="48"/>
      <c r="D131" s="162"/>
      <c r="E131" s="162"/>
      <c r="F131" s="162"/>
      <c r="G131" s="162"/>
      <c r="H131" s="162"/>
      <c r="I131" s="162"/>
    </row>
    <row r="132" spans="3:9" s="47" customFormat="1" x14ac:dyDescent="0.2">
      <c r="C132" s="48"/>
      <c r="D132" s="162"/>
      <c r="E132" s="162"/>
      <c r="F132" s="162"/>
      <c r="G132" s="162"/>
      <c r="H132" s="162"/>
      <c r="I132" s="162"/>
    </row>
    <row r="133" spans="3:9" s="47" customFormat="1" x14ac:dyDescent="0.2">
      <c r="C133" s="48"/>
      <c r="D133" s="162"/>
      <c r="E133" s="162"/>
      <c r="F133" s="162"/>
      <c r="G133" s="162"/>
      <c r="H133" s="162"/>
      <c r="I133" s="162"/>
    </row>
    <row r="134" spans="3:9" s="47" customFormat="1" x14ac:dyDescent="0.2">
      <c r="C134" s="48"/>
      <c r="D134" s="162"/>
      <c r="E134" s="162"/>
      <c r="F134" s="162"/>
      <c r="G134" s="162"/>
      <c r="H134" s="162"/>
      <c r="I134" s="162"/>
    </row>
    <row r="135" spans="3:9" s="47" customFormat="1" x14ac:dyDescent="0.2">
      <c r="C135" s="48"/>
      <c r="D135" s="162"/>
      <c r="E135" s="162"/>
      <c r="F135" s="162"/>
      <c r="G135" s="162"/>
      <c r="H135" s="162"/>
      <c r="I135" s="162"/>
    </row>
    <row r="136" spans="3:9" s="47" customFormat="1" x14ac:dyDescent="0.2">
      <c r="C136" s="48"/>
      <c r="D136" s="162"/>
      <c r="E136" s="162"/>
      <c r="F136" s="162"/>
      <c r="G136" s="162"/>
      <c r="H136" s="162"/>
      <c r="I136" s="162"/>
    </row>
    <row r="137" spans="3:9" s="47" customFormat="1" x14ac:dyDescent="0.2">
      <c r="C137" s="48"/>
      <c r="D137" s="162"/>
      <c r="E137" s="162"/>
      <c r="F137" s="162"/>
      <c r="G137" s="162"/>
      <c r="H137" s="162"/>
      <c r="I137" s="162"/>
    </row>
    <row r="138" spans="3:9" s="47" customFormat="1" x14ac:dyDescent="0.2">
      <c r="C138" s="48"/>
      <c r="D138" s="162"/>
      <c r="E138" s="162"/>
      <c r="F138" s="162"/>
      <c r="G138" s="162"/>
      <c r="H138" s="162"/>
      <c r="I138" s="162"/>
    </row>
    <row r="139" spans="3:9" s="47" customFormat="1" x14ac:dyDescent="0.2">
      <c r="C139" s="48"/>
      <c r="D139" s="162"/>
      <c r="E139" s="162"/>
      <c r="F139" s="162"/>
      <c r="G139" s="162"/>
      <c r="H139" s="162"/>
      <c r="I139" s="162"/>
    </row>
    <row r="140" spans="3:9" s="47" customFormat="1" x14ac:dyDescent="0.2">
      <c r="C140" s="48"/>
      <c r="D140" s="162"/>
      <c r="E140" s="162"/>
      <c r="F140" s="162"/>
      <c r="G140" s="162"/>
      <c r="H140" s="162"/>
      <c r="I140" s="162"/>
    </row>
    <row r="141" spans="3:9" s="47" customFormat="1" x14ac:dyDescent="0.2">
      <c r="C141" s="48"/>
      <c r="D141" s="162"/>
      <c r="E141" s="162"/>
      <c r="F141" s="162"/>
      <c r="G141" s="162"/>
      <c r="H141" s="162"/>
      <c r="I141" s="162"/>
    </row>
    <row r="142" spans="3:9" s="47" customFormat="1" x14ac:dyDescent="0.2">
      <c r="C142" s="48"/>
      <c r="D142" s="162"/>
      <c r="E142" s="162"/>
      <c r="F142" s="162"/>
      <c r="G142" s="162"/>
      <c r="H142" s="162"/>
      <c r="I142" s="162"/>
    </row>
    <row r="143" spans="3:9" s="47" customFormat="1" x14ac:dyDescent="0.2">
      <c r="C143" s="48"/>
      <c r="D143" s="162"/>
      <c r="E143" s="162"/>
      <c r="F143" s="162"/>
      <c r="G143" s="162"/>
      <c r="H143" s="162"/>
      <c r="I143" s="162"/>
    </row>
    <row r="144" spans="3:9" s="47" customFormat="1" x14ac:dyDescent="0.2">
      <c r="C144" s="48"/>
      <c r="D144" s="162"/>
      <c r="E144" s="162"/>
      <c r="F144" s="162"/>
      <c r="G144" s="162"/>
      <c r="H144" s="162"/>
      <c r="I144" s="162"/>
    </row>
    <row r="145" spans="3:9" s="47" customFormat="1" x14ac:dyDescent="0.2">
      <c r="C145" s="48"/>
      <c r="D145" s="162"/>
      <c r="E145" s="162"/>
      <c r="F145" s="162"/>
      <c r="G145" s="162"/>
      <c r="H145" s="162"/>
      <c r="I145" s="162"/>
    </row>
    <row r="146" spans="3:9" s="47" customFormat="1" x14ac:dyDescent="0.2">
      <c r="C146" s="48"/>
      <c r="D146" s="162"/>
      <c r="E146" s="162"/>
      <c r="F146" s="162"/>
      <c r="G146" s="162"/>
      <c r="H146" s="162"/>
      <c r="I146" s="162"/>
    </row>
    <row r="147" spans="3:9" s="47" customFormat="1" x14ac:dyDescent="0.2">
      <c r="C147" s="48"/>
      <c r="D147" s="162"/>
      <c r="E147" s="162"/>
      <c r="F147" s="162"/>
      <c r="G147" s="162"/>
      <c r="H147" s="162"/>
      <c r="I147" s="162"/>
    </row>
    <row r="148" spans="3:9" s="47" customFormat="1" x14ac:dyDescent="0.2">
      <c r="C148" s="48"/>
      <c r="D148" s="162"/>
      <c r="E148" s="162"/>
      <c r="F148" s="162"/>
      <c r="G148" s="162"/>
      <c r="H148" s="162"/>
      <c r="I148" s="162"/>
    </row>
    <row r="149" spans="3:9" s="47" customFormat="1" x14ac:dyDescent="0.2">
      <c r="C149" s="48"/>
      <c r="D149" s="162"/>
      <c r="E149" s="162"/>
      <c r="F149" s="162"/>
      <c r="G149" s="162"/>
      <c r="H149" s="162"/>
      <c r="I149" s="162"/>
    </row>
    <row r="150" spans="3:9" s="47" customFormat="1" x14ac:dyDescent="0.2">
      <c r="C150" s="48"/>
      <c r="D150" s="162"/>
      <c r="E150" s="162"/>
      <c r="F150" s="162"/>
      <c r="G150" s="162"/>
      <c r="H150" s="162"/>
      <c r="I150" s="162"/>
    </row>
    <row r="151" spans="3:9" s="47" customFormat="1" x14ac:dyDescent="0.2">
      <c r="C151" s="48"/>
      <c r="D151" s="162"/>
      <c r="E151" s="162"/>
      <c r="F151" s="162"/>
      <c r="G151" s="162"/>
      <c r="H151" s="162"/>
      <c r="I151" s="162"/>
    </row>
    <row r="152" spans="3:9" s="47" customFormat="1" x14ac:dyDescent="0.2">
      <c r="C152" s="48"/>
      <c r="D152" s="162"/>
      <c r="E152" s="162"/>
      <c r="F152" s="162"/>
      <c r="G152" s="162"/>
      <c r="H152" s="162"/>
      <c r="I152" s="162"/>
    </row>
    <row r="153" spans="3:9" s="47" customFormat="1" x14ac:dyDescent="0.2">
      <c r="C153" s="48"/>
      <c r="D153" s="162"/>
      <c r="E153" s="162"/>
      <c r="F153" s="162"/>
      <c r="G153" s="162"/>
      <c r="H153" s="162"/>
      <c r="I153" s="162"/>
    </row>
    <row r="154" spans="3:9" s="47" customFormat="1" x14ac:dyDescent="0.2">
      <c r="C154" s="48"/>
      <c r="D154" s="162"/>
      <c r="E154" s="162"/>
      <c r="F154" s="162"/>
      <c r="G154" s="162"/>
      <c r="H154" s="162"/>
      <c r="I154" s="162"/>
    </row>
    <row r="155" spans="3:9" s="47" customFormat="1" x14ac:dyDescent="0.2">
      <c r="C155" s="48"/>
      <c r="D155" s="162"/>
      <c r="E155" s="162"/>
      <c r="F155" s="162"/>
      <c r="G155" s="162"/>
      <c r="H155" s="162"/>
      <c r="I155" s="162"/>
    </row>
    <row r="156" spans="3:9" s="47" customFormat="1" x14ac:dyDescent="0.2">
      <c r="C156" s="48"/>
      <c r="D156" s="162"/>
      <c r="E156" s="162"/>
      <c r="F156" s="162"/>
      <c r="G156" s="162"/>
      <c r="H156" s="162"/>
      <c r="I156" s="162"/>
    </row>
    <row r="157" spans="3:9" s="47" customFormat="1" x14ac:dyDescent="0.2">
      <c r="C157" s="48"/>
      <c r="D157" s="162"/>
      <c r="E157" s="162"/>
      <c r="F157" s="162"/>
      <c r="G157" s="162"/>
      <c r="H157" s="162"/>
      <c r="I157" s="162"/>
    </row>
    <row r="158" spans="3:9" s="47" customFormat="1" x14ac:dyDescent="0.2">
      <c r="C158" s="48"/>
      <c r="D158" s="162"/>
      <c r="E158" s="162"/>
      <c r="F158" s="162"/>
      <c r="G158" s="162"/>
      <c r="H158" s="162"/>
      <c r="I158" s="162"/>
    </row>
    <row r="159" spans="3:9" s="47" customFormat="1" x14ac:dyDescent="0.2">
      <c r="C159" s="48"/>
      <c r="D159" s="162"/>
      <c r="E159" s="162"/>
      <c r="F159" s="162"/>
      <c r="G159" s="162"/>
      <c r="H159" s="162"/>
      <c r="I159" s="162"/>
    </row>
    <row r="160" spans="3:9" s="47" customFormat="1" x14ac:dyDescent="0.2">
      <c r="C160" s="48"/>
      <c r="D160" s="162"/>
      <c r="E160" s="162"/>
      <c r="F160" s="162"/>
      <c r="G160" s="162"/>
      <c r="H160" s="162"/>
      <c r="I160" s="162"/>
    </row>
    <row r="161" spans="3:9" s="47" customFormat="1" x14ac:dyDescent="0.2">
      <c r="C161" s="48"/>
      <c r="D161" s="162"/>
      <c r="E161" s="162"/>
      <c r="F161" s="162"/>
      <c r="G161" s="162"/>
      <c r="H161" s="162"/>
      <c r="I161" s="162"/>
    </row>
    <row r="162" spans="3:9" s="47" customFormat="1" x14ac:dyDescent="0.2">
      <c r="C162" s="48"/>
      <c r="D162" s="162"/>
      <c r="E162" s="162"/>
      <c r="F162" s="162"/>
      <c r="G162" s="162"/>
      <c r="H162" s="162"/>
      <c r="I162" s="162"/>
    </row>
    <row r="163" spans="3:9" s="47" customFormat="1" x14ac:dyDescent="0.2">
      <c r="C163" s="48"/>
      <c r="D163" s="162"/>
      <c r="E163" s="162"/>
      <c r="F163" s="162"/>
      <c r="G163" s="162"/>
      <c r="H163" s="162"/>
      <c r="I163" s="162"/>
    </row>
    <row r="164" spans="3:9" s="47" customFormat="1" x14ac:dyDescent="0.2">
      <c r="C164" s="48"/>
      <c r="D164" s="162"/>
      <c r="E164" s="162"/>
      <c r="F164" s="162"/>
      <c r="G164" s="162"/>
      <c r="H164" s="162"/>
      <c r="I164" s="162"/>
    </row>
    <row r="165" spans="3:9" s="47" customFormat="1" x14ac:dyDescent="0.2">
      <c r="C165" s="48"/>
      <c r="D165" s="162"/>
      <c r="E165" s="162"/>
      <c r="F165" s="162"/>
      <c r="G165" s="162"/>
      <c r="H165" s="162"/>
      <c r="I165" s="162"/>
    </row>
    <row r="166" spans="3:9" s="47" customFormat="1" x14ac:dyDescent="0.2">
      <c r="C166" s="48"/>
      <c r="D166" s="162"/>
      <c r="E166" s="162"/>
      <c r="F166" s="162"/>
      <c r="G166" s="162"/>
      <c r="H166" s="162"/>
      <c r="I166" s="162"/>
    </row>
    <row r="167" spans="3:9" s="47" customFormat="1" x14ac:dyDescent="0.2">
      <c r="C167" s="48"/>
      <c r="D167" s="162"/>
      <c r="E167" s="162"/>
      <c r="F167" s="162"/>
      <c r="G167" s="162"/>
      <c r="H167" s="162"/>
      <c r="I167" s="162"/>
    </row>
    <row r="168" spans="3:9" s="47" customFormat="1" x14ac:dyDescent="0.2">
      <c r="C168" s="48"/>
      <c r="D168" s="162"/>
      <c r="E168" s="162"/>
      <c r="F168" s="162"/>
      <c r="G168" s="162"/>
      <c r="H168" s="162"/>
      <c r="I168" s="162"/>
    </row>
    <row r="169" spans="3:9" s="47" customFormat="1" x14ac:dyDescent="0.2">
      <c r="C169" s="48"/>
      <c r="D169" s="162"/>
      <c r="E169" s="162"/>
      <c r="F169" s="162"/>
      <c r="G169" s="162"/>
      <c r="H169" s="162"/>
      <c r="I169" s="162"/>
    </row>
    <row r="170" spans="3:9" s="47" customFormat="1" x14ac:dyDescent="0.2">
      <c r="C170" s="48"/>
      <c r="D170" s="162"/>
      <c r="E170" s="162"/>
      <c r="F170" s="162"/>
      <c r="G170" s="162"/>
      <c r="H170" s="162"/>
      <c r="I170" s="162"/>
    </row>
    <row r="171" spans="3:9" s="47" customFormat="1" x14ac:dyDescent="0.2">
      <c r="C171" s="48"/>
      <c r="D171" s="162"/>
      <c r="E171" s="162"/>
      <c r="F171" s="162"/>
      <c r="G171" s="162"/>
      <c r="H171" s="162"/>
      <c r="I171" s="162"/>
    </row>
    <row r="172" spans="3:9" s="47" customFormat="1" x14ac:dyDescent="0.2">
      <c r="C172" s="48"/>
      <c r="D172" s="162"/>
      <c r="E172" s="162"/>
      <c r="F172" s="162"/>
      <c r="G172" s="162"/>
      <c r="H172" s="162"/>
      <c r="I172" s="162"/>
    </row>
    <row r="173" spans="3:9" s="47" customFormat="1" x14ac:dyDescent="0.2">
      <c r="C173" s="48"/>
      <c r="D173" s="162"/>
      <c r="E173" s="162"/>
      <c r="F173" s="162"/>
      <c r="G173" s="162"/>
      <c r="H173" s="162"/>
      <c r="I173" s="162"/>
    </row>
    <row r="174" spans="3:9" s="47" customFormat="1" x14ac:dyDescent="0.2">
      <c r="C174" s="48"/>
      <c r="D174" s="162"/>
      <c r="E174" s="162"/>
      <c r="F174" s="162"/>
      <c r="G174" s="162"/>
      <c r="H174" s="162"/>
      <c r="I174" s="162"/>
    </row>
    <row r="175" spans="3:9" s="47" customFormat="1" x14ac:dyDescent="0.2">
      <c r="C175" s="48"/>
      <c r="D175" s="162"/>
      <c r="E175" s="162"/>
      <c r="F175" s="162"/>
      <c r="G175" s="162"/>
      <c r="H175" s="162"/>
      <c r="I175" s="162"/>
    </row>
    <row r="176" spans="3:9" s="47" customFormat="1" x14ac:dyDescent="0.2">
      <c r="C176" s="48"/>
      <c r="D176" s="162"/>
      <c r="E176" s="162"/>
      <c r="F176" s="162"/>
      <c r="G176" s="162"/>
      <c r="H176" s="162"/>
      <c r="I176" s="162"/>
    </row>
    <row r="177" spans="3:9" s="47" customFormat="1" x14ac:dyDescent="0.2">
      <c r="C177" s="48"/>
      <c r="D177" s="162"/>
      <c r="E177" s="162"/>
      <c r="F177" s="162"/>
      <c r="G177" s="162"/>
      <c r="H177" s="162"/>
      <c r="I177" s="162"/>
    </row>
    <row r="178" spans="3:9" s="47" customFormat="1" x14ac:dyDescent="0.2">
      <c r="C178" s="48"/>
      <c r="D178" s="162"/>
      <c r="E178" s="162"/>
      <c r="F178" s="162"/>
      <c r="G178" s="162"/>
      <c r="H178" s="162"/>
      <c r="I178" s="162"/>
    </row>
    <row r="179" spans="3:9" s="47" customFormat="1" x14ac:dyDescent="0.2">
      <c r="C179" s="48"/>
      <c r="D179" s="162"/>
      <c r="E179" s="162"/>
      <c r="F179" s="162"/>
      <c r="G179" s="162"/>
      <c r="H179" s="162"/>
      <c r="I179" s="162"/>
    </row>
    <row r="180" spans="3:9" s="47" customFormat="1" x14ac:dyDescent="0.2">
      <c r="C180" s="48"/>
      <c r="D180" s="162"/>
      <c r="E180" s="162"/>
      <c r="F180" s="162"/>
      <c r="G180" s="162"/>
      <c r="H180" s="162"/>
      <c r="I180" s="162"/>
    </row>
    <row r="181" spans="3:9" s="47" customFormat="1" x14ac:dyDescent="0.2">
      <c r="C181" s="48"/>
      <c r="D181" s="162"/>
      <c r="E181" s="162"/>
      <c r="F181" s="162"/>
      <c r="G181" s="162"/>
      <c r="H181" s="162"/>
      <c r="I181" s="162"/>
    </row>
    <row r="182" spans="3:9" s="47" customFormat="1" x14ac:dyDescent="0.2">
      <c r="C182" s="48"/>
      <c r="D182" s="162"/>
      <c r="E182" s="162"/>
      <c r="F182" s="162"/>
      <c r="G182" s="162"/>
      <c r="H182" s="162"/>
      <c r="I182" s="162"/>
    </row>
    <row r="183" spans="3:9" s="47" customFormat="1" x14ac:dyDescent="0.2">
      <c r="C183" s="48"/>
      <c r="D183" s="162"/>
      <c r="E183" s="162"/>
      <c r="F183" s="162"/>
      <c r="G183" s="162"/>
      <c r="H183" s="162"/>
      <c r="I183" s="162"/>
    </row>
    <row r="184" spans="3:9" s="47" customFormat="1" x14ac:dyDescent="0.2">
      <c r="C184" s="48"/>
      <c r="D184" s="162"/>
      <c r="E184" s="162"/>
      <c r="F184" s="162"/>
      <c r="G184" s="162"/>
      <c r="H184" s="162"/>
      <c r="I184" s="162"/>
    </row>
    <row r="185" spans="3:9" s="47" customFormat="1" x14ac:dyDescent="0.2">
      <c r="C185" s="48"/>
      <c r="D185" s="162"/>
      <c r="E185" s="162"/>
      <c r="F185" s="162"/>
      <c r="G185" s="162"/>
      <c r="H185" s="162"/>
      <c r="I185" s="162"/>
    </row>
    <row r="186" spans="3:9" s="47" customFormat="1" x14ac:dyDescent="0.2">
      <c r="C186" s="48"/>
      <c r="D186" s="162"/>
      <c r="E186" s="162"/>
      <c r="F186" s="162"/>
      <c r="G186" s="162"/>
      <c r="H186" s="162"/>
      <c r="I186" s="162"/>
    </row>
    <row r="187" spans="3:9" s="47" customFormat="1" x14ac:dyDescent="0.2">
      <c r="C187" s="48"/>
      <c r="D187" s="162"/>
      <c r="E187" s="162"/>
      <c r="F187" s="162"/>
      <c r="G187" s="162"/>
      <c r="H187" s="162"/>
      <c r="I187" s="162"/>
    </row>
    <row r="188" spans="3:9" s="47" customFormat="1" x14ac:dyDescent="0.2">
      <c r="C188" s="48"/>
      <c r="D188" s="162"/>
      <c r="E188" s="162"/>
      <c r="F188" s="162"/>
      <c r="G188" s="162"/>
      <c r="H188" s="162"/>
      <c r="I188" s="162"/>
    </row>
    <row r="189" spans="3:9" s="47" customFormat="1" x14ac:dyDescent="0.2">
      <c r="C189" s="48"/>
      <c r="D189" s="162"/>
      <c r="E189" s="162"/>
      <c r="F189" s="162"/>
      <c r="G189" s="162"/>
      <c r="H189" s="162"/>
      <c r="I189" s="162"/>
    </row>
    <row r="190" spans="3:9" s="47" customFormat="1" x14ac:dyDescent="0.2">
      <c r="C190" s="48"/>
      <c r="D190" s="162"/>
      <c r="E190" s="162"/>
      <c r="F190" s="162"/>
      <c r="G190" s="162"/>
      <c r="H190" s="162"/>
      <c r="I190" s="162"/>
    </row>
    <row r="191" spans="3:9" s="47" customFormat="1" x14ac:dyDescent="0.2">
      <c r="C191" s="48"/>
      <c r="D191" s="162"/>
      <c r="E191" s="162"/>
      <c r="F191" s="162"/>
      <c r="G191" s="162"/>
      <c r="H191" s="162"/>
      <c r="I191" s="162"/>
    </row>
    <row r="192" spans="3:9" s="47" customFormat="1" x14ac:dyDescent="0.2">
      <c r="C192" s="48"/>
      <c r="D192" s="162"/>
      <c r="E192" s="162"/>
      <c r="F192" s="162"/>
      <c r="G192" s="162"/>
      <c r="H192" s="162"/>
      <c r="I192" s="162"/>
    </row>
    <row r="193" spans="3:9" s="47" customFormat="1" x14ac:dyDescent="0.2">
      <c r="C193" s="48"/>
      <c r="D193" s="162"/>
      <c r="E193" s="162"/>
      <c r="F193" s="162"/>
      <c r="G193" s="162"/>
      <c r="H193" s="162"/>
      <c r="I193" s="162"/>
    </row>
    <row r="194" spans="3:9" s="47" customFormat="1" x14ac:dyDescent="0.2">
      <c r="C194" s="48"/>
      <c r="D194" s="162"/>
      <c r="E194" s="162"/>
      <c r="F194" s="162"/>
      <c r="G194" s="162"/>
      <c r="H194" s="162"/>
      <c r="I194" s="162"/>
    </row>
    <row r="195" spans="3:9" s="47" customFormat="1" x14ac:dyDescent="0.2">
      <c r="C195" s="48"/>
      <c r="D195" s="162"/>
      <c r="E195" s="162"/>
      <c r="F195" s="162"/>
      <c r="G195" s="162"/>
      <c r="H195" s="162"/>
      <c r="I195" s="162"/>
    </row>
    <row r="196" spans="3:9" s="47" customFormat="1" x14ac:dyDescent="0.2">
      <c r="C196" s="48"/>
      <c r="D196" s="162"/>
      <c r="E196" s="162"/>
      <c r="F196" s="162"/>
      <c r="G196" s="162"/>
      <c r="H196" s="162"/>
      <c r="I196" s="162"/>
    </row>
    <row r="197" spans="3:9" s="47" customFormat="1" x14ac:dyDescent="0.2">
      <c r="C197" s="48"/>
      <c r="D197" s="162"/>
      <c r="E197" s="162"/>
      <c r="F197" s="162"/>
      <c r="G197" s="162"/>
      <c r="H197" s="162"/>
      <c r="I197" s="162"/>
    </row>
    <row r="198" spans="3:9" s="47" customFormat="1" x14ac:dyDescent="0.2">
      <c r="C198" s="48"/>
      <c r="D198" s="162"/>
      <c r="E198" s="162"/>
      <c r="F198" s="162"/>
      <c r="G198" s="162"/>
      <c r="H198" s="162"/>
      <c r="I198" s="162"/>
    </row>
    <row r="199" spans="3:9" s="47" customFormat="1" x14ac:dyDescent="0.2">
      <c r="C199" s="48"/>
      <c r="D199" s="162"/>
      <c r="E199" s="162"/>
      <c r="F199" s="162"/>
      <c r="G199" s="162"/>
      <c r="H199" s="162"/>
      <c r="I199" s="162"/>
    </row>
    <row r="200" spans="3:9" s="47" customFormat="1" x14ac:dyDescent="0.2">
      <c r="C200" s="48"/>
      <c r="D200" s="162"/>
      <c r="E200" s="162"/>
      <c r="F200" s="162"/>
      <c r="G200" s="162"/>
      <c r="H200" s="162"/>
      <c r="I200" s="162"/>
    </row>
    <row r="201" spans="3:9" s="47" customFormat="1" x14ac:dyDescent="0.2">
      <c r="C201" s="48"/>
      <c r="D201" s="162"/>
      <c r="E201" s="162"/>
      <c r="F201" s="162"/>
      <c r="G201" s="162"/>
      <c r="H201" s="162"/>
      <c r="I201" s="162"/>
    </row>
    <row r="202" spans="3:9" s="47" customFormat="1" x14ac:dyDescent="0.2">
      <c r="C202" s="48"/>
      <c r="D202" s="162"/>
      <c r="E202" s="162"/>
      <c r="F202" s="162"/>
      <c r="G202" s="162"/>
      <c r="H202" s="162"/>
      <c r="I202" s="162"/>
    </row>
    <row r="203" spans="3:9" s="47" customFormat="1" x14ac:dyDescent="0.2">
      <c r="C203" s="48"/>
      <c r="D203" s="162"/>
      <c r="E203" s="162"/>
      <c r="F203" s="162"/>
      <c r="G203" s="162"/>
      <c r="H203" s="162"/>
      <c r="I203" s="162"/>
    </row>
    <row r="204" spans="3:9" s="47" customFormat="1" x14ac:dyDescent="0.2">
      <c r="C204" s="48"/>
      <c r="D204" s="162"/>
      <c r="E204" s="162"/>
      <c r="F204" s="162"/>
      <c r="G204" s="162"/>
      <c r="H204" s="162"/>
      <c r="I204" s="162"/>
    </row>
    <row r="205" spans="3:9" s="47" customFormat="1" x14ac:dyDescent="0.2">
      <c r="C205" s="48"/>
      <c r="D205" s="162"/>
      <c r="E205" s="162"/>
      <c r="F205" s="162"/>
      <c r="G205" s="162"/>
      <c r="H205" s="162"/>
      <c r="I205" s="162"/>
    </row>
    <row r="206" spans="3:9" s="47" customFormat="1" x14ac:dyDescent="0.2">
      <c r="C206" s="48"/>
      <c r="D206" s="162"/>
      <c r="E206" s="162"/>
      <c r="F206" s="162"/>
      <c r="G206" s="162"/>
      <c r="H206" s="162"/>
      <c r="I206" s="162"/>
    </row>
    <row r="207" spans="3:9" s="47" customFormat="1" x14ac:dyDescent="0.2">
      <c r="C207" s="48"/>
      <c r="D207" s="162"/>
      <c r="E207" s="162"/>
      <c r="F207" s="162"/>
      <c r="G207" s="162"/>
      <c r="H207" s="162"/>
      <c r="I207" s="162"/>
    </row>
    <row r="208" spans="3:9" s="47" customFormat="1" x14ac:dyDescent="0.2">
      <c r="C208" s="48"/>
      <c r="D208" s="162"/>
      <c r="E208" s="162"/>
      <c r="F208" s="162"/>
      <c r="G208" s="162"/>
      <c r="H208" s="162"/>
      <c r="I208" s="162"/>
    </row>
    <row r="209" spans="3:9" s="47" customFormat="1" x14ac:dyDescent="0.2">
      <c r="C209" s="48"/>
      <c r="D209" s="162"/>
      <c r="E209" s="162"/>
      <c r="F209" s="162"/>
      <c r="G209" s="162"/>
      <c r="H209" s="162"/>
      <c r="I209" s="162"/>
    </row>
    <row r="210" spans="3:9" s="47" customFormat="1" x14ac:dyDescent="0.2">
      <c r="C210" s="48"/>
      <c r="D210" s="162"/>
      <c r="E210" s="162"/>
      <c r="F210" s="162"/>
      <c r="G210" s="162"/>
      <c r="H210" s="162"/>
      <c r="I210" s="162"/>
    </row>
    <row r="211" spans="3:9" s="47" customFormat="1" x14ac:dyDescent="0.2">
      <c r="C211" s="48"/>
      <c r="D211" s="162"/>
      <c r="E211" s="162"/>
      <c r="F211" s="162"/>
      <c r="G211" s="162"/>
      <c r="H211" s="162"/>
      <c r="I211" s="162"/>
    </row>
    <row r="212" spans="3:9" s="47" customFormat="1" x14ac:dyDescent="0.2">
      <c r="C212" s="48"/>
      <c r="D212" s="162"/>
      <c r="E212" s="162"/>
      <c r="F212" s="162"/>
      <c r="G212" s="162"/>
      <c r="H212" s="162"/>
      <c r="I212" s="162"/>
    </row>
    <row r="213" spans="3:9" s="47" customFormat="1" x14ac:dyDescent="0.2">
      <c r="C213" s="48"/>
      <c r="D213" s="162"/>
      <c r="E213" s="162"/>
      <c r="F213" s="162"/>
      <c r="G213" s="162"/>
      <c r="H213" s="162"/>
      <c r="I213" s="162"/>
    </row>
    <row r="214" spans="3:9" s="47" customFormat="1" x14ac:dyDescent="0.2">
      <c r="C214" s="48"/>
      <c r="D214" s="162"/>
      <c r="E214" s="162"/>
      <c r="F214" s="162"/>
      <c r="G214" s="162"/>
      <c r="H214" s="162"/>
      <c r="I214" s="162"/>
    </row>
    <row r="215" spans="3:9" s="47" customFormat="1" x14ac:dyDescent="0.2">
      <c r="C215" s="48"/>
      <c r="D215" s="162"/>
      <c r="E215" s="162"/>
      <c r="F215" s="162"/>
      <c r="G215" s="162"/>
      <c r="H215" s="162"/>
      <c r="I215" s="162"/>
    </row>
    <row r="216" spans="3:9" s="47" customFormat="1" x14ac:dyDescent="0.2">
      <c r="C216" s="48"/>
      <c r="D216" s="162"/>
      <c r="E216" s="162"/>
      <c r="F216" s="162"/>
      <c r="G216" s="162"/>
      <c r="H216" s="162"/>
      <c r="I216" s="162"/>
    </row>
    <row r="217" spans="3:9" s="47" customFormat="1" x14ac:dyDescent="0.2">
      <c r="C217" s="48"/>
      <c r="D217" s="162"/>
      <c r="E217" s="162"/>
      <c r="F217" s="162"/>
      <c r="G217" s="162"/>
      <c r="H217" s="162"/>
      <c r="I217" s="162"/>
    </row>
    <row r="218" spans="3:9" s="47" customFormat="1" x14ac:dyDescent="0.2">
      <c r="C218" s="48"/>
      <c r="D218" s="162"/>
      <c r="E218" s="162"/>
      <c r="F218" s="162"/>
      <c r="G218" s="162"/>
      <c r="H218" s="162"/>
      <c r="I218" s="162"/>
    </row>
    <row r="219" spans="3:9" s="47" customFormat="1" x14ac:dyDescent="0.2">
      <c r="C219" s="48"/>
      <c r="D219" s="162"/>
      <c r="E219" s="162"/>
      <c r="F219" s="162"/>
      <c r="G219" s="162"/>
      <c r="H219" s="162"/>
      <c r="I219" s="162"/>
    </row>
    <row r="220" spans="3:9" s="47" customFormat="1" x14ac:dyDescent="0.2">
      <c r="C220" s="48"/>
      <c r="D220" s="162"/>
      <c r="E220" s="162"/>
      <c r="F220" s="162"/>
      <c r="G220" s="162"/>
      <c r="H220" s="162"/>
      <c r="I220" s="162"/>
    </row>
    <row r="221" spans="3:9" s="47" customFormat="1" x14ac:dyDescent="0.2">
      <c r="C221" s="48"/>
      <c r="D221" s="162"/>
      <c r="E221" s="162"/>
      <c r="F221" s="162"/>
      <c r="G221" s="162"/>
      <c r="H221" s="162"/>
      <c r="I221" s="162"/>
    </row>
    <row r="222" spans="3:9" s="47" customFormat="1" x14ac:dyDescent="0.2">
      <c r="C222" s="48"/>
      <c r="D222" s="162"/>
      <c r="E222" s="162"/>
      <c r="F222" s="162"/>
      <c r="G222" s="162"/>
      <c r="H222" s="162"/>
      <c r="I222" s="162"/>
    </row>
    <row r="223" spans="3:9" s="47" customFormat="1" x14ac:dyDescent="0.2">
      <c r="C223" s="48"/>
      <c r="D223" s="162"/>
      <c r="E223" s="162"/>
      <c r="F223" s="162"/>
      <c r="G223" s="162"/>
      <c r="H223" s="162"/>
      <c r="I223" s="162"/>
    </row>
    <row r="224" spans="3:9" s="47" customFormat="1" x14ac:dyDescent="0.2">
      <c r="C224" s="48"/>
      <c r="D224" s="162"/>
      <c r="E224" s="162"/>
      <c r="F224" s="162"/>
      <c r="G224" s="162"/>
      <c r="H224" s="162"/>
      <c r="I224" s="162"/>
    </row>
    <row r="225" spans="3:9" s="47" customFormat="1" x14ac:dyDescent="0.2">
      <c r="C225" s="48"/>
      <c r="D225" s="162"/>
      <c r="E225" s="162"/>
      <c r="F225" s="162"/>
      <c r="G225" s="162"/>
      <c r="H225" s="162"/>
      <c r="I225" s="162"/>
    </row>
    <row r="226" spans="3:9" s="47" customFormat="1" x14ac:dyDescent="0.2">
      <c r="C226" s="48"/>
      <c r="D226" s="162"/>
      <c r="E226" s="162"/>
      <c r="F226" s="162"/>
      <c r="G226" s="162"/>
      <c r="H226" s="162"/>
      <c r="I226" s="162"/>
    </row>
    <row r="227" spans="3:9" s="47" customFormat="1" x14ac:dyDescent="0.2">
      <c r="C227" s="48"/>
      <c r="D227" s="162"/>
      <c r="E227" s="162"/>
      <c r="F227" s="162"/>
      <c r="G227" s="162"/>
      <c r="H227" s="162"/>
      <c r="I227" s="162"/>
    </row>
    <row r="228" spans="3:9" s="47" customFormat="1" x14ac:dyDescent="0.2">
      <c r="C228" s="48"/>
      <c r="D228" s="162"/>
      <c r="E228" s="162"/>
      <c r="F228" s="162"/>
      <c r="G228" s="162"/>
      <c r="H228" s="162"/>
      <c r="I228" s="162"/>
    </row>
    <row r="229" spans="3:9" s="47" customFormat="1" x14ac:dyDescent="0.2">
      <c r="C229" s="48"/>
      <c r="D229" s="162"/>
      <c r="E229" s="162"/>
      <c r="F229" s="162"/>
      <c r="G229" s="162"/>
      <c r="H229" s="162"/>
      <c r="I229" s="162"/>
    </row>
    <row r="230" spans="3:9" s="47" customFormat="1" x14ac:dyDescent="0.2">
      <c r="C230" s="48"/>
      <c r="D230" s="162"/>
      <c r="E230" s="162"/>
      <c r="F230" s="162"/>
      <c r="G230" s="162"/>
      <c r="H230" s="162"/>
      <c r="I230" s="162"/>
    </row>
    <row r="231" spans="3:9" s="47" customFormat="1" x14ac:dyDescent="0.2">
      <c r="C231" s="48"/>
      <c r="D231" s="162"/>
      <c r="E231" s="162"/>
      <c r="F231" s="162"/>
      <c r="G231" s="162"/>
      <c r="H231" s="162"/>
      <c r="I231" s="162"/>
    </row>
    <row r="232" spans="3:9" s="47" customFormat="1" x14ac:dyDescent="0.2">
      <c r="C232" s="48"/>
      <c r="D232" s="162"/>
      <c r="E232" s="162"/>
      <c r="F232" s="162"/>
      <c r="G232" s="162"/>
      <c r="H232" s="162"/>
      <c r="I232" s="162"/>
    </row>
    <row r="233" spans="3:9" s="47" customFormat="1" x14ac:dyDescent="0.2">
      <c r="C233" s="48"/>
      <c r="D233" s="162"/>
      <c r="E233" s="162"/>
      <c r="F233" s="162"/>
      <c r="G233" s="162"/>
      <c r="H233" s="162"/>
      <c r="I233" s="162"/>
    </row>
    <row r="234" spans="3:9" s="47" customFormat="1" x14ac:dyDescent="0.2">
      <c r="C234" s="48"/>
      <c r="D234" s="162"/>
      <c r="E234" s="162"/>
      <c r="F234" s="162"/>
      <c r="G234" s="162"/>
      <c r="H234" s="162"/>
      <c r="I234" s="162"/>
    </row>
    <row r="235" spans="3:9" s="47" customFormat="1" x14ac:dyDescent="0.2">
      <c r="C235" s="48"/>
      <c r="D235" s="162"/>
      <c r="E235" s="162"/>
      <c r="F235" s="162"/>
      <c r="G235" s="162"/>
      <c r="H235" s="162"/>
      <c r="I235" s="162"/>
    </row>
    <row r="236" spans="3:9" s="47" customFormat="1" x14ac:dyDescent="0.2">
      <c r="C236" s="48"/>
      <c r="D236" s="162"/>
      <c r="E236" s="162"/>
      <c r="F236" s="162"/>
      <c r="G236" s="162"/>
      <c r="H236" s="162"/>
      <c r="I236" s="162"/>
    </row>
    <row r="237" spans="3:9" s="47" customFormat="1" x14ac:dyDescent="0.2">
      <c r="C237" s="48"/>
      <c r="D237" s="162"/>
      <c r="E237" s="162"/>
      <c r="F237" s="162"/>
      <c r="G237" s="162"/>
      <c r="H237" s="162"/>
      <c r="I237" s="162"/>
    </row>
    <row r="238" spans="3:9" s="47" customFormat="1" x14ac:dyDescent="0.2">
      <c r="C238" s="48"/>
      <c r="D238" s="162"/>
      <c r="E238" s="162"/>
      <c r="F238" s="162"/>
      <c r="G238" s="162"/>
      <c r="H238" s="162"/>
      <c r="I238" s="162"/>
    </row>
    <row r="239" spans="3:9" s="47" customFormat="1" x14ac:dyDescent="0.2">
      <c r="C239" s="48"/>
      <c r="D239" s="162"/>
      <c r="E239" s="162"/>
      <c r="F239" s="162"/>
      <c r="G239" s="162"/>
      <c r="H239" s="162"/>
      <c r="I239" s="162"/>
    </row>
    <row r="240" spans="3:9" s="47" customFormat="1" x14ac:dyDescent="0.2">
      <c r="C240" s="48"/>
      <c r="D240" s="162"/>
      <c r="E240" s="162"/>
      <c r="F240" s="162"/>
      <c r="G240" s="162"/>
      <c r="H240" s="162"/>
      <c r="I240" s="162"/>
    </row>
    <row r="241" spans="3:9" s="47" customFormat="1" x14ac:dyDescent="0.2">
      <c r="C241" s="48"/>
      <c r="D241" s="162"/>
      <c r="E241" s="162"/>
      <c r="F241" s="162"/>
      <c r="G241" s="162"/>
      <c r="H241" s="162"/>
      <c r="I241" s="162"/>
    </row>
    <row r="242" spans="3:9" s="47" customFormat="1" x14ac:dyDescent="0.2">
      <c r="C242" s="48"/>
      <c r="D242" s="162"/>
      <c r="E242" s="162"/>
      <c r="F242" s="162"/>
      <c r="G242" s="162"/>
      <c r="H242" s="162"/>
      <c r="I242" s="162"/>
    </row>
    <row r="243" spans="3:9" s="47" customFormat="1" x14ac:dyDescent="0.2">
      <c r="C243" s="48"/>
      <c r="D243" s="162"/>
      <c r="E243" s="162"/>
      <c r="F243" s="162"/>
      <c r="G243" s="162"/>
      <c r="H243" s="162"/>
      <c r="I243" s="162"/>
    </row>
    <row r="244" spans="3:9" s="47" customFormat="1" x14ac:dyDescent="0.2">
      <c r="C244" s="48"/>
      <c r="D244" s="162"/>
      <c r="E244" s="162"/>
      <c r="F244" s="162"/>
      <c r="G244" s="162"/>
      <c r="H244" s="162"/>
      <c r="I244" s="162"/>
    </row>
    <row r="245" spans="3:9" s="47" customFormat="1" x14ac:dyDescent="0.2">
      <c r="C245" s="48"/>
      <c r="D245" s="162"/>
      <c r="E245" s="162"/>
      <c r="F245" s="162"/>
      <c r="G245" s="162"/>
      <c r="H245" s="162"/>
      <c r="I245" s="162"/>
    </row>
    <row r="246" spans="3:9" s="47" customFormat="1" x14ac:dyDescent="0.2">
      <c r="C246" s="48"/>
      <c r="D246" s="162"/>
      <c r="E246" s="162"/>
      <c r="F246" s="162"/>
      <c r="G246" s="162"/>
      <c r="H246" s="162"/>
      <c r="I246" s="162"/>
    </row>
    <row r="247" spans="3:9" s="47" customFormat="1" x14ac:dyDescent="0.2">
      <c r="C247" s="48"/>
      <c r="D247" s="162"/>
      <c r="E247" s="162"/>
      <c r="F247" s="162"/>
      <c r="G247" s="162"/>
      <c r="H247" s="162"/>
      <c r="I247" s="162"/>
    </row>
    <row r="248" spans="3:9" s="47" customFormat="1" x14ac:dyDescent="0.2">
      <c r="C248" s="48"/>
      <c r="D248" s="162"/>
      <c r="E248" s="162"/>
      <c r="F248" s="162"/>
      <c r="G248" s="162"/>
      <c r="H248" s="162"/>
      <c r="I248" s="162"/>
    </row>
    <row r="249" spans="3:9" s="47" customFormat="1" x14ac:dyDescent="0.2">
      <c r="C249" s="48"/>
      <c r="D249" s="162"/>
      <c r="E249" s="162"/>
      <c r="F249" s="162"/>
      <c r="G249" s="162"/>
      <c r="H249" s="162"/>
      <c r="I249" s="162"/>
    </row>
    <row r="250" spans="3:9" s="47" customFormat="1" x14ac:dyDescent="0.2">
      <c r="C250" s="48"/>
      <c r="D250" s="162"/>
      <c r="E250" s="162"/>
      <c r="F250" s="162"/>
      <c r="G250" s="162"/>
      <c r="H250" s="162"/>
      <c r="I250" s="162"/>
    </row>
    <row r="251" spans="3:9" s="47" customFormat="1" x14ac:dyDescent="0.2">
      <c r="C251" s="48"/>
      <c r="D251" s="162"/>
      <c r="E251" s="162"/>
      <c r="F251" s="162"/>
      <c r="G251" s="162"/>
      <c r="H251" s="162"/>
      <c r="I251" s="162"/>
    </row>
    <row r="252" spans="3:9" s="47" customFormat="1" x14ac:dyDescent="0.2">
      <c r="C252" s="48"/>
      <c r="D252" s="162"/>
      <c r="E252" s="162"/>
      <c r="F252" s="162"/>
      <c r="G252" s="162"/>
      <c r="H252" s="162"/>
      <c r="I252" s="162"/>
    </row>
    <row r="253" spans="3:9" s="47" customFormat="1" x14ac:dyDescent="0.2">
      <c r="C253" s="48"/>
      <c r="D253" s="162"/>
      <c r="E253" s="162"/>
      <c r="F253" s="162"/>
      <c r="G253" s="162"/>
      <c r="H253" s="162"/>
      <c r="I253" s="162"/>
    </row>
    <row r="254" spans="3:9" s="47" customFormat="1" x14ac:dyDescent="0.2">
      <c r="C254" s="48"/>
      <c r="D254" s="162"/>
      <c r="E254" s="162"/>
      <c r="F254" s="162"/>
      <c r="G254" s="162"/>
      <c r="H254" s="162"/>
      <c r="I254" s="162"/>
    </row>
    <row r="255" spans="3:9" s="47" customFormat="1" x14ac:dyDescent="0.2">
      <c r="C255" s="48"/>
      <c r="D255" s="162"/>
      <c r="E255" s="162"/>
      <c r="F255" s="162"/>
      <c r="G255" s="162"/>
      <c r="H255" s="162"/>
      <c r="I255" s="162"/>
    </row>
    <row r="256" spans="3:9" s="47" customFormat="1" x14ac:dyDescent="0.2">
      <c r="C256" s="48"/>
      <c r="D256" s="162"/>
      <c r="E256" s="162"/>
      <c r="F256" s="162"/>
      <c r="G256" s="162"/>
      <c r="H256" s="162"/>
      <c r="I256" s="162"/>
    </row>
    <row r="257" spans="3:9" s="47" customFormat="1" x14ac:dyDescent="0.2">
      <c r="C257" s="48"/>
      <c r="D257" s="162"/>
      <c r="E257" s="162"/>
      <c r="F257" s="162"/>
      <c r="G257" s="162"/>
      <c r="H257" s="162"/>
      <c r="I257" s="162"/>
    </row>
    <row r="258" spans="3:9" s="47" customFormat="1" x14ac:dyDescent="0.2">
      <c r="C258" s="48"/>
      <c r="D258" s="162"/>
      <c r="E258" s="162"/>
      <c r="F258" s="162"/>
      <c r="G258" s="162"/>
      <c r="H258" s="162"/>
      <c r="I258" s="162"/>
    </row>
    <row r="259" spans="3:9" s="47" customFormat="1" x14ac:dyDescent="0.2">
      <c r="C259" s="48"/>
      <c r="D259" s="162"/>
      <c r="E259" s="162"/>
      <c r="F259" s="162"/>
      <c r="G259" s="162"/>
      <c r="H259" s="162"/>
      <c r="I259" s="162"/>
    </row>
    <row r="260" spans="3:9" s="47" customFormat="1" x14ac:dyDescent="0.2">
      <c r="C260" s="48"/>
      <c r="D260" s="162"/>
      <c r="E260" s="162"/>
      <c r="F260" s="162"/>
      <c r="G260" s="162"/>
      <c r="H260" s="162"/>
      <c r="I260" s="162"/>
    </row>
    <row r="261" spans="3:9" s="47" customFormat="1" x14ac:dyDescent="0.2">
      <c r="C261" s="48"/>
      <c r="D261" s="162"/>
      <c r="E261" s="162"/>
      <c r="F261" s="162"/>
      <c r="G261" s="162"/>
      <c r="H261" s="162"/>
      <c r="I261" s="162"/>
    </row>
    <row r="262" spans="3:9" s="47" customFormat="1" x14ac:dyDescent="0.2">
      <c r="C262" s="48"/>
      <c r="D262" s="162"/>
      <c r="E262" s="162"/>
      <c r="F262" s="162"/>
      <c r="G262" s="162"/>
      <c r="H262" s="162"/>
      <c r="I262" s="162"/>
    </row>
    <row r="263" spans="3:9" s="47" customFormat="1" x14ac:dyDescent="0.2">
      <c r="C263" s="48"/>
      <c r="D263" s="162"/>
      <c r="E263" s="162"/>
      <c r="F263" s="162"/>
      <c r="G263" s="162"/>
      <c r="H263" s="162"/>
      <c r="I263" s="162"/>
    </row>
    <row r="264" spans="3:9" s="47" customFormat="1" x14ac:dyDescent="0.2">
      <c r="C264" s="48"/>
      <c r="D264" s="162"/>
      <c r="E264" s="162"/>
      <c r="F264" s="162"/>
      <c r="G264" s="162"/>
      <c r="H264" s="162"/>
      <c r="I264" s="162"/>
    </row>
    <row r="265" spans="3:9" s="47" customFormat="1" x14ac:dyDescent="0.2">
      <c r="C265" s="48"/>
      <c r="D265" s="162"/>
      <c r="E265" s="162"/>
      <c r="F265" s="162"/>
      <c r="G265" s="162"/>
      <c r="H265" s="162"/>
      <c r="I265" s="162"/>
    </row>
    <row r="266" spans="3:9" s="47" customFormat="1" x14ac:dyDescent="0.2">
      <c r="C266" s="48"/>
      <c r="D266" s="162"/>
      <c r="E266" s="162"/>
      <c r="F266" s="162"/>
      <c r="G266" s="162"/>
      <c r="H266" s="162"/>
      <c r="I266" s="162"/>
    </row>
    <row r="267" spans="3:9" s="47" customFormat="1" x14ac:dyDescent="0.2">
      <c r="C267" s="48"/>
      <c r="D267" s="162"/>
      <c r="E267" s="162"/>
      <c r="F267" s="162"/>
      <c r="G267" s="162"/>
      <c r="H267" s="162"/>
      <c r="I267" s="162"/>
    </row>
    <row r="268" spans="3:9" s="47" customFormat="1" x14ac:dyDescent="0.2">
      <c r="C268" s="48"/>
      <c r="D268" s="162"/>
      <c r="E268" s="162"/>
      <c r="F268" s="162"/>
      <c r="G268" s="162"/>
      <c r="H268" s="162"/>
      <c r="I268" s="162"/>
    </row>
    <row r="269" spans="3:9" s="47" customFormat="1" x14ac:dyDescent="0.2">
      <c r="C269" s="48"/>
      <c r="D269" s="162"/>
      <c r="E269" s="162"/>
      <c r="F269" s="162"/>
      <c r="G269" s="162"/>
      <c r="H269" s="162"/>
      <c r="I269" s="162"/>
    </row>
    <row r="270" spans="3:9" s="47" customFormat="1" x14ac:dyDescent="0.2">
      <c r="C270" s="48"/>
      <c r="D270" s="162"/>
      <c r="E270" s="162"/>
      <c r="F270" s="162"/>
      <c r="G270" s="162"/>
      <c r="H270" s="162"/>
      <c r="I270" s="162"/>
    </row>
    <row r="271" spans="3:9" s="47" customFormat="1" x14ac:dyDescent="0.2">
      <c r="C271" s="48"/>
      <c r="D271" s="162"/>
      <c r="E271" s="162"/>
      <c r="F271" s="162"/>
      <c r="G271" s="162"/>
      <c r="H271" s="162"/>
      <c r="I271" s="162"/>
    </row>
    <row r="272" spans="3:9" s="47" customFormat="1" x14ac:dyDescent="0.2">
      <c r="C272" s="48"/>
      <c r="D272" s="162"/>
      <c r="E272" s="162"/>
      <c r="F272" s="162"/>
      <c r="G272" s="162"/>
      <c r="H272" s="162"/>
      <c r="I272" s="162"/>
    </row>
    <row r="273" spans="3:9" s="47" customFormat="1" x14ac:dyDescent="0.2">
      <c r="C273" s="48"/>
      <c r="D273" s="162"/>
      <c r="E273" s="162"/>
      <c r="F273" s="162"/>
      <c r="G273" s="162"/>
      <c r="H273" s="162"/>
      <c r="I273" s="162"/>
    </row>
    <row r="274" spans="3:9" s="47" customFormat="1" x14ac:dyDescent="0.2">
      <c r="C274" s="48"/>
      <c r="D274" s="162"/>
      <c r="E274" s="162"/>
      <c r="F274" s="162"/>
      <c r="G274" s="162"/>
      <c r="H274" s="162"/>
      <c r="I274" s="162"/>
    </row>
    <row r="275" spans="3:9" s="47" customFormat="1" x14ac:dyDescent="0.2">
      <c r="C275" s="48"/>
      <c r="D275" s="162"/>
      <c r="E275" s="162"/>
      <c r="F275" s="162"/>
      <c r="G275" s="162"/>
      <c r="H275" s="162"/>
      <c r="I275" s="162"/>
    </row>
    <row r="276" spans="3:9" s="47" customFormat="1" x14ac:dyDescent="0.2">
      <c r="C276" s="48"/>
      <c r="D276" s="162"/>
      <c r="E276" s="162"/>
      <c r="F276" s="162"/>
      <c r="G276" s="162"/>
      <c r="H276" s="162"/>
      <c r="I276" s="162"/>
    </row>
    <row r="277" spans="3:9" s="47" customFormat="1" x14ac:dyDescent="0.2">
      <c r="C277" s="48"/>
      <c r="D277" s="162"/>
      <c r="E277" s="162"/>
      <c r="F277" s="162"/>
      <c r="G277" s="162"/>
      <c r="H277" s="162"/>
      <c r="I277" s="162"/>
    </row>
    <row r="278" spans="3:9" s="47" customFormat="1" x14ac:dyDescent="0.2">
      <c r="C278" s="48"/>
      <c r="D278" s="162"/>
      <c r="E278" s="162"/>
      <c r="F278" s="162"/>
      <c r="G278" s="162"/>
      <c r="H278" s="162"/>
      <c r="I278" s="162"/>
    </row>
    <row r="279" spans="3:9" s="47" customFormat="1" x14ac:dyDescent="0.2">
      <c r="C279" s="48"/>
      <c r="D279" s="162"/>
      <c r="E279" s="162"/>
      <c r="F279" s="162"/>
      <c r="G279" s="162"/>
      <c r="H279" s="162"/>
      <c r="I279" s="162"/>
    </row>
    <row r="280" spans="3:9" s="47" customFormat="1" x14ac:dyDescent="0.2">
      <c r="C280" s="48"/>
      <c r="D280" s="162"/>
      <c r="E280" s="162"/>
      <c r="F280" s="162"/>
      <c r="G280" s="162"/>
      <c r="H280" s="162"/>
      <c r="I280" s="162"/>
    </row>
    <row r="281" spans="3:9" s="47" customFormat="1" x14ac:dyDescent="0.2">
      <c r="C281" s="48"/>
      <c r="D281" s="162"/>
      <c r="E281" s="162"/>
      <c r="F281" s="162"/>
      <c r="G281" s="162"/>
      <c r="H281" s="162"/>
      <c r="I281" s="162"/>
    </row>
    <row r="282" spans="3:9" s="47" customFormat="1" x14ac:dyDescent="0.2">
      <c r="C282" s="48"/>
      <c r="D282" s="162"/>
      <c r="E282" s="162"/>
      <c r="F282" s="162"/>
      <c r="G282" s="162"/>
      <c r="H282" s="162"/>
      <c r="I282" s="162"/>
    </row>
    <row r="283" spans="3:9" s="47" customFormat="1" x14ac:dyDescent="0.2">
      <c r="C283" s="48"/>
      <c r="D283" s="162"/>
      <c r="E283" s="162"/>
      <c r="F283" s="162"/>
      <c r="G283" s="162"/>
      <c r="H283" s="162"/>
      <c r="I283" s="162"/>
    </row>
    <row r="284" spans="3:9" s="47" customFormat="1" x14ac:dyDescent="0.2">
      <c r="C284" s="48"/>
      <c r="D284" s="162"/>
      <c r="E284" s="162"/>
      <c r="F284" s="162"/>
      <c r="G284" s="162"/>
      <c r="H284" s="162"/>
      <c r="I284" s="162"/>
    </row>
    <row r="285" spans="3:9" s="47" customFormat="1" x14ac:dyDescent="0.2">
      <c r="C285" s="48"/>
      <c r="D285" s="162"/>
      <c r="E285" s="162"/>
      <c r="F285" s="162"/>
      <c r="G285" s="162"/>
      <c r="H285" s="162"/>
      <c r="I285" s="162"/>
    </row>
    <row r="286" spans="3:9" s="47" customFormat="1" x14ac:dyDescent="0.2">
      <c r="C286" s="48"/>
      <c r="D286" s="162"/>
      <c r="E286" s="162"/>
      <c r="F286" s="162"/>
      <c r="G286" s="162"/>
      <c r="H286" s="162"/>
      <c r="I286" s="162"/>
    </row>
    <row r="287" spans="3:9" s="47" customFormat="1" x14ac:dyDescent="0.2">
      <c r="C287" s="48"/>
      <c r="D287" s="162"/>
      <c r="E287" s="162"/>
      <c r="F287" s="162"/>
      <c r="G287" s="162"/>
      <c r="H287" s="162"/>
      <c r="I287" s="162"/>
    </row>
    <row r="288" spans="3:9" s="47" customFormat="1" x14ac:dyDescent="0.2">
      <c r="C288" s="48"/>
      <c r="D288" s="162"/>
      <c r="E288" s="162"/>
      <c r="F288" s="162"/>
      <c r="G288" s="162"/>
      <c r="H288" s="162"/>
      <c r="I288" s="162"/>
    </row>
    <row r="289" spans="3:9" s="47" customFormat="1" x14ac:dyDescent="0.2">
      <c r="C289" s="48"/>
      <c r="D289" s="162"/>
      <c r="E289" s="162"/>
      <c r="F289" s="162"/>
      <c r="G289" s="162"/>
      <c r="H289" s="162"/>
      <c r="I289" s="162"/>
    </row>
    <row r="290" spans="3:9" s="47" customFormat="1" x14ac:dyDescent="0.2">
      <c r="C290" s="48"/>
      <c r="D290" s="162"/>
      <c r="E290" s="162"/>
      <c r="F290" s="162"/>
      <c r="G290" s="162"/>
      <c r="H290" s="162"/>
      <c r="I290" s="162"/>
    </row>
    <row r="291" spans="3:9" s="47" customFormat="1" x14ac:dyDescent="0.2">
      <c r="C291" s="48"/>
      <c r="D291" s="162"/>
      <c r="E291" s="162"/>
      <c r="F291" s="162"/>
      <c r="G291" s="162"/>
      <c r="H291" s="162"/>
      <c r="I291" s="162"/>
    </row>
    <row r="292" spans="3:9" s="47" customFormat="1" x14ac:dyDescent="0.2">
      <c r="C292" s="48"/>
      <c r="D292" s="162"/>
      <c r="E292" s="162"/>
      <c r="F292" s="162"/>
      <c r="G292" s="162"/>
      <c r="H292" s="162"/>
      <c r="I292" s="162"/>
    </row>
    <row r="293" spans="3:9" s="47" customFormat="1" x14ac:dyDescent="0.2">
      <c r="C293" s="48"/>
      <c r="D293" s="162"/>
      <c r="E293" s="162"/>
      <c r="F293" s="162"/>
      <c r="G293" s="162"/>
      <c r="H293" s="162"/>
      <c r="I293" s="162"/>
    </row>
    <row r="294" spans="3:9" s="47" customFormat="1" x14ac:dyDescent="0.2">
      <c r="C294" s="48"/>
      <c r="D294" s="162"/>
      <c r="E294" s="162"/>
      <c r="F294" s="162"/>
      <c r="G294" s="162"/>
      <c r="H294" s="162"/>
      <c r="I294" s="162"/>
    </row>
    <row r="295" spans="3:9" s="47" customFormat="1" x14ac:dyDescent="0.2">
      <c r="C295" s="48"/>
      <c r="D295" s="162"/>
      <c r="E295" s="162"/>
      <c r="F295" s="162"/>
      <c r="G295" s="162"/>
      <c r="H295" s="162"/>
      <c r="I295" s="162"/>
    </row>
    <row r="296" spans="3:9" s="47" customFormat="1" x14ac:dyDescent="0.2">
      <c r="C296" s="48"/>
      <c r="D296" s="162"/>
      <c r="E296" s="162"/>
      <c r="F296" s="162"/>
      <c r="G296" s="162"/>
      <c r="H296" s="162"/>
      <c r="I296" s="162"/>
    </row>
    <row r="297" spans="3:9" s="47" customFormat="1" x14ac:dyDescent="0.2">
      <c r="C297" s="48"/>
      <c r="D297" s="162"/>
      <c r="E297" s="162"/>
      <c r="F297" s="162"/>
      <c r="G297" s="162"/>
      <c r="H297" s="162"/>
      <c r="I297" s="162"/>
    </row>
    <row r="298" spans="3:9" s="47" customFormat="1" x14ac:dyDescent="0.2">
      <c r="C298" s="48"/>
      <c r="D298" s="162"/>
      <c r="E298" s="162"/>
      <c r="F298" s="162"/>
      <c r="G298" s="162"/>
      <c r="H298" s="162"/>
      <c r="I298" s="162"/>
    </row>
    <row r="299" spans="3:9" s="47" customFormat="1" x14ac:dyDescent="0.2">
      <c r="C299" s="48"/>
      <c r="D299" s="162"/>
      <c r="E299" s="162"/>
      <c r="F299" s="162"/>
      <c r="G299" s="162"/>
      <c r="H299" s="162"/>
      <c r="I299" s="162"/>
    </row>
    <row r="300" spans="3:9" s="47" customFormat="1" x14ac:dyDescent="0.2">
      <c r="C300" s="48"/>
      <c r="D300" s="162"/>
      <c r="E300" s="162"/>
      <c r="F300" s="162"/>
      <c r="G300" s="162"/>
      <c r="H300" s="162"/>
      <c r="I300" s="162"/>
    </row>
    <row r="301" spans="3:9" s="47" customFormat="1" x14ac:dyDescent="0.2">
      <c r="C301" s="48"/>
      <c r="D301" s="162"/>
      <c r="E301" s="162"/>
      <c r="F301" s="162"/>
      <c r="G301" s="162"/>
      <c r="H301" s="162"/>
      <c r="I301" s="162"/>
    </row>
    <row r="302" spans="3:9" s="47" customFormat="1" x14ac:dyDescent="0.2">
      <c r="C302" s="48"/>
      <c r="D302" s="162"/>
      <c r="E302" s="162"/>
      <c r="F302" s="162"/>
      <c r="G302" s="162"/>
      <c r="H302" s="162"/>
      <c r="I302" s="162"/>
    </row>
    <row r="303" spans="3:9" s="47" customFormat="1" x14ac:dyDescent="0.2">
      <c r="C303" s="48"/>
      <c r="D303" s="162"/>
      <c r="E303" s="162"/>
      <c r="F303" s="162"/>
      <c r="G303" s="162"/>
      <c r="H303" s="162"/>
      <c r="I303" s="162"/>
    </row>
    <row r="304" spans="3:9" s="47" customFormat="1" x14ac:dyDescent="0.2">
      <c r="C304" s="48"/>
      <c r="D304" s="162"/>
      <c r="E304" s="162"/>
      <c r="F304" s="162"/>
      <c r="G304" s="162"/>
      <c r="H304" s="162"/>
      <c r="I304" s="162"/>
    </row>
    <row r="305" spans="3:9" s="47" customFormat="1" x14ac:dyDescent="0.2">
      <c r="C305" s="48"/>
      <c r="D305" s="162"/>
      <c r="E305" s="162"/>
      <c r="F305" s="162"/>
      <c r="G305" s="162"/>
      <c r="H305" s="162"/>
      <c r="I305" s="162"/>
    </row>
    <row r="306" spans="3:9" s="47" customFormat="1" x14ac:dyDescent="0.2">
      <c r="C306" s="48"/>
      <c r="D306" s="162"/>
      <c r="E306" s="162"/>
      <c r="F306" s="162"/>
      <c r="G306" s="162"/>
      <c r="H306" s="162"/>
      <c r="I306" s="162"/>
    </row>
    <row r="307" spans="3:9" s="47" customFormat="1" x14ac:dyDescent="0.2">
      <c r="C307" s="48"/>
      <c r="D307" s="162"/>
      <c r="E307" s="162"/>
      <c r="F307" s="162"/>
      <c r="G307" s="162"/>
      <c r="H307" s="162"/>
      <c r="I307" s="162"/>
    </row>
    <row r="308" spans="3:9" s="47" customFormat="1" x14ac:dyDescent="0.2">
      <c r="C308" s="48"/>
      <c r="D308" s="162"/>
      <c r="E308" s="162"/>
      <c r="F308" s="162"/>
      <c r="G308" s="162"/>
      <c r="H308" s="162"/>
      <c r="I308" s="162"/>
    </row>
    <row r="309" spans="3:9" s="47" customFormat="1" x14ac:dyDescent="0.2">
      <c r="C309" s="48"/>
      <c r="D309" s="162"/>
      <c r="E309" s="162"/>
      <c r="F309" s="162"/>
      <c r="G309" s="162"/>
      <c r="H309" s="162"/>
      <c r="I309" s="162"/>
    </row>
    <row r="310" spans="3:9" s="47" customFormat="1" x14ac:dyDescent="0.2">
      <c r="C310" s="48"/>
      <c r="D310" s="162"/>
      <c r="E310" s="162"/>
      <c r="F310" s="162"/>
      <c r="G310" s="162"/>
      <c r="H310" s="162"/>
      <c r="I310" s="162"/>
    </row>
    <row r="311" spans="3:9" s="47" customFormat="1" x14ac:dyDescent="0.2">
      <c r="C311" s="48"/>
      <c r="D311" s="162"/>
      <c r="E311" s="162"/>
      <c r="F311" s="162"/>
      <c r="G311" s="162"/>
      <c r="H311" s="162"/>
      <c r="I311" s="162"/>
    </row>
    <row r="312" spans="3:9" s="47" customFormat="1" x14ac:dyDescent="0.2">
      <c r="C312" s="48"/>
      <c r="D312" s="162"/>
      <c r="E312" s="162"/>
      <c r="F312" s="162"/>
      <c r="G312" s="162"/>
      <c r="H312" s="162"/>
      <c r="I312" s="162"/>
    </row>
    <row r="313" spans="3:9" s="47" customFormat="1" x14ac:dyDescent="0.2">
      <c r="C313" s="48"/>
      <c r="D313" s="162"/>
      <c r="E313" s="162"/>
      <c r="F313" s="162"/>
      <c r="G313" s="162"/>
      <c r="H313" s="162"/>
      <c r="I313" s="162"/>
    </row>
    <row r="314" spans="3:9" s="47" customFormat="1" x14ac:dyDescent="0.2">
      <c r="C314" s="48"/>
      <c r="D314" s="162"/>
      <c r="E314" s="162"/>
      <c r="F314" s="162"/>
      <c r="G314" s="162"/>
      <c r="H314" s="162"/>
      <c r="I314" s="162"/>
    </row>
    <row r="315" spans="3:9" s="47" customFormat="1" x14ac:dyDescent="0.2">
      <c r="C315" s="48"/>
      <c r="D315" s="162"/>
      <c r="E315" s="162"/>
      <c r="F315" s="162"/>
      <c r="G315" s="162"/>
      <c r="H315" s="162"/>
      <c r="I315" s="162"/>
    </row>
    <row r="316" spans="3:9" s="47" customFormat="1" x14ac:dyDescent="0.2">
      <c r="C316" s="48"/>
      <c r="D316" s="162"/>
      <c r="E316" s="162"/>
      <c r="F316" s="162"/>
      <c r="G316" s="162"/>
      <c r="H316" s="162"/>
      <c r="I316" s="162"/>
    </row>
    <row r="317" spans="3:9" s="47" customFormat="1" x14ac:dyDescent="0.2">
      <c r="C317" s="48"/>
      <c r="D317" s="162"/>
      <c r="E317" s="162"/>
      <c r="F317" s="162"/>
      <c r="G317" s="162"/>
      <c r="H317" s="162"/>
      <c r="I317" s="162"/>
    </row>
    <row r="318" spans="3:9" s="47" customFormat="1" x14ac:dyDescent="0.2">
      <c r="C318" s="48"/>
      <c r="D318" s="162"/>
      <c r="E318" s="162"/>
      <c r="F318" s="162"/>
      <c r="G318" s="162"/>
      <c r="H318" s="162"/>
      <c r="I318" s="162"/>
    </row>
    <row r="319" spans="3:9" s="47" customFormat="1" x14ac:dyDescent="0.2">
      <c r="C319" s="48"/>
      <c r="D319" s="162"/>
      <c r="E319" s="162"/>
      <c r="F319" s="162"/>
      <c r="G319" s="162"/>
      <c r="H319" s="162"/>
      <c r="I319" s="162"/>
    </row>
    <row r="320" spans="3:9" s="47" customFormat="1" x14ac:dyDescent="0.2">
      <c r="C320" s="48"/>
      <c r="D320" s="162"/>
      <c r="E320" s="162"/>
      <c r="F320" s="162"/>
      <c r="G320" s="162"/>
      <c r="H320" s="162"/>
      <c r="I320" s="162"/>
    </row>
    <row r="321" spans="3:9" s="47" customFormat="1" x14ac:dyDescent="0.2">
      <c r="C321" s="48"/>
      <c r="D321" s="162"/>
      <c r="E321" s="162"/>
      <c r="F321" s="162"/>
      <c r="G321" s="162"/>
      <c r="H321" s="162"/>
      <c r="I321" s="162"/>
    </row>
    <row r="322" spans="3:9" s="47" customFormat="1" x14ac:dyDescent="0.2">
      <c r="C322" s="48"/>
      <c r="D322" s="162"/>
      <c r="E322" s="162"/>
      <c r="F322" s="162"/>
      <c r="G322" s="162"/>
      <c r="H322" s="162"/>
      <c r="I322" s="162"/>
    </row>
    <row r="323" spans="3:9" s="47" customFormat="1" x14ac:dyDescent="0.2">
      <c r="C323" s="48"/>
      <c r="D323" s="162"/>
      <c r="E323" s="162"/>
      <c r="F323" s="162"/>
      <c r="G323" s="162"/>
      <c r="H323" s="162"/>
      <c r="I323" s="162"/>
    </row>
    <row r="324" spans="3:9" s="47" customFormat="1" x14ac:dyDescent="0.2">
      <c r="C324" s="48"/>
      <c r="D324" s="162"/>
      <c r="E324" s="162"/>
      <c r="F324" s="162"/>
      <c r="G324" s="162"/>
      <c r="H324" s="162"/>
      <c r="I324" s="162"/>
    </row>
    <row r="325" spans="3:9" s="47" customFormat="1" x14ac:dyDescent="0.2">
      <c r="C325" s="48"/>
      <c r="D325" s="162"/>
      <c r="E325" s="162"/>
      <c r="F325" s="162"/>
      <c r="G325" s="162"/>
      <c r="H325" s="162"/>
      <c r="I325" s="162"/>
    </row>
    <row r="326" spans="3:9" s="47" customFormat="1" x14ac:dyDescent="0.2">
      <c r="C326" s="48"/>
      <c r="D326" s="162"/>
      <c r="E326" s="162"/>
      <c r="F326" s="162"/>
      <c r="G326" s="162"/>
      <c r="H326" s="162"/>
      <c r="I326" s="162"/>
    </row>
    <row r="327" spans="3:9" s="47" customFormat="1" x14ac:dyDescent="0.2">
      <c r="C327" s="48"/>
      <c r="D327" s="162"/>
      <c r="E327" s="162"/>
      <c r="F327" s="162"/>
      <c r="G327" s="162"/>
      <c r="H327" s="162"/>
      <c r="I327" s="162"/>
    </row>
    <row r="328" spans="3:9" s="47" customFormat="1" x14ac:dyDescent="0.2">
      <c r="C328" s="48"/>
      <c r="D328" s="162"/>
      <c r="E328" s="162"/>
      <c r="F328" s="162"/>
      <c r="G328" s="162"/>
      <c r="H328" s="162"/>
      <c r="I328" s="162"/>
    </row>
    <row r="329" spans="3:9" s="47" customFormat="1" x14ac:dyDescent="0.2">
      <c r="C329" s="48"/>
      <c r="D329" s="162"/>
      <c r="E329" s="162"/>
      <c r="F329" s="162"/>
      <c r="G329" s="162"/>
      <c r="H329" s="162"/>
      <c r="I329" s="162"/>
    </row>
    <row r="330" spans="3:9" s="47" customFormat="1" x14ac:dyDescent="0.2">
      <c r="C330" s="48"/>
      <c r="D330" s="162"/>
      <c r="E330" s="162"/>
      <c r="F330" s="162"/>
      <c r="G330" s="162"/>
      <c r="H330" s="162"/>
      <c r="I330" s="162"/>
    </row>
    <row r="331" spans="3:9" s="47" customFormat="1" x14ac:dyDescent="0.2">
      <c r="C331" s="48"/>
      <c r="D331" s="162"/>
      <c r="E331" s="162"/>
      <c r="F331" s="162"/>
      <c r="G331" s="162"/>
      <c r="H331" s="162"/>
      <c r="I331" s="162"/>
    </row>
    <row r="332" spans="3:9" s="47" customFormat="1" x14ac:dyDescent="0.2">
      <c r="C332" s="48"/>
      <c r="D332" s="162"/>
      <c r="E332" s="162"/>
      <c r="F332" s="162"/>
      <c r="G332" s="162"/>
      <c r="H332" s="162"/>
      <c r="I332" s="162"/>
    </row>
    <row r="333" spans="3:9" s="47" customFormat="1" x14ac:dyDescent="0.2">
      <c r="C333" s="48"/>
      <c r="D333" s="162"/>
      <c r="E333" s="162"/>
      <c r="F333" s="162"/>
      <c r="G333" s="162"/>
      <c r="H333" s="162"/>
      <c r="I333" s="162"/>
    </row>
    <row r="334" spans="3:9" s="47" customFormat="1" x14ac:dyDescent="0.2">
      <c r="C334" s="48"/>
      <c r="D334" s="162"/>
      <c r="E334" s="162"/>
      <c r="F334" s="162"/>
      <c r="G334" s="162"/>
      <c r="H334" s="162"/>
      <c r="I334" s="162"/>
    </row>
    <row r="335" spans="3:9" s="47" customFormat="1" x14ac:dyDescent="0.2">
      <c r="C335" s="48"/>
      <c r="D335" s="162"/>
      <c r="E335" s="162"/>
      <c r="F335" s="162"/>
      <c r="G335" s="162"/>
      <c r="H335" s="162"/>
      <c r="I335" s="162"/>
    </row>
    <row r="336" spans="3:9" s="47" customFormat="1" x14ac:dyDescent="0.2">
      <c r="C336" s="48"/>
      <c r="D336" s="162"/>
      <c r="E336" s="162"/>
      <c r="F336" s="162"/>
      <c r="G336" s="162"/>
      <c r="H336" s="162"/>
      <c r="I336" s="162"/>
    </row>
    <row r="337" spans="3:9" s="47" customFormat="1" x14ac:dyDescent="0.2">
      <c r="C337" s="48"/>
      <c r="D337" s="162"/>
      <c r="E337" s="162"/>
      <c r="F337" s="162"/>
      <c r="G337" s="162"/>
      <c r="H337" s="162"/>
      <c r="I337" s="162"/>
    </row>
    <row r="338" spans="3:9" s="47" customFormat="1" x14ac:dyDescent="0.2">
      <c r="C338" s="48"/>
      <c r="D338" s="162"/>
      <c r="E338" s="162"/>
      <c r="F338" s="162"/>
      <c r="G338" s="162"/>
      <c r="H338" s="162"/>
      <c r="I338" s="162"/>
    </row>
    <row r="339" spans="3:9" s="47" customFormat="1" x14ac:dyDescent="0.2">
      <c r="C339" s="48"/>
      <c r="D339" s="162"/>
      <c r="E339" s="162"/>
      <c r="F339" s="162"/>
      <c r="G339" s="162"/>
      <c r="H339" s="162"/>
      <c r="I339" s="162"/>
    </row>
    <row r="340" spans="3:9" s="47" customFormat="1" x14ac:dyDescent="0.2">
      <c r="C340" s="48"/>
      <c r="D340" s="162"/>
      <c r="E340" s="162"/>
      <c r="F340" s="162"/>
      <c r="G340" s="162"/>
      <c r="H340" s="162"/>
      <c r="I340" s="162"/>
    </row>
    <row r="341" spans="3:9" s="47" customFormat="1" x14ac:dyDescent="0.2">
      <c r="C341" s="48"/>
      <c r="D341" s="162"/>
      <c r="E341" s="162"/>
      <c r="F341" s="162"/>
      <c r="G341" s="162"/>
      <c r="H341" s="162"/>
      <c r="I341" s="162"/>
    </row>
    <row r="342" spans="3:9" s="47" customFormat="1" x14ac:dyDescent="0.2">
      <c r="C342" s="48"/>
      <c r="D342" s="162"/>
      <c r="E342" s="162"/>
      <c r="F342" s="162"/>
      <c r="G342" s="162"/>
      <c r="H342" s="162"/>
      <c r="I342" s="162"/>
    </row>
    <row r="343" spans="3:9" s="47" customFormat="1" x14ac:dyDescent="0.2">
      <c r="C343" s="48"/>
      <c r="D343" s="162"/>
      <c r="E343" s="162"/>
      <c r="F343" s="162"/>
      <c r="G343" s="162"/>
      <c r="H343" s="162"/>
      <c r="I343" s="162"/>
    </row>
    <row r="344" spans="3:9" s="47" customFormat="1" x14ac:dyDescent="0.2">
      <c r="C344" s="48"/>
      <c r="D344" s="162"/>
      <c r="E344" s="162"/>
      <c r="F344" s="162"/>
      <c r="G344" s="162"/>
      <c r="H344" s="162"/>
      <c r="I344" s="162"/>
    </row>
    <row r="345" spans="3:9" s="47" customFormat="1" x14ac:dyDescent="0.2">
      <c r="C345" s="48"/>
      <c r="D345" s="162"/>
      <c r="E345" s="162"/>
      <c r="F345" s="162"/>
      <c r="G345" s="162"/>
      <c r="H345" s="162"/>
      <c r="I345" s="162"/>
    </row>
    <row r="346" spans="3:9" s="47" customFormat="1" x14ac:dyDescent="0.2">
      <c r="C346" s="48"/>
      <c r="D346" s="162"/>
      <c r="E346" s="162"/>
      <c r="F346" s="162"/>
      <c r="G346" s="162"/>
      <c r="H346" s="162"/>
      <c r="I346" s="162"/>
    </row>
    <row r="347" spans="3:9" s="47" customFormat="1" x14ac:dyDescent="0.2">
      <c r="C347" s="48"/>
      <c r="D347" s="162"/>
      <c r="E347" s="162"/>
      <c r="F347" s="162"/>
      <c r="G347" s="162"/>
      <c r="H347" s="162"/>
      <c r="I347" s="162"/>
    </row>
    <row r="348" spans="3:9" s="47" customFormat="1" x14ac:dyDescent="0.2">
      <c r="C348" s="48"/>
      <c r="D348" s="162"/>
      <c r="E348" s="162"/>
      <c r="F348" s="162"/>
      <c r="G348" s="162"/>
      <c r="H348" s="162"/>
      <c r="I348" s="162"/>
    </row>
    <row r="349" spans="3:9" s="47" customFormat="1" x14ac:dyDescent="0.2">
      <c r="C349" s="48"/>
      <c r="D349" s="162"/>
      <c r="E349" s="162"/>
      <c r="F349" s="162"/>
      <c r="G349" s="162"/>
      <c r="H349" s="162"/>
      <c r="I349" s="162"/>
    </row>
    <row r="350" spans="3:9" s="47" customFormat="1" x14ac:dyDescent="0.2">
      <c r="C350" s="48"/>
      <c r="D350" s="162"/>
      <c r="E350" s="162"/>
      <c r="F350" s="162"/>
      <c r="G350" s="162"/>
      <c r="H350" s="162"/>
      <c r="I350" s="162"/>
    </row>
    <row r="351" spans="3:9" s="47" customFormat="1" x14ac:dyDescent="0.2">
      <c r="C351" s="48"/>
      <c r="D351" s="162"/>
      <c r="E351" s="162"/>
      <c r="F351" s="162"/>
      <c r="G351" s="162"/>
      <c r="H351" s="162"/>
      <c r="I351" s="162"/>
    </row>
    <row r="352" spans="3:9" s="47" customFormat="1" x14ac:dyDescent="0.2">
      <c r="C352" s="48"/>
      <c r="D352" s="162"/>
      <c r="E352" s="162"/>
      <c r="F352" s="162"/>
      <c r="G352" s="162"/>
      <c r="H352" s="162"/>
      <c r="I352" s="162"/>
    </row>
    <row r="353" spans="3:9" s="47" customFormat="1" x14ac:dyDescent="0.2">
      <c r="C353" s="48"/>
      <c r="D353" s="162"/>
      <c r="E353" s="162"/>
      <c r="F353" s="162"/>
      <c r="G353" s="162"/>
      <c r="H353" s="162"/>
      <c r="I353" s="162"/>
    </row>
    <row r="354" spans="3:9" s="47" customFormat="1" x14ac:dyDescent="0.2">
      <c r="C354" s="48"/>
      <c r="D354" s="162"/>
      <c r="E354" s="162"/>
      <c r="F354" s="162"/>
      <c r="G354" s="162"/>
      <c r="H354" s="162"/>
      <c r="I354" s="162"/>
    </row>
    <row r="355" spans="3:9" s="47" customFormat="1" x14ac:dyDescent="0.2">
      <c r="C355" s="48"/>
      <c r="D355" s="162"/>
      <c r="E355" s="162"/>
      <c r="F355" s="162"/>
      <c r="G355" s="162"/>
      <c r="H355" s="162"/>
      <c r="I355" s="162"/>
    </row>
    <row r="356" spans="3:9" s="47" customFormat="1" x14ac:dyDescent="0.2">
      <c r="C356" s="48"/>
      <c r="D356" s="162"/>
      <c r="E356" s="162"/>
      <c r="F356" s="162"/>
      <c r="G356" s="162"/>
      <c r="H356" s="162"/>
      <c r="I356" s="162"/>
    </row>
    <row r="357" spans="3:9" s="47" customFormat="1" x14ac:dyDescent="0.2">
      <c r="C357" s="48"/>
      <c r="D357" s="162"/>
      <c r="E357" s="162"/>
      <c r="F357" s="162"/>
      <c r="G357" s="162"/>
      <c r="H357" s="162"/>
      <c r="I357" s="162"/>
    </row>
    <row r="358" spans="3:9" s="47" customFormat="1" x14ac:dyDescent="0.2">
      <c r="C358" s="48"/>
      <c r="D358" s="162"/>
      <c r="E358" s="162"/>
      <c r="F358" s="162"/>
      <c r="G358" s="162"/>
      <c r="H358" s="162"/>
      <c r="I358" s="162"/>
    </row>
    <row r="359" spans="3:9" s="47" customFormat="1" x14ac:dyDescent="0.2">
      <c r="C359" s="48"/>
      <c r="D359" s="162"/>
      <c r="E359" s="162"/>
      <c r="F359" s="162"/>
      <c r="G359" s="162"/>
      <c r="H359" s="162"/>
      <c r="I359" s="162"/>
    </row>
    <row r="360" spans="3:9" s="47" customFormat="1" x14ac:dyDescent="0.2">
      <c r="C360" s="48"/>
      <c r="D360" s="162"/>
      <c r="E360" s="162"/>
      <c r="F360" s="162"/>
      <c r="G360" s="162"/>
      <c r="H360" s="162"/>
      <c r="I360" s="162"/>
    </row>
    <row r="361" spans="3:9" s="47" customFormat="1" x14ac:dyDescent="0.2">
      <c r="C361" s="48"/>
      <c r="D361" s="162"/>
      <c r="E361" s="162"/>
      <c r="F361" s="162"/>
      <c r="G361" s="162"/>
      <c r="H361" s="162"/>
      <c r="I361" s="162"/>
    </row>
    <row r="362" spans="3:9" s="47" customFormat="1" x14ac:dyDescent="0.2">
      <c r="C362" s="48"/>
      <c r="D362" s="162"/>
      <c r="E362" s="162"/>
      <c r="F362" s="162"/>
      <c r="G362" s="162"/>
      <c r="H362" s="162"/>
      <c r="I362" s="162"/>
    </row>
    <row r="363" spans="3:9" s="47" customFormat="1" x14ac:dyDescent="0.2">
      <c r="C363" s="48"/>
      <c r="D363" s="162"/>
      <c r="E363" s="162"/>
      <c r="F363" s="162"/>
      <c r="G363" s="162"/>
      <c r="H363" s="162"/>
      <c r="I363" s="162"/>
    </row>
    <row r="364" spans="3:9" s="47" customFormat="1" x14ac:dyDescent="0.2">
      <c r="C364" s="48"/>
      <c r="D364" s="162"/>
      <c r="E364" s="162"/>
      <c r="F364" s="162"/>
      <c r="G364" s="162"/>
      <c r="H364" s="162"/>
      <c r="I364" s="162"/>
    </row>
    <row r="365" spans="3:9" s="47" customFormat="1" x14ac:dyDescent="0.2">
      <c r="C365" s="48"/>
      <c r="D365" s="162"/>
      <c r="E365" s="162"/>
      <c r="F365" s="162"/>
      <c r="G365" s="162"/>
      <c r="H365" s="162"/>
      <c r="I365" s="162"/>
    </row>
    <row r="366" spans="3:9" s="47" customFormat="1" x14ac:dyDescent="0.2">
      <c r="C366" s="48"/>
      <c r="D366" s="162"/>
      <c r="E366" s="162"/>
      <c r="F366" s="162"/>
      <c r="G366" s="162"/>
      <c r="H366" s="162"/>
      <c r="I366" s="162"/>
    </row>
    <row r="367" spans="3:9" s="47" customFormat="1" x14ac:dyDescent="0.2">
      <c r="C367" s="48"/>
      <c r="D367" s="162"/>
      <c r="E367" s="162"/>
      <c r="F367" s="162"/>
      <c r="G367" s="162"/>
      <c r="H367" s="162"/>
      <c r="I367" s="162"/>
    </row>
    <row r="368" spans="3:9" s="47" customFormat="1" x14ac:dyDescent="0.2">
      <c r="C368" s="48"/>
      <c r="D368" s="162"/>
      <c r="E368" s="162"/>
      <c r="F368" s="162"/>
      <c r="G368" s="162"/>
      <c r="H368" s="162"/>
      <c r="I368" s="162"/>
    </row>
    <row r="369" spans="3:9" s="47" customFormat="1" x14ac:dyDescent="0.2">
      <c r="C369" s="48"/>
      <c r="D369" s="162"/>
      <c r="E369" s="162"/>
      <c r="F369" s="162"/>
      <c r="G369" s="162"/>
      <c r="H369" s="162"/>
      <c r="I369" s="162"/>
    </row>
    <row r="370" spans="3:9" s="47" customFormat="1" x14ac:dyDescent="0.2">
      <c r="C370" s="48"/>
      <c r="D370" s="162"/>
      <c r="E370" s="162"/>
      <c r="F370" s="162"/>
      <c r="G370" s="162"/>
      <c r="H370" s="162"/>
      <c r="I370" s="162"/>
    </row>
    <row r="371" spans="3:9" s="47" customFormat="1" x14ac:dyDescent="0.2">
      <c r="C371" s="48"/>
      <c r="D371" s="162"/>
      <c r="E371" s="162"/>
      <c r="F371" s="162"/>
      <c r="G371" s="162"/>
      <c r="H371" s="162"/>
      <c r="I371" s="162"/>
    </row>
    <row r="372" spans="3:9" s="47" customFormat="1" x14ac:dyDescent="0.2">
      <c r="C372" s="48"/>
      <c r="D372" s="162"/>
      <c r="E372" s="162"/>
      <c r="F372" s="162"/>
      <c r="G372" s="162"/>
      <c r="H372" s="162"/>
      <c r="I372" s="162"/>
    </row>
    <row r="373" spans="3:9" s="47" customFormat="1" x14ac:dyDescent="0.2">
      <c r="C373" s="48"/>
      <c r="D373" s="162"/>
      <c r="E373" s="162"/>
      <c r="F373" s="162"/>
      <c r="G373" s="162"/>
      <c r="H373" s="162"/>
      <c r="I373" s="162"/>
    </row>
    <row r="374" spans="3:9" s="47" customFormat="1" x14ac:dyDescent="0.2">
      <c r="C374" s="48"/>
      <c r="D374" s="162"/>
      <c r="E374" s="162"/>
      <c r="F374" s="162"/>
      <c r="G374" s="162"/>
      <c r="H374" s="162"/>
      <c r="I374" s="162"/>
    </row>
    <row r="375" spans="3:9" s="47" customFormat="1" x14ac:dyDescent="0.2">
      <c r="C375" s="48"/>
      <c r="D375" s="162"/>
      <c r="E375" s="162"/>
      <c r="F375" s="162"/>
      <c r="G375" s="162"/>
      <c r="H375" s="162"/>
      <c r="I375" s="162"/>
    </row>
    <row r="376" spans="3:9" s="47" customFormat="1" x14ac:dyDescent="0.2">
      <c r="C376" s="48"/>
      <c r="D376" s="162"/>
      <c r="E376" s="162"/>
      <c r="F376" s="162"/>
      <c r="G376" s="162"/>
      <c r="H376" s="162"/>
      <c r="I376" s="162"/>
    </row>
    <row r="377" spans="3:9" s="47" customFormat="1" x14ac:dyDescent="0.2">
      <c r="C377" s="48"/>
      <c r="D377" s="162"/>
      <c r="E377" s="162"/>
      <c r="F377" s="162"/>
      <c r="G377" s="162"/>
      <c r="H377" s="162"/>
      <c r="I377" s="162"/>
    </row>
    <row r="378" spans="3:9" s="47" customFormat="1" x14ac:dyDescent="0.2">
      <c r="C378" s="48"/>
      <c r="D378" s="162"/>
      <c r="E378" s="162"/>
      <c r="F378" s="162"/>
      <c r="G378" s="162"/>
      <c r="H378" s="162"/>
      <c r="I378" s="162"/>
    </row>
    <row r="379" spans="3:9" s="47" customFormat="1" x14ac:dyDescent="0.2">
      <c r="C379" s="48"/>
      <c r="D379" s="162"/>
      <c r="E379" s="162"/>
      <c r="F379" s="162"/>
      <c r="G379" s="162"/>
      <c r="H379" s="162"/>
      <c r="I379" s="162"/>
    </row>
    <row r="380" spans="3:9" s="47" customFormat="1" x14ac:dyDescent="0.2">
      <c r="C380" s="48"/>
      <c r="D380" s="162"/>
      <c r="E380" s="162"/>
      <c r="F380" s="162"/>
      <c r="G380" s="162"/>
      <c r="H380" s="162"/>
      <c r="I380" s="162"/>
    </row>
    <row r="381" spans="3:9" s="47" customFormat="1" x14ac:dyDescent="0.2">
      <c r="C381" s="48"/>
      <c r="D381" s="162"/>
      <c r="E381" s="162"/>
      <c r="F381" s="162"/>
      <c r="G381" s="162"/>
      <c r="H381" s="162"/>
      <c r="I381" s="162"/>
    </row>
    <row r="382" spans="3:9" s="47" customFormat="1" x14ac:dyDescent="0.2">
      <c r="C382" s="48"/>
      <c r="D382" s="162"/>
      <c r="E382" s="162"/>
      <c r="F382" s="162"/>
      <c r="G382" s="162"/>
      <c r="H382" s="162"/>
      <c r="I382" s="162"/>
    </row>
    <row r="383" spans="3:9" s="47" customFormat="1" x14ac:dyDescent="0.2">
      <c r="C383" s="48"/>
      <c r="D383" s="162"/>
      <c r="E383" s="162"/>
      <c r="F383" s="162"/>
      <c r="G383" s="162"/>
      <c r="H383" s="162"/>
      <c r="I383" s="162"/>
    </row>
    <row r="384" spans="3:9" s="47" customFormat="1" x14ac:dyDescent="0.2">
      <c r="C384" s="48"/>
      <c r="D384" s="162"/>
      <c r="E384" s="162"/>
      <c r="F384" s="162"/>
      <c r="G384" s="162"/>
      <c r="H384" s="162"/>
      <c r="I384" s="162"/>
    </row>
  </sheetData>
  <mergeCells count="11">
    <mergeCell ref="B4:J4"/>
    <mergeCell ref="M9:N10"/>
    <mergeCell ref="M12:N16"/>
    <mergeCell ref="M17:N17"/>
    <mergeCell ref="M18:N21"/>
    <mergeCell ref="S9:U11"/>
    <mergeCell ref="M85:N88"/>
    <mergeCell ref="M28:N29"/>
    <mergeCell ref="M31:N34"/>
    <mergeCell ref="M75:N76"/>
    <mergeCell ref="M78:N83"/>
  </mergeCells>
  <conditionalFormatting sqref="D79:I79 D99:I100 D104:I105 D89:I89 D94:I95 D84:I84">
    <cfRule type="cellIs" dxfId="15" priority="2" operator="equal">
      <formula>0</formula>
    </cfRule>
  </conditionalFormatting>
  <conditionalFormatting sqref="D81:I82 D91:I92 D96:I97 D101:I102 D106:I107 D86:I87">
    <cfRule type="cellIs" dxfId="14" priority="1" operator="equal">
      <formula>0</formula>
    </cfRule>
  </conditionalFormatting>
  <dataValidations count="1">
    <dataValidation type="list" allowBlank="1" showInputMessage="1" showErrorMessage="1" sqref="D20:I20">
      <formula1>"0,3,6,9,12,16"</formula1>
    </dataValidation>
  </dataValidations>
  <pageMargins left="0.7" right="0.7" top="0.75" bottom="0.75" header="0.3" footer="0.3"/>
  <pageSetup paperSize="9" orientation="portrait" horizontalDpi="0" verticalDpi="0"/>
  <ignoredErrors>
    <ignoredError sqref="I39" numberStoredAsText="1"/>
    <ignoredError sqref="G39 I46" twoDigitTextYear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tabColor rgb="FF00B050"/>
  </sheetPr>
  <dimension ref="A1:M33"/>
  <sheetViews>
    <sheetView topLeftCell="B1" workbookViewId="0">
      <selection activeCell="F54" sqref="F54"/>
    </sheetView>
  </sheetViews>
  <sheetFormatPr baseColWidth="10" defaultRowHeight="16" x14ac:dyDescent="0.2"/>
  <cols>
    <col min="1" max="1" width="1.83203125" customWidth="1"/>
    <col min="2" max="2" width="17.5" customWidth="1"/>
    <col min="9" max="9" width="12.6640625" bestFit="1" customWidth="1"/>
    <col min="10" max="11" width="5" customWidth="1"/>
    <col min="13" max="13" width="2" customWidth="1"/>
  </cols>
  <sheetData>
    <row r="1" spans="1:13" ht="26" customHeight="1" x14ac:dyDescent="0.2">
      <c r="A1" s="348" t="str">
        <f>Prix!D5</f>
        <v>Classic FR</v>
      </c>
      <c r="B1" s="349"/>
      <c r="C1" s="349"/>
      <c r="D1" s="349"/>
      <c r="E1" s="349"/>
      <c r="F1" s="349"/>
      <c r="G1" s="352">
        <f>Prix!D72</f>
        <v>20</v>
      </c>
      <c r="H1" s="342" t="s">
        <v>41</v>
      </c>
      <c r="I1" s="352">
        <f>Prix!D19</f>
        <v>6</v>
      </c>
      <c r="J1" s="342" t="s">
        <v>48</v>
      </c>
      <c r="K1" s="342"/>
      <c r="L1" s="342"/>
      <c r="M1" s="6"/>
    </row>
    <row r="2" spans="1:13" ht="26" customHeight="1" x14ac:dyDescent="0.2">
      <c r="A2" s="350"/>
      <c r="B2" s="351"/>
      <c r="C2" s="351"/>
      <c r="D2" s="351"/>
      <c r="E2" s="351"/>
      <c r="F2" s="351"/>
      <c r="G2" s="353"/>
      <c r="H2" s="343"/>
      <c r="I2" s="353"/>
      <c r="J2" s="343"/>
      <c r="K2" s="343"/>
      <c r="L2" s="343"/>
      <c r="M2" s="7"/>
    </row>
    <row r="3" spans="1:13" x14ac:dyDescent="0.2">
      <c r="A3" s="8"/>
      <c r="B3" s="354" t="s">
        <v>49</v>
      </c>
      <c r="C3" s="354"/>
      <c r="D3" s="355"/>
      <c r="E3" s="356" t="s">
        <v>50</v>
      </c>
      <c r="F3" s="354"/>
      <c r="G3" s="355"/>
      <c r="H3" s="354" t="s">
        <v>51</v>
      </c>
      <c r="I3" s="354"/>
      <c r="J3" s="354"/>
      <c r="K3" s="19"/>
      <c r="L3" s="19"/>
      <c r="M3" s="7"/>
    </row>
    <row r="4" spans="1:13" x14ac:dyDescent="0.2">
      <c r="A4" s="8"/>
      <c r="B4" s="5"/>
      <c r="C4" s="5"/>
      <c r="D4" s="15"/>
      <c r="E4" s="14"/>
      <c r="F4" s="5"/>
      <c r="G4" s="15"/>
      <c r="H4" s="5"/>
      <c r="I4" s="5"/>
      <c r="J4" s="5"/>
      <c r="K4" s="5"/>
      <c r="L4" s="5"/>
      <c r="M4" s="7"/>
    </row>
    <row r="5" spans="1:13" x14ac:dyDescent="0.2">
      <c r="A5" s="8"/>
      <c r="B5" s="5" t="s">
        <v>64</v>
      </c>
      <c r="C5" s="17">
        <f>Prix!D75</f>
        <v>11.9</v>
      </c>
      <c r="D5" s="15" t="s">
        <v>41</v>
      </c>
      <c r="E5" s="43" t="str">
        <f>Prix!D79</f>
        <v>Classic FR</v>
      </c>
      <c r="F5" s="17">
        <f>Prix!D81</f>
        <v>3</v>
      </c>
      <c r="G5" s="15" t="s">
        <v>41</v>
      </c>
      <c r="H5" s="5">
        <f>Prix!D48</f>
        <v>0</v>
      </c>
      <c r="I5" s="17">
        <f>Prix!D96</f>
        <v>0</v>
      </c>
      <c r="J5" s="5" t="s">
        <v>41</v>
      </c>
      <c r="K5" s="5">
        <f>Prix!D97</f>
        <v>0</v>
      </c>
      <c r="L5" s="5" t="s">
        <v>69</v>
      </c>
      <c r="M5" s="7"/>
    </row>
    <row r="6" spans="1:13" x14ac:dyDescent="0.2">
      <c r="A6" s="8"/>
      <c r="B6" s="5" t="s">
        <v>57</v>
      </c>
      <c r="C6" s="17">
        <f>Prix!D76</f>
        <v>5.0999999999999996</v>
      </c>
      <c r="D6" s="15" t="s">
        <v>41</v>
      </c>
      <c r="E6" s="43">
        <f>Prix!D84</f>
        <v>0</v>
      </c>
      <c r="F6" s="17">
        <f>Prix!D86</f>
        <v>0</v>
      </c>
      <c r="G6" s="15" t="s">
        <v>41</v>
      </c>
      <c r="H6" s="5">
        <f>Prix!D56</f>
        <v>0</v>
      </c>
      <c r="I6" s="17">
        <f>Prix!D101</f>
        <v>0</v>
      </c>
      <c r="J6" s="5" t="s">
        <v>41</v>
      </c>
      <c r="K6" s="5">
        <f>Prix!D102</f>
        <v>0</v>
      </c>
      <c r="L6" s="5" t="s">
        <v>69</v>
      </c>
      <c r="M6" s="7"/>
    </row>
    <row r="7" spans="1:13" x14ac:dyDescent="0.2">
      <c r="A7" s="8"/>
      <c r="B7" s="5"/>
      <c r="C7" s="17"/>
      <c r="D7" s="15"/>
      <c r="E7" s="43">
        <f>Prix!D89</f>
        <v>0</v>
      </c>
      <c r="F7" s="17">
        <f>Prix!D91</f>
        <v>0</v>
      </c>
      <c r="G7" s="15" t="s">
        <v>41</v>
      </c>
      <c r="H7" s="5">
        <f>Prix!D64</f>
        <v>0</v>
      </c>
      <c r="I7" s="17">
        <f>Prix!D106</f>
        <v>0</v>
      </c>
      <c r="J7" s="5" t="s">
        <v>41</v>
      </c>
      <c r="K7" s="5">
        <f>Prix!D107</f>
        <v>0</v>
      </c>
      <c r="L7" s="5" t="s">
        <v>69</v>
      </c>
      <c r="M7" s="7"/>
    </row>
    <row r="8" spans="1:13" x14ac:dyDescent="0.2">
      <c r="A8" s="8"/>
      <c r="B8" s="5" t="s">
        <v>60</v>
      </c>
      <c r="C8" s="17">
        <f>C5+C6</f>
        <v>17</v>
      </c>
      <c r="D8" s="15" t="s">
        <v>41</v>
      </c>
      <c r="E8" s="18"/>
      <c r="F8" s="17">
        <f>F5+F6+F7</f>
        <v>3</v>
      </c>
      <c r="G8" s="15" t="s">
        <v>41</v>
      </c>
      <c r="H8" s="5"/>
      <c r="I8" s="17">
        <f>I5+I6+I7</f>
        <v>0</v>
      </c>
      <c r="J8" s="5" t="s">
        <v>41</v>
      </c>
      <c r="K8" s="5"/>
      <c r="L8" s="5"/>
      <c r="M8" s="7"/>
    </row>
    <row r="9" spans="1:13" ht="17" thickBot="1" x14ac:dyDescent="0.25">
      <c r="A9" s="8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7"/>
    </row>
    <row r="10" spans="1:13" ht="17" thickTop="1" x14ac:dyDescent="0.2">
      <c r="A10" s="8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7"/>
    </row>
    <row r="11" spans="1:13" x14ac:dyDescent="0.2">
      <c r="A11" s="8"/>
      <c r="B11" s="344" t="s">
        <v>26</v>
      </c>
      <c r="C11" s="344"/>
      <c r="D11" s="29">
        <f>Prix!D112</f>
        <v>15</v>
      </c>
      <c r="E11" s="29" t="s">
        <v>68</v>
      </c>
      <c r="F11" s="13"/>
      <c r="G11" s="13"/>
      <c r="H11" s="13"/>
      <c r="I11" s="13"/>
      <c r="J11" s="13"/>
      <c r="K11" s="13"/>
      <c r="L11" s="13"/>
      <c r="M11" s="7"/>
    </row>
    <row r="12" spans="1:13" x14ac:dyDescent="0.2">
      <c r="A12" s="8"/>
      <c r="B12" s="344" t="s">
        <v>61</v>
      </c>
      <c r="C12" s="344"/>
      <c r="D12" s="345">
        <f ca="1">TODAY()</f>
        <v>42779</v>
      </c>
      <c r="E12" s="345"/>
      <c r="F12" s="12"/>
      <c r="G12" s="346" t="s">
        <v>63</v>
      </c>
      <c r="H12" s="346"/>
      <c r="I12" s="28">
        <f>Prix!D114</f>
        <v>1.1942550000000001</v>
      </c>
      <c r="J12" s="12"/>
      <c r="K12" s="12"/>
      <c r="L12" s="12"/>
      <c r="M12" s="7"/>
    </row>
    <row r="13" spans="1:13" x14ac:dyDescent="0.2">
      <c r="A13" s="8"/>
      <c r="B13" s="344" t="s">
        <v>62</v>
      </c>
      <c r="C13" s="344"/>
      <c r="D13" s="347">
        <f ca="1">TODAY()+D11</f>
        <v>42794</v>
      </c>
      <c r="E13" s="347"/>
      <c r="F13" s="12"/>
      <c r="G13" s="12"/>
      <c r="H13" s="12"/>
      <c r="I13" s="12"/>
      <c r="J13" s="12"/>
      <c r="K13" s="12"/>
      <c r="L13" s="12"/>
      <c r="M13" s="7"/>
    </row>
    <row r="14" spans="1:13" ht="17" thickBot="1" x14ac:dyDescent="0.25">
      <c r="A14" s="9"/>
      <c r="B14" s="341"/>
      <c r="C14" s="341"/>
      <c r="D14" s="10"/>
      <c r="E14" s="10"/>
      <c r="F14" s="10"/>
      <c r="G14" s="10"/>
      <c r="H14" s="10"/>
      <c r="I14" s="10"/>
      <c r="J14" s="10"/>
      <c r="K14" s="10"/>
      <c r="L14" s="10"/>
      <c r="M14" s="11"/>
    </row>
    <row r="18" spans="1:13" ht="16" customHeight="1" x14ac:dyDescent="0.2">
      <c r="A18" s="38"/>
      <c r="B18" s="38"/>
      <c r="C18" s="38"/>
      <c r="D18" s="38"/>
      <c r="E18" s="38"/>
      <c r="F18" s="38"/>
      <c r="G18" s="39"/>
      <c r="H18" s="38"/>
      <c r="I18" s="38"/>
      <c r="J18" s="38"/>
      <c r="K18" s="38"/>
      <c r="L18" s="38"/>
      <c r="M18" s="31"/>
    </row>
    <row r="19" spans="1:13" ht="16" customHeight="1" x14ac:dyDescent="0.2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1"/>
    </row>
    <row r="20" spans="1:13" x14ac:dyDescent="0.2">
      <c r="A20" s="31"/>
      <c r="B20" s="33"/>
      <c r="C20" s="33"/>
      <c r="D20" s="33"/>
      <c r="E20" s="33"/>
      <c r="F20" s="33"/>
      <c r="G20" s="33"/>
      <c r="H20" s="33"/>
      <c r="I20" s="33"/>
      <c r="J20" s="33"/>
      <c r="K20" s="30"/>
      <c r="L20" s="30"/>
      <c r="M20" s="31"/>
    </row>
    <row r="21" spans="1:13" x14ac:dyDescent="0.2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</row>
    <row r="22" spans="1:13" x14ac:dyDescent="0.2">
      <c r="A22" s="31"/>
      <c r="B22" s="31"/>
      <c r="C22" s="32"/>
      <c r="D22" s="31"/>
      <c r="E22" s="37"/>
      <c r="F22" s="32"/>
      <c r="G22" s="31"/>
      <c r="H22" s="31"/>
      <c r="I22" s="32"/>
      <c r="J22" s="31"/>
      <c r="K22" s="31"/>
      <c r="L22" s="31"/>
      <c r="M22" s="31"/>
    </row>
    <row r="23" spans="1:13" x14ac:dyDescent="0.2">
      <c r="A23" s="31"/>
      <c r="B23" s="31"/>
      <c r="C23" s="32"/>
      <c r="D23" s="31"/>
      <c r="E23" s="37"/>
      <c r="F23" s="32"/>
      <c r="G23" s="31"/>
      <c r="H23" s="31"/>
      <c r="I23" s="32"/>
      <c r="J23" s="31"/>
      <c r="K23" s="31"/>
      <c r="L23" s="31"/>
      <c r="M23" s="31"/>
    </row>
    <row r="24" spans="1:13" x14ac:dyDescent="0.2">
      <c r="A24" s="31"/>
      <c r="B24" s="31"/>
      <c r="C24" s="32"/>
      <c r="D24" s="31"/>
      <c r="E24" s="37"/>
      <c r="F24" s="32"/>
      <c r="G24" s="31"/>
      <c r="H24" s="31"/>
      <c r="I24" s="32"/>
      <c r="J24" s="31"/>
      <c r="K24" s="31"/>
      <c r="L24" s="31"/>
      <c r="M24" s="31"/>
    </row>
    <row r="25" spans="1:13" x14ac:dyDescent="0.2">
      <c r="A25" s="31"/>
      <c r="B25" s="31"/>
      <c r="C25" s="32"/>
      <c r="D25" s="31"/>
      <c r="E25" s="37"/>
      <c r="F25" s="32"/>
      <c r="G25" s="31"/>
      <c r="H25" s="31"/>
      <c r="I25" s="32"/>
      <c r="J25" s="31"/>
      <c r="K25" s="31"/>
      <c r="L25" s="31"/>
      <c r="M25" s="31"/>
    </row>
    <row r="26" spans="1:13" x14ac:dyDescent="0.2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</row>
    <row r="27" spans="1:13" x14ac:dyDescent="0.2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</row>
    <row r="28" spans="1:13" x14ac:dyDescent="0.2">
      <c r="A28" s="31"/>
      <c r="B28" s="40"/>
      <c r="C28" s="40"/>
      <c r="D28" s="33"/>
      <c r="E28" s="33"/>
      <c r="F28" s="34"/>
      <c r="G28" s="34"/>
      <c r="H28" s="34"/>
      <c r="I28" s="34"/>
      <c r="J28" s="34"/>
      <c r="K28" s="34"/>
      <c r="L28" s="34"/>
      <c r="M28" s="31"/>
    </row>
    <row r="29" spans="1:13" x14ac:dyDescent="0.2">
      <c r="A29" s="31"/>
      <c r="B29" s="40"/>
      <c r="C29" s="40"/>
      <c r="D29" s="41"/>
      <c r="E29" s="41"/>
      <c r="F29" s="35"/>
      <c r="G29" s="41"/>
      <c r="H29" s="41"/>
      <c r="I29" s="36"/>
      <c r="J29" s="35"/>
      <c r="K29" s="35"/>
      <c r="L29" s="35"/>
      <c r="M29" s="31"/>
    </row>
    <row r="30" spans="1:13" x14ac:dyDescent="0.2">
      <c r="A30" s="31"/>
      <c r="B30" s="40"/>
      <c r="C30" s="40"/>
      <c r="D30" s="42"/>
      <c r="E30" s="42"/>
      <c r="F30" s="35"/>
      <c r="G30" s="35"/>
      <c r="H30" s="35"/>
      <c r="I30" s="35"/>
      <c r="J30" s="35"/>
      <c r="K30" s="35"/>
      <c r="L30" s="35"/>
      <c r="M30" s="31"/>
    </row>
    <row r="31" spans="1:13" x14ac:dyDescent="0.2">
      <c r="A31" s="31"/>
      <c r="B31" s="40"/>
      <c r="C31" s="40"/>
      <c r="D31" s="31"/>
      <c r="E31" s="31"/>
      <c r="F31" s="31"/>
      <c r="G31" s="31"/>
      <c r="H31" s="31"/>
      <c r="I31" s="31"/>
      <c r="J31" s="31"/>
      <c r="K31" s="31"/>
      <c r="L31" s="31"/>
      <c r="M31" s="31"/>
    </row>
    <row r="32" spans="1:13" x14ac:dyDescent="0.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1:13" x14ac:dyDescent="0.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</sheetData>
  <mergeCells count="15">
    <mergeCell ref="B14:C14"/>
    <mergeCell ref="J1:L2"/>
    <mergeCell ref="B11:C11"/>
    <mergeCell ref="B12:C12"/>
    <mergeCell ref="D12:E12"/>
    <mergeCell ref="G12:H12"/>
    <mergeCell ref="B13:C13"/>
    <mergeCell ref="D13:E13"/>
    <mergeCell ref="A1:F2"/>
    <mergeCell ref="G1:G2"/>
    <mergeCell ref="H1:H2"/>
    <mergeCell ref="I1:I2"/>
    <mergeCell ref="B3:D3"/>
    <mergeCell ref="E3:G3"/>
    <mergeCell ref="H3:J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>
    <tabColor rgb="FF00B050"/>
  </sheetPr>
  <dimension ref="A1:M14"/>
  <sheetViews>
    <sheetView workbookViewId="0">
      <selection activeCell="I5" sqref="I5"/>
    </sheetView>
  </sheetViews>
  <sheetFormatPr baseColWidth="10" defaultRowHeight="16" x14ac:dyDescent="0.2"/>
  <cols>
    <col min="1" max="1" width="1.83203125" customWidth="1"/>
    <col min="2" max="2" width="17.5" customWidth="1"/>
    <col min="8" max="8" width="13.5" bestFit="1" customWidth="1"/>
    <col min="9" max="9" width="12.6640625" bestFit="1" customWidth="1"/>
    <col min="10" max="11" width="5" customWidth="1"/>
    <col min="13" max="13" width="2" customWidth="1"/>
  </cols>
  <sheetData>
    <row r="1" spans="1:13" ht="26" customHeight="1" x14ac:dyDescent="0.2">
      <c r="A1" s="348" t="str">
        <f>Prix!E5</f>
        <v>Classic FR Noisettes Fumées</v>
      </c>
      <c r="B1" s="349"/>
      <c r="C1" s="349"/>
      <c r="D1" s="349"/>
      <c r="E1" s="349"/>
      <c r="F1" s="349"/>
      <c r="G1" s="352">
        <f>Prix!E72</f>
        <v>20</v>
      </c>
      <c r="H1" s="342" t="s">
        <v>41</v>
      </c>
      <c r="I1" s="352">
        <f>Prix!E19</f>
        <v>6</v>
      </c>
      <c r="J1" s="342" t="s">
        <v>48</v>
      </c>
      <c r="K1" s="342"/>
      <c r="L1" s="342"/>
      <c r="M1" s="6"/>
    </row>
    <row r="2" spans="1:13" ht="26" customHeight="1" x14ac:dyDescent="0.2">
      <c r="A2" s="350"/>
      <c r="B2" s="351"/>
      <c r="C2" s="351"/>
      <c r="D2" s="351"/>
      <c r="E2" s="351"/>
      <c r="F2" s="351"/>
      <c r="G2" s="353"/>
      <c r="H2" s="343"/>
      <c r="I2" s="353"/>
      <c r="J2" s="343"/>
      <c r="K2" s="343"/>
      <c r="L2" s="343"/>
      <c r="M2" s="7"/>
    </row>
    <row r="3" spans="1:13" x14ac:dyDescent="0.2">
      <c r="A3" s="8"/>
      <c r="B3" s="354" t="s">
        <v>49</v>
      </c>
      <c r="C3" s="354"/>
      <c r="D3" s="355"/>
      <c r="E3" s="356" t="s">
        <v>50</v>
      </c>
      <c r="F3" s="354"/>
      <c r="G3" s="355"/>
      <c r="H3" s="354" t="s">
        <v>51</v>
      </c>
      <c r="I3" s="354"/>
      <c r="J3" s="354"/>
      <c r="K3" s="158"/>
      <c r="L3" s="158"/>
      <c r="M3" s="7"/>
    </row>
    <row r="4" spans="1:13" x14ac:dyDescent="0.2">
      <c r="A4" s="8"/>
      <c r="B4" s="5"/>
      <c r="C4" s="5"/>
      <c r="D4" s="15"/>
      <c r="E4" s="14"/>
      <c r="F4" s="5"/>
      <c r="G4" s="15"/>
      <c r="H4" s="5"/>
      <c r="I4" s="5"/>
      <c r="J4" s="5"/>
      <c r="K4" s="5"/>
      <c r="L4" s="5"/>
      <c r="M4" s="7"/>
    </row>
    <row r="5" spans="1:13" x14ac:dyDescent="0.2">
      <c r="A5" s="8"/>
      <c r="B5" s="5" t="s">
        <v>64</v>
      </c>
      <c r="C5" s="157">
        <f>Prix!E75</f>
        <v>10.92</v>
      </c>
      <c r="D5" s="15" t="s">
        <v>41</v>
      </c>
      <c r="E5" s="43" t="str">
        <f>Prix!E79</f>
        <v>Classic FR</v>
      </c>
      <c r="F5" s="157">
        <f>Prix!E81</f>
        <v>3</v>
      </c>
      <c r="G5" s="15" t="s">
        <v>41</v>
      </c>
      <c r="H5" s="5" t="str">
        <f>Prix!E48</f>
        <v>Acétyl Pyrazine</v>
      </c>
      <c r="I5" s="157">
        <f>Prix!E96</f>
        <v>1.4000000000000001</v>
      </c>
      <c r="J5" s="5" t="s">
        <v>41</v>
      </c>
      <c r="K5" s="5">
        <f>Prix!E97</f>
        <v>42.000000000000007</v>
      </c>
      <c r="L5" s="5" t="s">
        <v>69</v>
      </c>
      <c r="M5" s="7"/>
    </row>
    <row r="6" spans="1:13" x14ac:dyDescent="0.2">
      <c r="A6" s="8"/>
      <c r="B6" s="5" t="s">
        <v>57</v>
      </c>
      <c r="C6" s="157">
        <f>Prix!E76</f>
        <v>4.68</v>
      </c>
      <c r="D6" s="15" t="s">
        <v>41</v>
      </c>
      <c r="E6" s="43">
        <f>Prix!E84</f>
        <v>0</v>
      </c>
      <c r="F6" s="157">
        <f>Prix!E86</f>
        <v>0</v>
      </c>
      <c r="G6" s="15" t="s">
        <v>41</v>
      </c>
      <c r="H6" s="5">
        <f>Prix!E56</f>
        <v>0</v>
      </c>
      <c r="I6" s="157">
        <f>Prix!E101</f>
        <v>0</v>
      </c>
      <c r="J6" s="5" t="s">
        <v>41</v>
      </c>
      <c r="K6" s="5">
        <f>Prix!E102</f>
        <v>0</v>
      </c>
      <c r="L6" s="5" t="s">
        <v>69</v>
      </c>
      <c r="M6" s="7"/>
    </row>
    <row r="7" spans="1:13" x14ac:dyDescent="0.2">
      <c r="A7" s="8"/>
      <c r="B7" s="5"/>
      <c r="C7" s="157"/>
      <c r="D7" s="15"/>
      <c r="E7" s="43">
        <f>Prix!E89</f>
        <v>0</v>
      </c>
      <c r="F7" s="157">
        <f>Prix!E91</f>
        <v>0</v>
      </c>
      <c r="G7" s="15" t="s">
        <v>41</v>
      </c>
      <c r="H7" s="5">
        <f>Prix!E64</f>
        <v>0</v>
      </c>
      <c r="I7" s="157">
        <f>Prix!E106</f>
        <v>0</v>
      </c>
      <c r="J7" s="5" t="s">
        <v>41</v>
      </c>
      <c r="K7" s="5">
        <f>Prix!E107</f>
        <v>0</v>
      </c>
      <c r="L7" s="5" t="s">
        <v>69</v>
      </c>
      <c r="M7" s="7"/>
    </row>
    <row r="8" spans="1:13" x14ac:dyDescent="0.2">
      <c r="A8" s="8"/>
      <c r="B8" s="5" t="s">
        <v>60</v>
      </c>
      <c r="C8" s="157">
        <f>C5+C6</f>
        <v>15.6</v>
      </c>
      <c r="D8" s="15" t="s">
        <v>41</v>
      </c>
      <c r="E8" s="18"/>
      <c r="F8" s="157">
        <f>F5+F6+F7</f>
        <v>3</v>
      </c>
      <c r="G8" s="15" t="s">
        <v>41</v>
      </c>
      <c r="H8" s="5"/>
      <c r="I8" s="157">
        <f>I5+I6+I7</f>
        <v>1.4000000000000001</v>
      </c>
      <c r="J8" s="5" t="s">
        <v>41</v>
      </c>
      <c r="K8" s="5"/>
      <c r="L8" s="5"/>
      <c r="M8" s="7"/>
    </row>
    <row r="9" spans="1:13" ht="17" thickBot="1" x14ac:dyDescent="0.25">
      <c r="A9" s="8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7"/>
    </row>
    <row r="10" spans="1:13" ht="17" thickTop="1" x14ac:dyDescent="0.2">
      <c r="A10" s="8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7"/>
    </row>
    <row r="11" spans="1:13" x14ac:dyDescent="0.2">
      <c r="A11" s="8"/>
      <c r="B11" s="344" t="s">
        <v>26</v>
      </c>
      <c r="C11" s="344"/>
      <c r="D11" s="29">
        <f>Prix!E112</f>
        <v>15</v>
      </c>
      <c r="E11" s="29" t="s">
        <v>68</v>
      </c>
      <c r="F11" s="13"/>
      <c r="G11" s="13"/>
      <c r="H11" s="13"/>
      <c r="I11" s="13"/>
      <c r="J11" s="13"/>
      <c r="K11" s="13"/>
      <c r="L11" s="13"/>
      <c r="M11" s="7"/>
    </row>
    <row r="12" spans="1:13" x14ac:dyDescent="0.2">
      <c r="A12" s="8"/>
      <c r="B12" s="344" t="s">
        <v>61</v>
      </c>
      <c r="C12" s="344"/>
      <c r="D12" s="345">
        <f ca="1">TODAY()</f>
        <v>42779</v>
      </c>
      <c r="E12" s="345"/>
      <c r="F12" s="12"/>
      <c r="G12" s="346" t="s">
        <v>63</v>
      </c>
      <c r="H12" s="346"/>
      <c r="I12" s="28">
        <f>Prix!E114</f>
        <v>1.4084340000000002</v>
      </c>
      <c r="J12" s="12"/>
      <c r="K12" s="12"/>
      <c r="L12" s="12"/>
      <c r="M12" s="7"/>
    </row>
    <row r="13" spans="1:13" x14ac:dyDescent="0.2">
      <c r="A13" s="8"/>
      <c r="B13" s="344" t="s">
        <v>62</v>
      </c>
      <c r="C13" s="344"/>
      <c r="D13" s="347">
        <f ca="1">TODAY()+D11</f>
        <v>42794</v>
      </c>
      <c r="E13" s="347"/>
      <c r="F13" s="12"/>
      <c r="G13" s="12"/>
      <c r="H13" s="12"/>
      <c r="I13" s="12"/>
      <c r="J13" s="12"/>
      <c r="K13" s="12"/>
      <c r="L13" s="12"/>
      <c r="M13" s="7"/>
    </row>
    <row r="14" spans="1:13" ht="17" thickBot="1" x14ac:dyDescent="0.25">
      <c r="A14" s="9"/>
      <c r="B14" s="341"/>
      <c r="C14" s="341"/>
      <c r="D14" s="10"/>
      <c r="E14" s="10"/>
      <c r="F14" s="10"/>
      <c r="G14" s="10"/>
      <c r="H14" s="10"/>
      <c r="I14" s="10"/>
      <c r="J14" s="10"/>
      <c r="K14" s="10"/>
      <c r="L14" s="10"/>
      <c r="M14" s="11"/>
    </row>
  </sheetData>
  <mergeCells count="15">
    <mergeCell ref="A1:F2"/>
    <mergeCell ref="G1:G2"/>
    <mergeCell ref="H1:H2"/>
    <mergeCell ref="I1:I2"/>
    <mergeCell ref="J1:L2"/>
    <mergeCell ref="B13:C13"/>
    <mergeCell ref="D13:E13"/>
    <mergeCell ref="B14:C14"/>
    <mergeCell ref="B3:D3"/>
    <mergeCell ref="E3:G3"/>
    <mergeCell ref="H3:J3"/>
    <mergeCell ref="B11:C11"/>
    <mergeCell ref="B12:C12"/>
    <mergeCell ref="D12:E12"/>
    <mergeCell ref="G12:H1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00B050"/>
  </sheetPr>
  <dimension ref="A1:M14"/>
  <sheetViews>
    <sheetView workbookViewId="0">
      <selection activeCell="F54" sqref="F54"/>
    </sheetView>
  </sheetViews>
  <sheetFormatPr baseColWidth="10" defaultRowHeight="16" x14ac:dyDescent="0.2"/>
  <cols>
    <col min="1" max="1" width="1.83203125" customWidth="1"/>
    <col min="2" max="2" width="17.5" customWidth="1"/>
    <col min="8" max="8" width="17.6640625" bestFit="1" customWidth="1"/>
    <col min="9" max="9" width="12.6640625" bestFit="1" customWidth="1"/>
    <col min="10" max="11" width="5" customWidth="1"/>
    <col min="13" max="13" width="2" customWidth="1"/>
  </cols>
  <sheetData>
    <row r="1" spans="1:13" ht="26" customHeight="1" x14ac:dyDescent="0.2">
      <c r="A1" s="348" t="str">
        <f>Prix!F5</f>
        <v>Classic FR Smoky</v>
      </c>
      <c r="B1" s="349"/>
      <c r="C1" s="349"/>
      <c r="D1" s="349"/>
      <c r="E1" s="349"/>
      <c r="F1" s="349"/>
      <c r="G1" s="352">
        <f>Prix!F72</f>
        <v>20</v>
      </c>
      <c r="H1" s="342" t="s">
        <v>41</v>
      </c>
      <c r="I1" s="352">
        <f>Prix!F19</f>
        <v>6</v>
      </c>
      <c r="J1" s="342" t="s">
        <v>48</v>
      </c>
      <c r="K1" s="342"/>
      <c r="L1" s="342"/>
      <c r="M1" s="6"/>
    </row>
    <row r="2" spans="1:13" ht="26" customHeight="1" x14ac:dyDescent="0.2">
      <c r="A2" s="350"/>
      <c r="B2" s="351"/>
      <c r="C2" s="351"/>
      <c r="D2" s="351"/>
      <c r="E2" s="351"/>
      <c r="F2" s="351"/>
      <c r="G2" s="353"/>
      <c r="H2" s="343"/>
      <c r="I2" s="353"/>
      <c r="J2" s="343"/>
      <c r="K2" s="343"/>
      <c r="L2" s="343"/>
      <c r="M2" s="7"/>
    </row>
    <row r="3" spans="1:13" x14ac:dyDescent="0.2">
      <c r="A3" s="8"/>
      <c r="B3" s="354" t="s">
        <v>49</v>
      </c>
      <c r="C3" s="354"/>
      <c r="D3" s="355"/>
      <c r="E3" s="356" t="s">
        <v>50</v>
      </c>
      <c r="F3" s="354"/>
      <c r="G3" s="355"/>
      <c r="H3" s="354" t="s">
        <v>51</v>
      </c>
      <c r="I3" s="354"/>
      <c r="J3" s="354"/>
      <c r="K3" s="158"/>
      <c r="L3" s="158"/>
      <c r="M3" s="7"/>
    </row>
    <row r="4" spans="1:13" x14ac:dyDescent="0.2">
      <c r="A4" s="8"/>
      <c r="B4" s="5"/>
      <c r="C4" s="5"/>
      <c r="D4" s="15"/>
      <c r="E4" s="14"/>
      <c r="F4" s="5"/>
      <c r="G4" s="15"/>
      <c r="H4" s="5"/>
      <c r="I4" s="5"/>
      <c r="J4" s="5"/>
      <c r="K4" s="5"/>
      <c r="L4" s="5"/>
      <c r="M4" s="7"/>
    </row>
    <row r="5" spans="1:13" x14ac:dyDescent="0.2">
      <c r="A5" s="8"/>
      <c r="B5" s="5" t="s">
        <v>64</v>
      </c>
      <c r="C5" s="157">
        <f>Prix!F75</f>
        <v>11.876200000000001</v>
      </c>
      <c r="D5" s="15" t="s">
        <v>41</v>
      </c>
      <c r="E5" s="43" t="str">
        <f>Prix!F79</f>
        <v>Classic FR</v>
      </c>
      <c r="F5" s="157">
        <f>Prix!F81</f>
        <v>3</v>
      </c>
      <c r="G5" s="15" t="s">
        <v>41</v>
      </c>
      <c r="H5" s="5" t="str">
        <f>Prix!F48</f>
        <v>Ethylguaiacol Smoky</v>
      </c>
      <c r="I5" s="157">
        <f>Prix!F96</f>
        <v>3.3999999999999996E-2</v>
      </c>
      <c r="J5" s="5" t="s">
        <v>41</v>
      </c>
      <c r="K5" s="5">
        <f>Prix!F97</f>
        <v>1.0199999999999998</v>
      </c>
      <c r="L5" s="5" t="s">
        <v>69</v>
      </c>
      <c r="M5" s="7"/>
    </row>
    <row r="6" spans="1:13" x14ac:dyDescent="0.2">
      <c r="A6" s="8"/>
      <c r="B6" s="5" t="s">
        <v>57</v>
      </c>
      <c r="C6" s="157">
        <f>Prix!F76</f>
        <v>5.0898000000000003</v>
      </c>
      <c r="D6" s="15" t="s">
        <v>41</v>
      </c>
      <c r="E6" s="43">
        <f>Prix!F84</f>
        <v>0</v>
      </c>
      <c r="F6" s="157">
        <f>Prix!F86</f>
        <v>0</v>
      </c>
      <c r="G6" s="15" t="s">
        <v>41</v>
      </c>
      <c r="H6" s="5">
        <f>Prix!F56</f>
        <v>0</v>
      </c>
      <c r="I6" s="157">
        <f>Prix!F101</f>
        <v>0</v>
      </c>
      <c r="J6" s="5" t="s">
        <v>41</v>
      </c>
      <c r="K6" s="5">
        <f>Prix!F102</f>
        <v>0</v>
      </c>
      <c r="L6" s="5" t="s">
        <v>69</v>
      </c>
      <c r="M6" s="7"/>
    </row>
    <row r="7" spans="1:13" x14ac:dyDescent="0.2">
      <c r="A7" s="8"/>
      <c r="B7" s="5"/>
      <c r="C7" s="157"/>
      <c r="D7" s="15"/>
      <c r="E7" s="43">
        <f>Prix!F89</f>
        <v>0</v>
      </c>
      <c r="F7" s="157">
        <f>Prix!F91</f>
        <v>0</v>
      </c>
      <c r="G7" s="15" t="s">
        <v>41</v>
      </c>
      <c r="H7" s="5">
        <f>Prix!F64</f>
        <v>0</v>
      </c>
      <c r="I7" s="157">
        <f>Prix!F106</f>
        <v>0</v>
      </c>
      <c r="J7" s="5" t="s">
        <v>41</v>
      </c>
      <c r="K7" s="5">
        <f>Prix!F107</f>
        <v>0</v>
      </c>
      <c r="L7" s="5" t="s">
        <v>69</v>
      </c>
      <c r="M7" s="7"/>
    </row>
    <row r="8" spans="1:13" x14ac:dyDescent="0.2">
      <c r="A8" s="8"/>
      <c r="B8" s="5" t="s">
        <v>60</v>
      </c>
      <c r="C8" s="157">
        <f>C5+C6</f>
        <v>16.966000000000001</v>
      </c>
      <c r="D8" s="15" t="s">
        <v>41</v>
      </c>
      <c r="E8" s="18"/>
      <c r="F8" s="157">
        <f>F5+F6+F7</f>
        <v>3</v>
      </c>
      <c r="G8" s="15" t="s">
        <v>41</v>
      </c>
      <c r="H8" s="5"/>
      <c r="I8" s="157">
        <f>I5+I6+I7</f>
        <v>3.3999999999999996E-2</v>
      </c>
      <c r="J8" s="5" t="s">
        <v>41</v>
      </c>
      <c r="K8" s="5"/>
      <c r="L8" s="5"/>
      <c r="M8" s="7"/>
    </row>
    <row r="9" spans="1:13" ht="17" thickBot="1" x14ac:dyDescent="0.25">
      <c r="A9" s="8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7"/>
    </row>
    <row r="10" spans="1:13" ht="17" thickTop="1" x14ac:dyDescent="0.2">
      <c r="A10" s="8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7"/>
    </row>
    <row r="11" spans="1:13" x14ac:dyDescent="0.2">
      <c r="A11" s="8"/>
      <c r="B11" s="344" t="s">
        <v>26</v>
      </c>
      <c r="C11" s="344"/>
      <c r="D11" s="29">
        <f>Prix!F112</f>
        <v>15</v>
      </c>
      <c r="E11" s="29" t="s">
        <v>68</v>
      </c>
      <c r="F11" s="13"/>
      <c r="G11" s="13"/>
      <c r="H11" s="13"/>
      <c r="I11" s="13"/>
      <c r="J11" s="13"/>
      <c r="K11" s="13"/>
      <c r="L11" s="13"/>
      <c r="M11" s="7"/>
    </row>
    <row r="12" spans="1:13" x14ac:dyDescent="0.2">
      <c r="A12" s="8"/>
      <c r="B12" s="344" t="s">
        <v>61</v>
      </c>
      <c r="C12" s="344"/>
      <c r="D12" s="345">
        <f ca="1">TODAY()</f>
        <v>42779</v>
      </c>
      <c r="E12" s="345"/>
      <c r="F12" s="12"/>
      <c r="G12" s="346" t="s">
        <v>63</v>
      </c>
      <c r="H12" s="346"/>
      <c r="I12" s="28">
        <f>Prix!F114</f>
        <v>1.20013649</v>
      </c>
      <c r="J12" s="12"/>
      <c r="K12" s="12"/>
      <c r="L12" s="12"/>
      <c r="M12" s="7"/>
    </row>
    <row r="13" spans="1:13" x14ac:dyDescent="0.2">
      <c r="A13" s="8"/>
      <c r="B13" s="344" t="s">
        <v>62</v>
      </c>
      <c r="C13" s="344"/>
      <c r="D13" s="347">
        <f ca="1">TODAY()+D11</f>
        <v>42794</v>
      </c>
      <c r="E13" s="347"/>
      <c r="F13" s="12"/>
      <c r="G13" s="12"/>
      <c r="H13" s="12"/>
      <c r="I13" s="12"/>
      <c r="J13" s="12"/>
      <c r="K13" s="12"/>
      <c r="L13" s="12"/>
      <c r="M13" s="7"/>
    </row>
    <row r="14" spans="1:13" ht="17" thickBot="1" x14ac:dyDescent="0.25">
      <c r="A14" s="9"/>
      <c r="B14" s="341"/>
      <c r="C14" s="341"/>
      <c r="D14" s="10"/>
      <c r="E14" s="10"/>
      <c r="F14" s="10"/>
      <c r="G14" s="10"/>
      <c r="H14" s="10"/>
      <c r="I14" s="10"/>
      <c r="J14" s="10"/>
      <c r="K14" s="10"/>
      <c r="L14" s="10"/>
      <c r="M14" s="11"/>
    </row>
  </sheetData>
  <mergeCells count="15">
    <mergeCell ref="A1:F2"/>
    <mergeCell ref="G1:G2"/>
    <mergeCell ref="H1:H2"/>
    <mergeCell ref="I1:I2"/>
    <mergeCell ref="J1:L2"/>
    <mergeCell ref="B13:C13"/>
    <mergeCell ref="D13:E13"/>
    <mergeCell ref="B14:C14"/>
    <mergeCell ref="B3:D3"/>
    <mergeCell ref="E3:G3"/>
    <mergeCell ref="H3:J3"/>
    <mergeCell ref="B11:C11"/>
    <mergeCell ref="B12:C12"/>
    <mergeCell ref="D12:E12"/>
    <mergeCell ref="G12:H1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>
    <tabColor rgb="FF00B050"/>
  </sheetPr>
  <dimension ref="A1:M14"/>
  <sheetViews>
    <sheetView workbookViewId="0">
      <selection activeCell="R24" sqref="R24"/>
    </sheetView>
  </sheetViews>
  <sheetFormatPr baseColWidth="10" defaultRowHeight="16" x14ac:dyDescent="0.2"/>
  <cols>
    <col min="1" max="1" width="1.83203125" customWidth="1"/>
    <col min="2" max="2" width="17.5" customWidth="1"/>
    <col min="5" max="5" width="14" bestFit="1" customWidth="1"/>
    <col min="8" max="8" width="14" bestFit="1" customWidth="1"/>
    <col min="9" max="9" width="12.6640625" bestFit="1" customWidth="1"/>
    <col min="10" max="11" width="5" customWidth="1"/>
    <col min="13" max="13" width="2" customWidth="1"/>
  </cols>
  <sheetData>
    <row r="1" spans="1:13" ht="26" customHeight="1" x14ac:dyDescent="0.2">
      <c r="A1" s="348" t="str">
        <f>Prix!G5</f>
        <v>Thé Vert</v>
      </c>
      <c r="B1" s="349"/>
      <c r="C1" s="349"/>
      <c r="D1" s="349"/>
      <c r="E1" s="349"/>
      <c r="F1" s="349"/>
      <c r="G1" s="352">
        <f>Prix!G72</f>
        <v>20</v>
      </c>
      <c r="H1" s="342" t="s">
        <v>41</v>
      </c>
      <c r="I1" s="352">
        <f>Prix!G19</f>
        <v>6</v>
      </c>
      <c r="J1" s="342" t="s">
        <v>48</v>
      </c>
      <c r="K1" s="342"/>
      <c r="L1" s="342"/>
      <c r="M1" s="6"/>
    </row>
    <row r="2" spans="1:13" ht="26" customHeight="1" x14ac:dyDescent="0.2">
      <c r="A2" s="350"/>
      <c r="B2" s="351"/>
      <c r="C2" s="351"/>
      <c r="D2" s="351"/>
      <c r="E2" s="351"/>
      <c r="F2" s="351"/>
      <c r="G2" s="353"/>
      <c r="H2" s="343"/>
      <c r="I2" s="353"/>
      <c r="J2" s="343"/>
      <c r="K2" s="343"/>
      <c r="L2" s="343"/>
      <c r="M2" s="7"/>
    </row>
    <row r="3" spans="1:13" x14ac:dyDescent="0.2">
      <c r="A3" s="8"/>
      <c r="B3" s="354" t="s">
        <v>49</v>
      </c>
      <c r="C3" s="354"/>
      <c r="D3" s="355"/>
      <c r="E3" s="356" t="s">
        <v>50</v>
      </c>
      <c r="F3" s="354"/>
      <c r="G3" s="355"/>
      <c r="H3" s="354" t="s">
        <v>51</v>
      </c>
      <c r="I3" s="354"/>
      <c r="J3" s="354"/>
      <c r="K3" s="158"/>
      <c r="L3" s="158"/>
      <c r="M3" s="7"/>
    </row>
    <row r="4" spans="1:13" x14ac:dyDescent="0.2">
      <c r="A4" s="8"/>
      <c r="B4" s="5"/>
      <c r="C4" s="5"/>
      <c r="D4" s="15"/>
      <c r="E4" s="14"/>
      <c r="F4" s="5"/>
      <c r="G4" s="15"/>
      <c r="H4" s="5"/>
      <c r="I4" s="5"/>
      <c r="J4" s="5"/>
      <c r="K4" s="5"/>
      <c r="L4" s="5"/>
      <c r="M4" s="7"/>
    </row>
    <row r="5" spans="1:13" x14ac:dyDescent="0.2">
      <c r="A5" s="8"/>
      <c r="B5" s="5" t="s">
        <v>64</v>
      </c>
      <c r="C5" s="157">
        <f>Prix!G75</f>
        <v>10.220000000000001</v>
      </c>
      <c r="D5" s="15" t="s">
        <v>41</v>
      </c>
      <c r="E5" s="43" t="str">
        <f>Prix!G79</f>
        <v>Thé Vert</v>
      </c>
      <c r="F5" s="157">
        <f>Prix!G81</f>
        <v>1.6</v>
      </c>
      <c r="G5" s="15" t="s">
        <v>41</v>
      </c>
      <c r="H5" s="5" t="str">
        <f>Prix!G48</f>
        <v>Super Sweetner</v>
      </c>
      <c r="I5" s="157">
        <f>Prix!G96</f>
        <v>0.8</v>
      </c>
      <c r="J5" s="5" t="s">
        <v>41</v>
      </c>
      <c r="K5" s="5">
        <f>Prix!G97</f>
        <v>24</v>
      </c>
      <c r="L5" s="5" t="s">
        <v>69</v>
      </c>
      <c r="M5" s="7"/>
    </row>
    <row r="6" spans="1:13" x14ac:dyDescent="0.2">
      <c r="A6" s="8"/>
      <c r="B6" s="5" t="s">
        <v>57</v>
      </c>
      <c r="C6" s="157">
        <f>Prix!G76</f>
        <v>4.3800000000000008</v>
      </c>
      <c r="D6" s="15" t="s">
        <v>41</v>
      </c>
      <c r="E6" s="43" t="str">
        <f>Prix!G84</f>
        <v>Menthe Fraîche</v>
      </c>
      <c r="F6" s="157">
        <f>Prix!G86</f>
        <v>3</v>
      </c>
      <c r="G6" s="15" t="s">
        <v>41</v>
      </c>
      <c r="H6" s="5">
        <f>Prix!G56</f>
        <v>0</v>
      </c>
      <c r="I6" s="157">
        <f>Prix!G101</f>
        <v>0</v>
      </c>
      <c r="J6" s="5" t="s">
        <v>41</v>
      </c>
      <c r="K6" s="5">
        <f>Prix!G102</f>
        <v>0</v>
      </c>
      <c r="L6" s="5" t="s">
        <v>69</v>
      </c>
      <c r="M6" s="7"/>
    </row>
    <row r="7" spans="1:13" x14ac:dyDescent="0.2">
      <c r="A7" s="8"/>
      <c r="B7" s="5"/>
      <c r="C7" s="157"/>
      <c r="D7" s="15"/>
      <c r="E7" s="43">
        <f>Prix!G89</f>
        <v>0</v>
      </c>
      <c r="F7" s="157">
        <f>Prix!G91</f>
        <v>0</v>
      </c>
      <c r="G7" s="15" t="s">
        <v>41</v>
      </c>
      <c r="H7" s="5">
        <f>Prix!G64</f>
        <v>0</v>
      </c>
      <c r="I7" s="157">
        <f>Prix!G106</f>
        <v>0</v>
      </c>
      <c r="J7" s="5" t="s">
        <v>41</v>
      </c>
      <c r="K7" s="5">
        <f>Prix!G107</f>
        <v>0</v>
      </c>
      <c r="L7" s="5" t="s">
        <v>69</v>
      </c>
      <c r="M7" s="7"/>
    </row>
    <row r="8" spans="1:13" x14ac:dyDescent="0.2">
      <c r="A8" s="8"/>
      <c r="B8" s="5" t="s">
        <v>60</v>
      </c>
      <c r="C8" s="157">
        <f>C5+C6</f>
        <v>14.600000000000001</v>
      </c>
      <c r="D8" s="15" t="s">
        <v>41</v>
      </c>
      <c r="E8" s="18"/>
      <c r="F8" s="157">
        <f>F5+F6+F7</f>
        <v>4.5999999999999996</v>
      </c>
      <c r="G8" s="15" t="s">
        <v>41</v>
      </c>
      <c r="H8" s="5"/>
      <c r="I8" s="157">
        <f>I5+I6+I7</f>
        <v>0.8</v>
      </c>
      <c r="J8" s="5" t="s">
        <v>41</v>
      </c>
      <c r="K8" s="5"/>
      <c r="L8" s="5"/>
      <c r="M8" s="7"/>
    </row>
    <row r="9" spans="1:13" ht="17" thickBot="1" x14ac:dyDescent="0.25">
      <c r="A9" s="8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7"/>
    </row>
    <row r="10" spans="1:13" ht="17" thickTop="1" x14ac:dyDescent="0.2">
      <c r="A10" s="8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7"/>
    </row>
    <row r="11" spans="1:13" x14ac:dyDescent="0.2">
      <c r="A11" s="8"/>
      <c r="B11" s="344" t="s">
        <v>26</v>
      </c>
      <c r="C11" s="344"/>
      <c r="D11" s="29">
        <f>Prix!G112</f>
        <v>10</v>
      </c>
      <c r="E11" s="29" t="s">
        <v>68</v>
      </c>
      <c r="F11" s="13"/>
      <c r="G11" s="13"/>
      <c r="H11" s="13"/>
      <c r="I11" s="13"/>
      <c r="J11" s="13"/>
      <c r="K11" s="13"/>
      <c r="L11" s="13"/>
      <c r="M11" s="7"/>
    </row>
    <row r="12" spans="1:13" x14ac:dyDescent="0.2">
      <c r="A12" s="8"/>
      <c r="B12" s="344" t="s">
        <v>61</v>
      </c>
      <c r="C12" s="344"/>
      <c r="D12" s="345">
        <f ca="1">TODAY()</f>
        <v>42779</v>
      </c>
      <c r="E12" s="345"/>
      <c r="F12" s="12"/>
      <c r="G12" s="346" t="s">
        <v>63</v>
      </c>
      <c r="H12" s="346"/>
      <c r="I12" s="28">
        <f>Prix!G114</f>
        <v>1.6054190000000002</v>
      </c>
      <c r="J12" s="12"/>
      <c r="K12" s="12"/>
      <c r="L12" s="12"/>
      <c r="M12" s="7"/>
    </row>
    <row r="13" spans="1:13" x14ac:dyDescent="0.2">
      <c r="A13" s="8"/>
      <c r="B13" s="344" t="s">
        <v>62</v>
      </c>
      <c r="C13" s="344"/>
      <c r="D13" s="347">
        <f ca="1">TODAY()+D11</f>
        <v>42789</v>
      </c>
      <c r="E13" s="347"/>
      <c r="F13" s="12"/>
      <c r="G13" s="12"/>
      <c r="H13" s="12"/>
      <c r="I13" s="12"/>
      <c r="J13" s="12"/>
      <c r="K13" s="12"/>
      <c r="L13" s="12"/>
      <c r="M13" s="7"/>
    </row>
    <row r="14" spans="1:13" ht="17" thickBot="1" x14ac:dyDescent="0.25">
      <c r="A14" s="9"/>
      <c r="B14" s="341"/>
      <c r="C14" s="341"/>
      <c r="D14" s="10"/>
      <c r="E14" s="10"/>
      <c r="F14" s="10"/>
      <c r="G14" s="10"/>
      <c r="H14" s="10"/>
      <c r="I14" s="10"/>
      <c r="J14" s="10"/>
      <c r="K14" s="10"/>
      <c r="L14" s="10"/>
      <c r="M14" s="11"/>
    </row>
  </sheetData>
  <mergeCells count="15">
    <mergeCell ref="B14:C14"/>
    <mergeCell ref="B11:C11"/>
    <mergeCell ref="B12:C12"/>
    <mergeCell ref="D12:E12"/>
    <mergeCell ref="G12:H12"/>
    <mergeCell ref="B13:C13"/>
    <mergeCell ref="D13:E13"/>
    <mergeCell ref="B3:D3"/>
    <mergeCell ref="E3:G3"/>
    <mergeCell ref="H3:J3"/>
    <mergeCell ref="A1:F2"/>
    <mergeCell ref="G1:G2"/>
    <mergeCell ref="H1:H2"/>
    <mergeCell ref="I1:I2"/>
    <mergeCell ref="J1:L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>
    <tabColor rgb="FF00B050"/>
  </sheetPr>
  <dimension ref="A1:M14"/>
  <sheetViews>
    <sheetView zoomScale="97" zoomScaleNormal="97" zoomScalePageLayoutView="97" workbookViewId="0">
      <selection activeCell="F54" sqref="F54"/>
    </sheetView>
  </sheetViews>
  <sheetFormatPr baseColWidth="10" defaultRowHeight="16" x14ac:dyDescent="0.2"/>
  <cols>
    <col min="1" max="1" width="1.83203125" customWidth="1"/>
    <col min="2" max="2" width="17.5" customWidth="1"/>
    <col min="5" max="5" width="14.6640625" bestFit="1" customWidth="1"/>
    <col min="8" max="8" width="15.1640625" bestFit="1" customWidth="1"/>
    <col min="9" max="9" width="12.6640625" bestFit="1" customWidth="1"/>
    <col min="10" max="11" width="5" customWidth="1"/>
    <col min="13" max="13" width="2" customWidth="1"/>
  </cols>
  <sheetData>
    <row r="1" spans="1:13" ht="26" customHeight="1" x14ac:dyDescent="0.2">
      <c r="A1" s="348" t="str">
        <f>Prix!H5</f>
        <v>Crème de Bourbon</v>
      </c>
      <c r="B1" s="349"/>
      <c r="C1" s="349"/>
      <c r="D1" s="349"/>
      <c r="E1" s="349"/>
      <c r="F1" s="349"/>
      <c r="G1" s="352">
        <f>Prix!H72</f>
        <v>20</v>
      </c>
      <c r="H1" s="342" t="s">
        <v>41</v>
      </c>
      <c r="I1" s="352">
        <f>Prix!H19</f>
        <v>6</v>
      </c>
      <c r="J1" s="342" t="s">
        <v>48</v>
      </c>
      <c r="K1" s="342"/>
      <c r="L1" s="342"/>
      <c r="M1" s="6"/>
    </row>
    <row r="2" spans="1:13" ht="26" customHeight="1" x14ac:dyDescent="0.2">
      <c r="A2" s="350"/>
      <c r="B2" s="351"/>
      <c r="C2" s="351"/>
      <c r="D2" s="351"/>
      <c r="E2" s="351"/>
      <c r="F2" s="351"/>
      <c r="G2" s="353"/>
      <c r="H2" s="343"/>
      <c r="I2" s="353"/>
      <c r="J2" s="343"/>
      <c r="K2" s="343"/>
      <c r="L2" s="343"/>
      <c r="M2" s="7"/>
    </row>
    <row r="3" spans="1:13" x14ac:dyDescent="0.2">
      <c r="A3" s="8"/>
      <c r="B3" s="354" t="s">
        <v>49</v>
      </c>
      <c r="C3" s="354"/>
      <c r="D3" s="355"/>
      <c r="E3" s="356" t="s">
        <v>50</v>
      </c>
      <c r="F3" s="354"/>
      <c r="G3" s="355"/>
      <c r="H3" s="354" t="s">
        <v>51</v>
      </c>
      <c r="I3" s="354"/>
      <c r="J3" s="354"/>
      <c r="K3" s="158"/>
      <c r="L3" s="158"/>
      <c r="M3" s="7"/>
    </row>
    <row r="4" spans="1:13" x14ac:dyDescent="0.2">
      <c r="A4" s="8"/>
      <c r="B4" s="5"/>
      <c r="C4" s="5"/>
      <c r="D4" s="15"/>
      <c r="E4" s="14"/>
      <c r="F4" s="5"/>
      <c r="G4" s="15"/>
      <c r="H4" s="5"/>
      <c r="I4" s="5"/>
      <c r="J4" s="5"/>
      <c r="K4" s="5"/>
      <c r="L4" s="5"/>
      <c r="M4" s="7"/>
    </row>
    <row r="5" spans="1:13" x14ac:dyDescent="0.2">
      <c r="A5" s="8"/>
      <c r="B5" s="5" t="s">
        <v>64</v>
      </c>
      <c r="C5" s="157">
        <f>Prix!H75</f>
        <v>12.856199999999999</v>
      </c>
      <c r="D5" s="15" t="s">
        <v>41</v>
      </c>
      <c r="E5" s="43" t="str">
        <f>Prix!H79</f>
        <v>Vanille Bourbon</v>
      </c>
      <c r="F5" s="157">
        <f>Prix!H81</f>
        <v>1.6</v>
      </c>
      <c r="G5" s="15" t="s">
        <v>41</v>
      </c>
      <c r="H5" s="5" t="str">
        <f>Prix!H48</f>
        <v>Massoia Lactone</v>
      </c>
      <c r="I5" s="157">
        <f>Prix!H96</f>
        <v>3.3999999999999996E-2</v>
      </c>
      <c r="J5" s="5" t="s">
        <v>41</v>
      </c>
      <c r="K5" s="5">
        <f>Prix!H97</f>
        <v>1.0199999999999998</v>
      </c>
      <c r="L5" s="5" t="s">
        <v>69</v>
      </c>
      <c r="M5" s="7"/>
    </row>
    <row r="6" spans="1:13" x14ac:dyDescent="0.2">
      <c r="A6" s="8"/>
      <c r="B6" s="5" t="s">
        <v>57</v>
      </c>
      <c r="C6" s="157">
        <f>Prix!H76</f>
        <v>5.5098000000000003</v>
      </c>
      <c r="D6" s="15" t="s">
        <v>41</v>
      </c>
      <c r="E6" s="43">
        <f>Prix!H84</f>
        <v>0</v>
      </c>
      <c r="F6" s="157">
        <f>Prix!H86</f>
        <v>0</v>
      </c>
      <c r="G6" s="15" t="s">
        <v>41</v>
      </c>
      <c r="H6" s="5">
        <f>Prix!H56</f>
        <v>0</v>
      </c>
      <c r="I6" s="157">
        <f>Prix!H101</f>
        <v>0</v>
      </c>
      <c r="J6" s="5" t="s">
        <v>41</v>
      </c>
      <c r="K6" s="5">
        <f>Prix!H102</f>
        <v>0</v>
      </c>
      <c r="L6" s="5" t="s">
        <v>69</v>
      </c>
      <c r="M6" s="7"/>
    </row>
    <row r="7" spans="1:13" x14ac:dyDescent="0.2">
      <c r="A7" s="8"/>
      <c r="B7" s="5"/>
      <c r="C7" s="157"/>
      <c r="D7" s="15"/>
      <c r="E7" s="43">
        <f>Prix!H89</f>
        <v>0</v>
      </c>
      <c r="F7" s="157">
        <f>Prix!H91</f>
        <v>0</v>
      </c>
      <c r="G7" s="15" t="s">
        <v>41</v>
      </c>
      <c r="H7" s="5">
        <f>Prix!H64</f>
        <v>0</v>
      </c>
      <c r="I7" s="157">
        <f>Prix!H106</f>
        <v>0</v>
      </c>
      <c r="J7" s="5" t="s">
        <v>41</v>
      </c>
      <c r="K7" s="5">
        <f>Prix!H107</f>
        <v>0</v>
      </c>
      <c r="L7" s="5" t="s">
        <v>69</v>
      </c>
      <c r="M7" s="7"/>
    </row>
    <row r="8" spans="1:13" x14ac:dyDescent="0.2">
      <c r="A8" s="8"/>
      <c r="B8" s="5" t="s">
        <v>60</v>
      </c>
      <c r="C8" s="157">
        <f>C5+C6</f>
        <v>18.366</v>
      </c>
      <c r="D8" s="15" t="s">
        <v>41</v>
      </c>
      <c r="E8" s="18"/>
      <c r="F8" s="157">
        <f>F5+F6+F7</f>
        <v>1.6</v>
      </c>
      <c r="G8" s="15" t="s">
        <v>41</v>
      </c>
      <c r="H8" s="5"/>
      <c r="I8" s="157">
        <f>I5+I6+I7</f>
        <v>3.3999999999999996E-2</v>
      </c>
      <c r="J8" s="5" t="s">
        <v>41</v>
      </c>
      <c r="K8" s="5"/>
      <c r="L8" s="5"/>
      <c r="M8" s="7"/>
    </row>
    <row r="9" spans="1:13" ht="17" thickBot="1" x14ac:dyDescent="0.25">
      <c r="A9" s="8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7"/>
    </row>
    <row r="10" spans="1:13" ht="17" thickTop="1" x14ac:dyDescent="0.2">
      <c r="A10" s="8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7"/>
    </row>
    <row r="11" spans="1:13" x14ac:dyDescent="0.2">
      <c r="A11" s="8"/>
      <c r="B11" s="344" t="s">
        <v>26</v>
      </c>
      <c r="C11" s="344"/>
      <c r="D11" s="29">
        <f>Prix!H112</f>
        <v>5</v>
      </c>
      <c r="E11" s="29" t="s">
        <v>68</v>
      </c>
      <c r="F11" s="13"/>
      <c r="G11" s="13"/>
      <c r="H11" s="13"/>
      <c r="I11" s="13"/>
      <c r="J11" s="13"/>
      <c r="K11" s="13"/>
      <c r="L11" s="13"/>
      <c r="M11" s="7"/>
    </row>
    <row r="12" spans="1:13" x14ac:dyDescent="0.2">
      <c r="A12" s="8"/>
      <c r="B12" s="344" t="s">
        <v>61</v>
      </c>
      <c r="C12" s="344"/>
      <c r="D12" s="345">
        <f ca="1">TODAY()</f>
        <v>42779</v>
      </c>
      <c r="E12" s="345"/>
      <c r="F12" s="12"/>
      <c r="G12" s="346" t="s">
        <v>63</v>
      </c>
      <c r="H12" s="346"/>
      <c r="I12" s="28">
        <f>Prix!H114</f>
        <v>0.65495749000000003</v>
      </c>
      <c r="J12" s="12"/>
      <c r="K12" s="12"/>
      <c r="L12" s="12"/>
      <c r="M12" s="7"/>
    </row>
    <row r="13" spans="1:13" x14ac:dyDescent="0.2">
      <c r="A13" s="8"/>
      <c r="B13" s="344" t="s">
        <v>62</v>
      </c>
      <c r="C13" s="344"/>
      <c r="D13" s="347">
        <f ca="1">TODAY()+D11</f>
        <v>42784</v>
      </c>
      <c r="E13" s="347"/>
      <c r="F13" s="12"/>
      <c r="G13" s="12"/>
      <c r="H13" s="12"/>
      <c r="I13" s="12"/>
      <c r="J13" s="12"/>
      <c r="K13" s="12"/>
      <c r="L13" s="12"/>
      <c r="M13" s="7"/>
    </row>
    <row r="14" spans="1:13" ht="17" thickBot="1" x14ac:dyDescent="0.25">
      <c r="A14" s="9"/>
      <c r="B14" s="341"/>
      <c r="C14" s="341"/>
      <c r="D14" s="10"/>
      <c r="E14" s="10"/>
      <c r="F14" s="10"/>
      <c r="G14" s="10"/>
      <c r="H14" s="10"/>
      <c r="I14" s="10"/>
      <c r="J14" s="10"/>
      <c r="K14" s="10"/>
      <c r="L14" s="10"/>
      <c r="M14" s="11"/>
    </row>
  </sheetData>
  <mergeCells count="15">
    <mergeCell ref="B14:C14"/>
    <mergeCell ref="B11:C11"/>
    <mergeCell ref="B12:C12"/>
    <mergeCell ref="D12:E12"/>
    <mergeCell ref="G12:H12"/>
    <mergeCell ref="B13:C13"/>
    <mergeCell ref="D13:E13"/>
    <mergeCell ref="B3:D3"/>
    <mergeCell ref="E3:G3"/>
    <mergeCell ref="H3:J3"/>
    <mergeCell ref="A1:F2"/>
    <mergeCell ref="G1:G2"/>
    <mergeCell ref="H1:H2"/>
    <mergeCell ref="I1:I2"/>
    <mergeCell ref="J1:L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>
    <tabColor rgb="FF00B050"/>
  </sheetPr>
  <dimension ref="A1:M14"/>
  <sheetViews>
    <sheetView workbookViewId="0">
      <selection activeCell="F54" sqref="F54"/>
    </sheetView>
  </sheetViews>
  <sheetFormatPr baseColWidth="10" defaultRowHeight="16" x14ac:dyDescent="0.2"/>
  <cols>
    <col min="1" max="1" width="1.83203125" customWidth="1"/>
    <col min="2" max="2" width="17.5" customWidth="1"/>
    <col min="5" max="5" width="14" bestFit="1" customWidth="1"/>
    <col min="9" max="9" width="12.6640625" bestFit="1" customWidth="1"/>
    <col min="10" max="11" width="5" customWidth="1"/>
    <col min="13" max="13" width="2" customWidth="1"/>
  </cols>
  <sheetData>
    <row r="1" spans="1:13" ht="26" customHeight="1" x14ac:dyDescent="0.2">
      <c r="A1" s="348" t="str">
        <f>Prix!I5</f>
        <v>Mojito</v>
      </c>
      <c r="B1" s="349"/>
      <c r="C1" s="349"/>
      <c r="D1" s="349"/>
      <c r="E1" s="349"/>
      <c r="F1" s="349"/>
      <c r="G1" s="352">
        <f>Prix!I72</f>
        <v>20</v>
      </c>
      <c r="H1" s="342" t="s">
        <v>41</v>
      </c>
      <c r="I1" s="352">
        <f>Prix!I19</f>
        <v>6</v>
      </c>
      <c r="J1" s="342" t="s">
        <v>48</v>
      </c>
      <c r="K1" s="342"/>
      <c r="L1" s="342"/>
      <c r="M1" s="6"/>
    </row>
    <row r="2" spans="1:13" ht="26" customHeight="1" x14ac:dyDescent="0.2">
      <c r="A2" s="350"/>
      <c r="B2" s="351"/>
      <c r="C2" s="351"/>
      <c r="D2" s="351"/>
      <c r="E2" s="351"/>
      <c r="F2" s="351"/>
      <c r="G2" s="353"/>
      <c r="H2" s="343"/>
      <c r="I2" s="353"/>
      <c r="J2" s="343"/>
      <c r="K2" s="343"/>
      <c r="L2" s="343"/>
      <c r="M2" s="7"/>
    </row>
    <row r="3" spans="1:13" x14ac:dyDescent="0.2">
      <c r="A3" s="8"/>
      <c r="B3" s="354" t="s">
        <v>49</v>
      </c>
      <c r="C3" s="354"/>
      <c r="D3" s="355"/>
      <c r="E3" s="356" t="s">
        <v>50</v>
      </c>
      <c r="F3" s="354"/>
      <c r="G3" s="355"/>
      <c r="H3" s="354" t="s">
        <v>51</v>
      </c>
      <c r="I3" s="354"/>
      <c r="J3" s="354"/>
      <c r="K3" s="158"/>
      <c r="L3" s="158"/>
      <c r="M3" s="7"/>
    </row>
    <row r="4" spans="1:13" x14ac:dyDescent="0.2">
      <c r="A4" s="8"/>
      <c r="B4" s="5"/>
      <c r="C4" s="5"/>
      <c r="D4" s="15"/>
      <c r="E4" s="14"/>
      <c r="F4" s="5"/>
      <c r="G4" s="15"/>
      <c r="H4" s="5"/>
      <c r="I4" s="5"/>
      <c r="J4" s="5"/>
      <c r="K4" s="5"/>
      <c r="L4" s="5"/>
      <c r="M4" s="7"/>
    </row>
    <row r="5" spans="1:13" x14ac:dyDescent="0.2">
      <c r="A5" s="8"/>
      <c r="B5" s="5" t="s">
        <v>64</v>
      </c>
      <c r="C5" s="157">
        <f>Prix!I75</f>
        <v>11.241999999999997</v>
      </c>
      <c r="D5" s="15" t="s">
        <v>41</v>
      </c>
      <c r="E5" s="43" t="str">
        <f>Prix!I79</f>
        <v>Rhum Blanc</v>
      </c>
      <c r="F5" s="157">
        <f>Prix!I81</f>
        <v>2.6</v>
      </c>
      <c r="G5" s="15" t="s">
        <v>41</v>
      </c>
      <c r="H5" s="5">
        <f>Prix!I48</f>
        <v>0</v>
      </c>
      <c r="I5" s="157">
        <f>Prix!I96</f>
        <v>0</v>
      </c>
      <c r="J5" s="5" t="s">
        <v>41</v>
      </c>
      <c r="K5" s="5">
        <f>Prix!I97</f>
        <v>0</v>
      </c>
      <c r="L5" s="5" t="s">
        <v>69</v>
      </c>
      <c r="M5" s="7"/>
    </row>
    <row r="6" spans="1:13" x14ac:dyDescent="0.2">
      <c r="A6" s="8"/>
      <c r="B6" s="5" t="s">
        <v>57</v>
      </c>
      <c r="C6" s="157">
        <f>Prix!I76</f>
        <v>4.8179999999999996</v>
      </c>
      <c r="D6" s="15" t="s">
        <v>41</v>
      </c>
      <c r="E6" s="43" t="str">
        <f>Prix!I84</f>
        <v>Citron Vert</v>
      </c>
      <c r="F6" s="157">
        <f>Prix!I86</f>
        <v>1</v>
      </c>
      <c r="G6" s="15" t="s">
        <v>41</v>
      </c>
      <c r="H6" s="5">
        <f>Prix!I56</f>
        <v>0</v>
      </c>
      <c r="I6" s="157">
        <f>Prix!I101</f>
        <v>0</v>
      </c>
      <c r="J6" s="5" t="s">
        <v>41</v>
      </c>
      <c r="K6" s="5">
        <f>Prix!I102</f>
        <v>0</v>
      </c>
      <c r="L6" s="5" t="s">
        <v>69</v>
      </c>
      <c r="M6" s="7"/>
    </row>
    <row r="7" spans="1:13" x14ac:dyDescent="0.2">
      <c r="A7" s="8"/>
      <c r="B7" s="5"/>
      <c r="C7" s="157"/>
      <c r="D7" s="15"/>
      <c r="E7" s="43" t="str">
        <f>Prix!I89</f>
        <v>Menthe Fraîche</v>
      </c>
      <c r="F7" s="157">
        <f>Prix!I91</f>
        <v>0.34</v>
      </c>
      <c r="G7" s="15" t="s">
        <v>41</v>
      </c>
      <c r="H7" s="5">
        <f>Prix!I64</f>
        <v>0</v>
      </c>
      <c r="I7" s="157">
        <f>Prix!I106</f>
        <v>0</v>
      </c>
      <c r="J7" s="5" t="s">
        <v>41</v>
      </c>
      <c r="K7" s="5">
        <f>Prix!I107</f>
        <v>0</v>
      </c>
      <c r="L7" s="5" t="s">
        <v>69</v>
      </c>
      <c r="M7" s="7"/>
    </row>
    <row r="8" spans="1:13" x14ac:dyDescent="0.2">
      <c r="A8" s="8"/>
      <c r="B8" s="5" t="s">
        <v>60</v>
      </c>
      <c r="C8" s="157">
        <f>C5+C6</f>
        <v>16.059999999999995</v>
      </c>
      <c r="D8" s="15" t="s">
        <v>41</v>
      </c>
      <c r="E8" s="18"/>
      <c r="F8" s="157">
        <f>F5+F6+F7</f>
        <v>3.94</v>
      </c>
      <c r="G8" s="15" t="s">
        <v>41</v>
      </c>
      <c r="H8" s="5"/>
      <c r="I8" s="157">
        <f>I5+I6+I7</f>
        <v>0</v>
      </c>
      <c r="J8" s="5" t="s">
        <v>41</v>
      </c>
      <c r="K8" s="5"/>
      <c r="L8" s="5"/>
      <c r="M8" s="7"/>
    </row>
    <row r="9" spans="1:13" ht="17" thickBot="1" x14ac:dyDescent="0.25">
      <c r="A9" s="8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7"/>
    </row>
    <row r="10" spans="1:13" ht="17" thickTop="1" x14ac:dyDescent="0.2">
      <c r="A10" s="8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7"/>
    </row>
    <row r="11" spans="1:13" x14ac:dyDescent="0.2">
      <c r="A11" s="8"/>
      <c r="B11" s="344" t="s">
        <v>26</v>
      </c>
      <c r="C11" s="344"/>
      <c r="D11" s="29">
        <f>Prix!I112</f>
        <v>15</v>
      </c>
      <c r="E11" s="29" t="s">
        <v>68</v>
      </c>
      <c r="F11" s="13"/>
      <c r="G11" s="13"/>
      <c r="H11" s="13"/>
      <c r="I11" s="13"/>
      <c r="J11" s="13"/>
      <c r="K11" s="13"/>
      <c r="L11" s="13"/>
      <c r="M11" s="7"/>
    </row>
    <row r="12" spans="1:13" x14ac:dyDescent="0.2">
      <c r="A12" s="8"/>
      <c r="B12" s="344" t="s">
        <v>61</v>
      </c>
      <c r="C12" s="344"/>
      <c r="D12" s="345">
        <f ca="1">TODAY()</f>
        <v>42779</v>
      </c>
      <c r="E12" s="345"/>
      <c r="F12" s="12"/>
      <c r="G12" s="346" t="s">
        <v>63</v>
      </c>
      <c r="H12" s="346"/>
      <c r="I12" s="28">
        <f>Prix!I114</f>
        <v>1.1341608999999999</v>
      </c>
      <c r="J12" s="12"/>
      <c r="K12" s="12"/>
      <c r="L12" s="12"/>
      <c r="M12" s="7"/>
    </row>
    <row r="13" spans="1:13" x14ac:dyDescent="0.2">
      <c r="A13" s="8"/>
      <c r="B13" s="344" t="s">
        <v>62</v>
      </c>
      <c r="C13" s="344"/>
      <c r="D13" s="347">
        <f ca="1">TODAY()+D11</f>
        <v>42794</v>
      </c>
      <c r="E13" s="347"/>
      <c r="F13" s="12"/>
      <c r="G13" s="12"/>
      <c r="H13" s="12"/>
      <c r="I13" s="12"/>
      <c r="J13" s="12"/>
      <c r="K13" s="12"/>
      <c r="L13" s="12"/>
      <c r="M13" s="7"/>
    </row>
    <row r="14" spans="1:13" ht="17" thickBot="1" x14ac:dyDescent="0.25">
      <c r="A14" s="9"/>
      <c r="B14" s="341"/>
      <c r="C14" s="341"/>
      <c r="D14" s="10"/>
      <c r="E14" s="10"/>
      <c r="F14" s="10"/>
      <c r="G14" s="10"/>
      <c r="H14" s="10"/>
      <c r="I14" s="10"/>
      <c r="J14" s="10"/>
      <c r="K14" s="10"/>
      <c r="L14" s="10"/>
      <c r="M14" s="11"/>
    </row>
  </sheetData>
  <mergeCells count="15">
    <mergeCell ref="B14:C14"/>
    <mergeCell ref="B11:C11"/>
    <mergeCell ref="B12:C12"/>
    <mergeCell ref="D12:E12"/>
    <mergeCell ref="G12:H12"/>
    <mergeCell ref="B13:C13"/>
    <mergeCell ref="D13:E13"/>
    <mergeCell ref="B3:D3"/>
    <mergeCell ref="E3:G3"/>
    <mergeCell ref="H3:J3"/>
    <mergeCell ref="A1:F2"/>
    <mergeCell ref="G1:G2"/>
    <mergeCell ref="H1:H2"/>
    <mergeCell ref="I1:I2"/>
    <mergeCell ref="J1:L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>
    <tabColor rgb="FFFFC000"/>
    <pageSetUpPr autoPageBreaks="0"/>
  </sheetPr>
  <dimension ref="A1:FM170"/>
  <sheetViews>
    <sheetView topLeftCell="B4" workbookViewId="0">
      <selection activeCell="J43" sqref="J43"/>
    </sheetView>
  </sheetViews>
  <sheetFormatPr baseColWidth="10" defaultRowHeight="16" x14ac:dyDescent="0.2"/>
  <cols>
    <col min="1" max="2" width="10.83203125" style="47"/>
    <col min="3" max="3" width="2" customWidth="1"/>
    <col min="4" max="4" width="27.83203125" customWidth="1"/>
    <col min="5" max="7" width="12.6640625" customWidth="1"/>
    <col min="8" max="8" width="15.1640625" customWidth="1"/>
    <col min="9" max="9" width="7.83203125" customWidth="1"/>
    <col min="10" max="10" width="15.1640625" customWidth="1"/>
    <col min="12" max="14" width="10.83203125" style="47"/>
    <col min="15" max="15" width="11.83203125" style="47" customWidth="1"/>
    <col min="16" max="18" width="13.1640625" style="47" customWidth="1"/>
    <col min="19" max="36" width="10.83203125" style="47"/>
    <col min="37" max="37" width="3.6640625" style="47" customWidth="1"/>
    <col min="38" max="38" width="24.33203125" style="47" bestFit="1" customWidth="1"/>
    <col min="39" max="169" width="10.83203125" style="47"/>
  </cols>
  <sheetData>
    <row r="1" spans="2:35" s="47" customFormat="1" ht="17" thickBot="1" x14ac:dyDescent="0.25"/>
    <row r="2" spans="2:35" s="47" customFormat="1" x14ac:dyDescent="0.2">
      <c r="H2" s="381" t="s">
        <v>129</v>
      </c>
      <c r="I2" s="382"/>
      <c r="J2" s="382"/>
      <c r="K2" s="382"/>
      <c r="L2" s="382"/>
      <c r="M2" s="382"/>
      <c r="N2" s="383"/>
    </row>
    <row r="3" spans="2:35" s="47" customFormat="1" ht="17" thickBot="1" x14ac:dyDescent="0.25">
      <c r="H3" s="384"/>
      <c r="I3" s="385"/>
      <c r="J3" s="385"/>
      <c r="K3" s="385"/>
      <c r="L3" s="385"/>
      <c r="M3" s="385"/>
      <c r="N3" s="386"/>
    </row>
    <row r="4" spans="2:35" s="47" customFormat="1" ht="20" thickBot="1" x14ac:dyDescent="0.25">
      <c r="B4" s="55"/>
      <c r="C4" s="55"/>
      <c r="D4" s="55"/>
      <c r="E4" s="55"/>
      <c r="F4" s="55"/>
      <c r="G4" s="191"/>
      <c r="H4" s="160"/>
      <c r="I4" s="160"/>
      <c r="J4" s="155"/>
      <c r="K4" s="155"/>
      <c r="L4" s="155"/>
      <c r="M4" s="155"/>
      <c r="N4" s="155"/>
      <c r="O4" s="1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87"/>
      <c r="AE4" s="78"/>
      <c r="AF4" s="78"/>
      <c r="AG4" s="78"/>
      <c r="AH4" s="78"/>
      <c r="AI4" s="78"/>
    </row>
    <row r="5" spans="2:35" ht="19" customHeight="1" x14ac:dyDescent="0.2">
      <c r="B5" s="55"/>
      <c r="C5" s="325" t="s">
        <v>36</v>
      </c>
      <c r="D5" s="387"/>
      <c r="E5" s="387"/>
      <c r="F5" s="387"/>
      <c r="G5" s="387"/>
      <c r="H5" s="387"/>
      <c r="I5" s="387"/>
      <c r="J5" s="387"/>
      <c r="K5" s="326"/>
      <c r="L5" s="192"/>
      <c r="M5" s="325" t="s">
        <v>150</v>
      </c>
      <c r="N5" s="387"/>
      <c r="O5" s="387"/>
      <c r="P5" s="387"/>
      <c r="Q5" s="387"/>
      <c r="R5" s="326"/>
      <c r="S5" s="192"/>
      <c r="T5" s="192"/>
      <c r="U5" s="192"/>
      <c r="V5" s="192"/>
      <c r="W5" s="192"/>
      <c r="X5" s="192"/>
      <c r="Y5" s="192"/>
      <c r="Z5" s="192"/>
      <c r="AA5" s="192"/>
      <c r="AB5" s="192"/>
      <c r="AC5" s="55"/>
      <c r="AD5" s="88"/>
      <c r="AE5" s="79"/>
      <c r="AF5" s="79"/>
      <c r="AG5" s="79"/>
      <c r="AH5" s="79"/>
      <c r="AI5" s="79"/>
    </row>
    <row r="6" spans="2:35" ht="16" customHeight="1" x14ac:dyDescent="0.2">
      <c r="B6" s="55"/>
      <c r="C6" s="327"/>
      <c r="D6" s="388"/>
      <c r="E6" s="388"/>
      <c r="F6" s="388"/>
      <c r="G6" s="388"/>
      <c r="H6" s="388"/>
      <c r="I6" s="388"/>
      <c r="J6" s="388"/>
      <c r="K6" s="328"/>
      <c r="L6" s="192"/>
      <c r="M6" s="327"/>
      <c r="N6" s="388"/>
      <c r="O6" s="388"/>
      <c r="P6" s="388"/>
      <c r="Q6" s="388"/>
      <c r="R6" s="328"/>
      <c r="S6" s="192"/>
      <c r="T6" s="192"/>
      <c r="U6" s="192"/>
      <c r="V6" s="192"/>
      <c r="W6" s="192"/>
      <c r="X6" s="192"/>
      <c r="Y6" s="192"/>
      <c r="Z6" s="192"/>
      <c r="AA6" s="192"/>
      <c r="AB6" s="192"/>
      <c r="AC6" s="55"/>
      <c r="AD6" s="55"/>
      <c r="AE6" s="55"/>
      <c r="AF6" s="55"/>
      <c r="AG6" s="55"/>
      <c r="AH6" s="55"/>
      <c r="AI6" s="55"/>
    </row>
    <row r="7" spans="2:35" x14ac:dyDescent="0.2">
      <c r="B7" s="55"/>
      <c r="C7" s="212" t="s">
        <v>37</v>
      </c>
      <c r="D7" s="206" t="s">
        <v>32</v>
      </c>
      <c r="E7" s="206" t="s">
        <v>33</v>
      </c>
      <c r="F7" s="206" t="s">
        <v>18</v>
      </c>
      <c r="G7" s="206" t="s">
        <v>38</v>
      </c>
      <c r="H7" s="206" t="s">
        <v>39</v>
      </c>
      <c r="I7" s="206" t="s">
        <v>26</v>
      </c>
      <c r="J7" s="206" t="s">
        <v>40</v>
      </c>
      <c r="K7" s="213" t="s">
        <v>59</v>
      </c>
      <c r="L7" s="155"/>
      <c r="M7" s="389"/>
      <c r="N7" s="390"/>
      <c r="O7" s="390"/>
      <c r="P7" s="229" t="s">
        <v>33</v>
      </c>
      <c r="Q7" s="229" t="s">
        <v>39</v>
      </c>
      <c r="R7" s="230" t="s">
        <v>135</v>
      </c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</row>
    <row r="8" spans="2:35" ht="19" customHeight="1" thickBot="1" x14ac:dyDescent="0.25">
      <c r="B8" s="55"/>
      <c r="C8" s="214"/>
      <c r="D8" s="210" t="s">
        <v>127</v>
      </c>
      <c r="E8" s="156"/>
      <c r="F8" s="156"/>
      <c r="G8" s="156"/>
      <c r="H8" s="156"/>
      <c r="I8" s="156"/>
      <c r="J8" s="156"/>
      <c r="K8" s="215"/>
      <c r="L8" s="155"/>
      <c r="M8" s="391" t="s">
        <v>130</v>
      </c>
      <c r="N8" s="392"/>
      <c r="O8" s="392"/>
      <c r="P8" s="98" t="s">
        <v>142</v>
      </c>
      <c r="Q8" s="98"/>
      <c r="R8" s="243" t="s">
        <v>136</v>
      </c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  <c r="AI8" s="55"/>
    </row>
    <row r="9" spans="2:35" ht="19" customHeight="1" thickBot="1" x14ac:dyDescent="0.25">
      <c r="B9" s="55"/>
      <c r="C9" s="216">
        <v>1</v>
      </c>
      <c r="D9" s="209" t="s">
        <v>12</v>
      </c>
      <c r="E9" s="102" t="s">
        <v>34</v>
      </c>
      <c r="F9" s="207" t="s">
        <v>4</v>
      </c>
      <c r="G9" s="102" t="s">
        <v>10</v>
      </c>
      <c r="H9" s="208">
        <v>42777</v>
      </c>
      <c r="I9" s="108">
        <v>15</v>
      </c>
      <c r="J9" s="208">
        <f>H9+I9</f>
        <v>42792</v>
      </c>
      <c r="K9" s="217">
        <f>Prix!D114</f>
        <v>1.1942550000000001</v>
      </c>
      <c r="L9" s="55"/>
      <c r="M9" s="376" t="s">
        <v>133</v>
      </c>
      <c r="N9" s="377"/>
      <c r="O9" s="378"/>
      <c r="P9" s="249">
        <v>743.4</v>
      </c>
      <c r="Q9" s="244">
        <v>42736</v>
      </c>
      <c r="R9" s="248">
        <f>DATE(YEAR(Q9)+2,MONTH(Q9),DAY(Q9))</f>
        <v>43466</v>
      </c>
      <c r="S9" s="55"/>
      <c r="T9" s="372" t="s">
        <v>138</v>
      </c>
      <c r="U9" s="373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  <c r="AH9" s="55"/>
      <c r="AI9" s="55"/>
    </row>
    <row r="10" spans="2:35" ht="19" customHeight="1" x14ac:dyDescent="0.2">
      <c r="B10" s="55"/>
      <c r="C10" s="216"/>
      <c r="D10" s="209" t="s">
        <v>16</v>
      </c>
      <c r="E10" s="102" t="s">
        <v>58</v>
      </c>
      <c r="F10" s="102" t="s">
        <v>4</v>
      </c>
      <c r="G10" s="102" t="s">
        <v>10</v>
      </c>
      <c r="H10" s="208">
        <v>42778</v>
      </c>
      <c r="I10" s="108">
        <v>15</v>
      </c>
      <c r="J10" s="208">
        <f t="shared" ref="J10:J18" si="0">H10+I10</f>
        <v>42793</v>
      </c>
      <c r="K10" s="217">
        <f>Prix!E114</f>
        <v>1.4084340000000002</v>
      </c>
      <c r="L10" s="193"/>
      <c r="M10" s="376" t="s">
        <v>134</v>
      </c>
      <c r="N10" s="377"/>
      <c r="O10" s="378"/>
      <c r="P10" s="250">
        <v>124.3</v>
      </c>
      <c r="Q10" s="245">
        <v>42778</v>
      </c>
      <c r="R10" s="248">
        <f t="shared" ref="R10:R13" si="1">DATE(YEAR(Q10)+2,MONTH(Q10),DAY(Q10))</f>
        <v>43508</v>
      </c>
      <c r="S10" s="193"/>
      <c r="T10" s="239" t="s">
        <v>139</v>
      </c>
      <c r="U10" s="240" t="s">
        <v>135</v>
      </c>
      <c r="V10" s="227"/>
      <c r="W10" s="231"/>
      <c r="X10" s="193"/>
      <c r="Y10" s="193"/>
      <c r="Z10" s="193"/>
      <c r="AA10" s="193"/>
      <c r="AB10" s="193"/>
      <c r="AC10" s="55"/>
      <c r="AD10" s="193"/>
      <c r="AE10" s="193"/>
      <c r="AF10" s="193"/>
      <c r="AG10" s="193"/>
      <c r="AH10" s="193"/>
      <c r="AI10" s="193"/>
    </row>
    <row r="11" spans="2:35" ht="19" customHeight="1" x14ac:dyDescent="0.2">
      <c r="B11" s="55"/>
      <c r="C11" s="216"/>
      <c r="D11" s="209"/>
      <c r="E11" s="102"/>
      <c r="F11" s="102"/>
      <c r="G11" s="102"/>
      <c r="H11" s="208"/>
      <c r="I11" s="108"/>
      <c r="J11" s="208">
        <f t="shared" si="0"/>
        <v>0</v>
      </c>
      <c r="K11" s="217"/>
      <c r="L11" s="193"/>
      <c r="M11" s="376"/>
      <c r="N11" s="377"/>
      <c r="O11" s="378"/>
      <c r="P11" s="251"/>
      <c r="Q11" s="246"/>
      <c r="R11" s="248">
        <f t="shared" si="1"/>
        <v>731</v>
      </c>
      <c r="S11" s="193"/>
      <c r="T11" s="241" t="s">
        <v>18</v>
      </c>
      <c r="U11" s="237" t="s">
        <v>136</v>
      </c>
      <c r="V11" s="227"/>
      <c r="W11" s="231"/>
      <c r="X11" s="193"/>
      <c r="Y11" s="193"/>
      <c r="Z11" s="193"/>
      <c r="AA11" s="193"/>
      <c r="AB11" s="193"/>
      <c r="AC11" s="55"/>
      <c r="AD11" s="193"/>
      <c r="AE11" s="193"/>
      <c r="AF11" s="193"/>
      <c r="AG11" s="193"/>
      <c r="AH11" s="193"/>
      <c r="AI11" s="193"/>
    </row>
    <row r="12" spans="2:35" ht="19" customHeight="1" x14ac:dyDescent="0.2">
      <c r="B12" s="55"/>
      <c r="C12" s="216"/>
      <c r="D12" s="209"/>
      <c r="E12" s="102"/>
      <c r="F12" s="102"/>
      <c r="G12" s="102"/>
      <c r="H12" s="102"/>
      <c r="I12" s="108"/>
      <c r="J12" s="208">
        <f t="shared" si="0"/>
        <v>0</v>
      </c>
      <c r="K12" s="217"/>
      <c r="L12" s="197"/>
      <c r="M12" s="376"/>
      <c r="N12" s="377"/>
      <c r="O12" s="378"/>
      <c r="P12" s="250"/>
      <c r="Q12" s="245"/>
      <c r="R12" s="248">
        <f t="shared" si="1"/>
        <v>731</v>
      </c>
      <c r="S12" s="199"/>
      <c r="T12" s="241" t="s">
        <v>38</v>
      </c>
      <c r="U12" s="237" t="s">
        <v>137</v>
      </c>
      <c r="V12" s="227"/>
      <c r="W12" s="233"/>
      <c r="X12" s="198"/>
      <c r="Y12" s="199"/>
      <c r="Z12" s="199"/>
      <c r="AA12" s="199"/>
      <c r="AB12" s="199"/>
      <c r="AC12" s="55"/>
      <c r="AD12" s="198"/>
      <c r="AE12" s="198"/>
      <c r="AF12" s="199"/>
      <c r="AG12" s="199"/>
      <c r="AH12" s="199"/>
      <c r="AI12" s="199"/>
    </row>
    <row r="13" spans="2:35" ht="19" customHeight="1" thickBot="1" x14ac:dyDescent="0.25">
      <c r="B13" s="55"/>
      <c r="C13" s="216"/>
      <c r="D13" s="209"/>
      <c r="E13" s="102"/>
      <c r="F13" s="102"/>
      <c r="G13" s="102"/>
      <c r="H13" s="102"/>
      <c r="I13" s="108"/>
      <c r="J13" s="208">
        <f t="shared" si="0"/>
        <v>0</v>
      </c>
      <c r="K13" s="217"/>
      <c r="L13" s="200"/>
      <c r="M13" s="376"/>
      <c r="N13" s="377"/>
      <c r="O13" s="378"/>
      <c r="P13" s="252"/>
      <c r="Q13" s="247"/>
      <c r="R13" s="248">
        <f t="shared" si="1"/>
        <v>731</v>
      </c>
      <c r="S13" s="201"/>
      <c r="T13" s="242" t="s">
        <v>140</v>
      </c>
      <c r="U13" s="238" t="s">
        <v>141</v>
      </c>
      <c r="V13" s="227"/>
      <c r="W13" s="235"/>
      <c r="X13" s="194"/>
      <c r="Y13" s="198"/>
      <c r="Z13" s="201"/>
      <c r="AA13" s="201"/>
      <c r="AB13" s="201"/>
      <c r="AC13" s="55"/>
      <c r="AD13" s="194"/>
      <c r="AE13" s="194"/>
      <c r="AF13" s="198"/>
      <c r="AG13" s="201"/>
      <c r="AH13" s="201"/>
      <c r="AI13" s="201"/>
    </row>
    <row r="14" spans="2:35" ht="19" customHeight="1" x14ac:dyDescent="0.2">
      <c r="B14" s="55"/>
      <c r="C14" s="216"/>
      <c r="D14" s="209"/>
      <c r="E14" s="102"/>
      <c r="F14" s="102"/>
      <c r="G14" s="102"/>
      <c r="H14" s="102"/>
      <c r="I14" s="108"/>
      <c r="J14" s="208">
        <f t="shared" si="0"/>
        <v>0</v>
      </c>
      <c r="K14" s="217"/>
      <c r="L14" s="200"/>
      <c r="M14" s="379" t="s">
        <v>131</v>
      </c>
      <c r="N14" s="380"/>
      <c r="O14" s="380"/>
      <c r="P14" s="258" t="s">
        <v>142</v>
      </c>
      <c r="Q14" s="258"/>
      <c r="R14" s="257" t="s">
        <v>141</v>
      </c>
      <c r="S14" s="201"/>
      <c r="T14" s="234"/>
      <c r="U14" s="234"/>
      <c r="V14" s="227"/>
      <c r="W14" s="235"/>
      <c r="X14" s="194"/>
      <c r="Y14" s="198"/>
      <c r="Z14" s="201"/>
      <c r="AA14" s="201"/>
      <c r="AB14" s="201"/>
      <c r="AC14" s="55"/>
      <c r="AD14" s="194"/>
      <c r="AE14" s="194"/>
      <c r="AF14" s="198"/>
      <c r="AG14" s="201"/>
      <c r="AH14" s="201"/>
      <c r="AI14" s="201"/>
    </row>
    <row r="15" spans="2:35" ht="19" customHeight="1" x14ac:dyDescent="0.2">
      <c r="B15" s="55"/>
      <c r="C15" s="216"/>
      <c r="D15" s="209"/>
      <c r="E15" s="102"/>
      <c r="F15" s="102"/>
      <c r="G15" s="102"/>
      <c r="H15" s="102"/>
      <c r="I15" s="108"/>
      <c r="J15" s="208">
        <f t="shared" si="0"/>
        <v>0</v>
      </c>
      <c r="K15" s="217"/>
      <c r="L15" s="200"/>
      <c r="M15" s="376"/>
      <c r="N15" s="377"/>
      <c r="O15" s="378"/>
      <c r="P15" s="249"/>
      <c r="Q15" s="244"/>
      <c r="R15" s="255">
        <f>DATE(YEAR(Q15)+1,MONTH(Q15),DAY(Q15))</f>
        <v>366</v>
      </c>
      <c r="S15" s="203"/>
      <c r="T15" s="234"/>
      <c r="U15" s="236"/>
      <c r="V15" s="227"/>
      <c r="W15" s="235"/>
      <c r="X15" s="194"/>
      <c r="Y15" s="202"/>
      <c r="Z15" s="203"/>
      <c r="AA15" s="203"/>
      <c r="AB15" s="204"/>
      <c r="AC15" s="55"/>
      <c r="AD15" s="194"/>
      <c r="AE15" s="194"/>
      <c r="AF15" s="202"/>
      <c r="AG15" s="203"/>
      <c r="AH15" s="203"/>
      <c r="AI15" s="204"/>
    </row>
    <row r="16" spans="2:35" ht="19" customHeight="1" x14ac:dyDescent="0.2">
      <c r="B16" s="55"/>
      <c r="C16" s="216"/>
      <c r="D16" s="209"/>
      <c r="E16" s="102"/>
      <c r="F16" s="102"/>
      <c r="G16" s="102"/>
      <c r="H16" s="102"/>
      <c r="I16" s="108"/>
      <c r="J16" s="208">
        <f t="shared" si="0"/>
        <v>0</v>
      </c>
      <c r="K16" s="217"/>
      <c r="L16" s="200"/>
      <c r="M16" s="376"/>
      <c r="N16" s="377"/>
      <c r="O16" s="378"/>
      <c r="P16" s="250"/>
      <c r="Q16" s="245"/>
      <c r="R16" s="255">
        <f t="shared" ref="R16:R24" si="2">DATE(YEAR(Q16)+1,MONTH(Q16),DAY(Q16))</f>
        <v>366</v>
      </c>
      <c r="S16" s="201"/>
      <c r="V16" s="227"/>
      <c r="W16" s="235"/>
      <c r="X16" s="194"/>
      <c r="Y16" s="198"/>
      <c r="Z16" s="201"/>
      <c r="AA16" s="201"/>
      <c r="AB16" s="204"/>
      <c r="AC16" s="55"/>
      <c r="AD16" s="194"/>
      <c r="AE16" s="194"/>
      <c r="AF16" s="198"/>
      <c r="AG16" s="201"/>
      <c r="AH16" s="201"/>
      <c r="AI16" s="204"/>
    </row>
    <row r="17" spans="2:35" ht="19" customHeight="1" x14ac:dyDescent="0.2">
      <c r="B17" s="55"/>
      <c r="C17" s="216"/>
      <c r="D17" s="209"/>
      <c r="E17" s="102"/>
      <c r="F17" s="102"/>
      <c r="G17" s="102"/>
      <c r="H17" s="102"/>
      <c r="I17" s="108"/>
      <c r="J17" s="208">
        <f t="shared" si="0"/>
        <v>0</v>
      </c>
      <c r="K17" s="217"/>
      <c r="L17" s="200"/>
      <c r="M17" s="376"/>
      <c r="N17" s="377"/>
      <c r="O17" s="378"/>
      <c r="P17" s="250"/>
      <c r="Q17" s="245"/>
      <c r="R17" s="255">
        <f t="shared" si="2"/>
        <v>366</v>
      </c>
      <c r="S17" s="201"/>
      <c r="V17" s="55"/>
      <c r="W17" s="194"/>
      <c r="X17" s="194"/>
      <c r="Y17" s="198"/>
      <c r="Z17" s="201"/>
      <c r="AA17" s="201"/>
      <c r="AB17" s="204"/>
      <c r="AC17" s="55"/>
      <c r="AD17" s="194"/>
      <c r="AE17" s="194"/>
      <c r="AF17" s="198"/>
      <c r="AG17" s="201"/>
      <c r="AH17" s="201"/>
      <c r="AI17" s="204"/>
    </row>
    <row r="18" spans="2:35" ht="19" customHeight="1" x14ac:dyDescent="0.2">
      <c r="B18" s="55"/>
      <c r="C18" s="216"/>
      <c r="D18" s="209"/>
      <c r="E18" s="102"/>
      <c r="F18" s="102"/>
      <c r="G18" s="102"/>
      <c r="H18" s="102"/>
      <c r="I18" s="108"/>
      <c r="J18" s="208">
        <f t="shared" si="0"/>
        <v>0</v>
      </c>
      <c r="K18" s="217"/>
      <c r="L18" s="200"/>
      <c r="M18" s="376"/>
      <c r="N18" s="377"/>
      <c r="O18" s="378"/>
      <c r="P18" s="250"/>
      <c r="Q18" s="245"/>
      <c r="R18" s="255">
        <f t="shared" si="2"/>
        <v>366</v>
      </c>
      <c r="S18" s="201"/>
      <c r="V18" s="55"/>
      <c r="W18" s="194"/>
      <c r="X18" s="194"/>
      <c r="Y18" s="198"/>
      <c r="Z18" s="201"/>
      <c r="AA18" s="201"/>
      <c r="AB18" s="204"/>
      <c r="AC18" s="55"/>
      <c r="AD18" s="194"/>
      <c r="AE18" s="194"/>
      <c r="AF18" s="198"/>
      <c r="AG18" s="201"/>
      <c r="AH18" s="201"/>
      <c r="AI18" s="204"/>
    </row>
    <row r="19" spans="2:35" ht="19" customHeight="1" x14ac:dyDescent="0.2">
      <c r="B19" s="55"/>
      <c r="C19" s="214"/>
      <c r="D19" s="211" t="s">
        <v>128</v>
      </c>
      <c r="E19" s="98"/>
      <c r="F19" s="98"/>
      <c r="G19" s="98"/>
      <c r="H19" s="98"/>
      <c r="I19" s="223"/>
      <c r="J19" s="226"/>
      <c r="K19" s="218"/>
      <c r="L19" s="200"/>
      <c r="M19" s="376"/>
      <c r="N19" s="377"/>
      <c r="O19" s="378"/>
      <c r="P19" s="250"/>
      <c r="Q19" s="245"/>
      <c r="R19" s="255">
        <f t="shared" si="2"/>
        <v>366</v>
      </c>
      <c r="S19" s="201"/>
      <c r="V19" s="55"/>
      <c r="W19" s="194"/>
      <c r="X19" s="194"/>
      <c r="Y19" s="198"/>
      <c r="Z19" s="201"/>
      <c r="AA19" s="201"/>
      <c r="AB19" s="204"/>
      <c r="AC19" s="55"/>
      <c r="AD19" s="194"/>
      <c r="AE19" s="194"/>
      <c r="AF19" s="198"/>
      <c r="AG19" s="201"/>
      <c r="AH19" s="201"/>
      <c r="AI19" s="204"/>
    </row>
    <row r="20" spans="2:35" ht="19" customHeight="1" x14ac:dyDescent="0.2">
      <c r="B20" s="55"/>
      <c r="C20" s="216">
        <v>2</v>
      </c>
      <c r="D20" s="209" t="s">
        <v>6</v>
      </c>
      <c r="E20" s="102" t="s">
        <v>35</v>
      </c>
      <c r="F20" s="102" t="s">
        <v>4</v>
      </c>
      <c r="G20" s="102" t="s">
        <v>10</v>
      </c>
      <c r="H20" s="208">
        <v>42777</v>
      </c>
      <c r="I20" s="108">
        <v>7</v>
      </c>
      <c r="J20" s="208">
        <f t="shared" ref="J20:J29" si="3">H20+I20</f>
        <v>42784</v>
      </c>
      <c r="K20" s="217">
        <f>Prix!G114</f>
        <v>1.6054190000000002</v>
      </c>
      <c r="L20" s="200"/>
      <c r="M20" s="376"/>
      <c r="N20" s="377"/>
      <c r="O20" s="378"/>
      <c r="P20" s="250"/>
      <c r="Q20" s="245"/>
      <c r="R20" s="255">
        <f t="shared" si="2"/>
        <v>366</v>
      </c>
      <c r="S20" s="201"/>
      <c r="V20" s="55"/>
      <c r="W20" s="194"/>
      <c r="X20" s="194"/>
      <c r="Y20" s="198"/>
      <c r="Z20" s="201"/>
      <c r="AA20" s="201"/>
      <c r="AB20" s="204"/>
      <c r="AC20" s="55"/>
      <c r="AD20" s="194"/>
      <c r="AE20" s="194"/>
      <c r="AF20" s="198"/>
      <c r="AG20" s="201"/>
      <c r="AH20" s="201"/>
      <c r="AI20" s="204"/>
    </row>
    <row r="21" spans="2:35" ht="19" customHeight="1" x14ac:dyDescent="0.2">
      <c r="B21" s="55"/>
      <c r="C21" s="216"/>
      <c r="D21" s="209"/>
      <c r="E21" s="102"/>
      <c r="F21" s="102"/>
      <c r="G21" s="102"/>
      <c r="H21" s="102"/>
      <c r="I21" s="108"/>
      <c r="J21" s="208">
        <f t="shared" si="3"/>
        <v>0</v>
      </c>
      <c r="K21" s="217"/>
      <c r="L21" s="200"/>
      <c r="M21" s="376"/>
      <c r="N21" s="377"/>
      <c r="O21" s="378"/>
      <c r="P21" s="250"/>
      <c r="Q21" s="245"/>
      <c r="R21" s="255">
        <f t="shared" si="2"/>
        <v>366</v>
      </c>
      <c r="S21" s="201"/>
      <c r="T21" s="201"/>
      <c r="U21" s="204"/>
      <c r="V21" s="55"/>
      <c r="W21" s="194"/>
      <c r="X21" s="194"/>
      <c r="Y21" s="198"/>
      <c r="Z21" s="201"/>
      <c r="AA21" s="201"/>
      <c r="AB21" s="204"/>
      <c r="AC21" s="55"/>
      <c r="AD21" s="194"/>
      <c r="AE21" s="194"/>
      <c r="AF21" s="198"/>
      <c r="AG21" s="201"/>
      <c r="AH21" s="201"/>
      <c r="AI21" s="204"/>
    </row>
    <row r="22" spans="2:35" ht="19" customHeight="1" x14ac:dyDescent="0.2">
      <c r="B22" s="55"/>
      <c r="C22" s="216"/>
      <c r="D22" s="209"/>
      <c r="E22" s="102"/>
      <c r="F22" s="102"/>
      <c r="G22" s="102"/>
      <c r="H22" s="102"/>
      <c r="I22" s="108"/>
      <c r="J22" s="208">
        <f t="shared" si="3"/>
        <v>0</v>
      </c>
      <c r="K22" s="217"/>
      <c r="L22" s="200"/>
      <c r="M22" s="376"/>
      <c r="N22" s="377"/>
      <c r="O22" s="378"/>
      <c r="P22" s="250"/>
      <c r="Q22" s="245"/>
      <c r="R22" s="255">
        <f t="shared" si="2"/>
        <v>366</v>
      </c>
      <c r="S22" s="205"/>
      <c r="T22" s="205"/>
      <c r="U22" s="205"/>
      <c r="V22" s="55"/>
      <c r="W22" s="194"/>
      <c r="X22" s="194"/>
      <c r="Y22" s="194"/>
      <c r="Z22" s="205"/>
      <c r="AA22" s="205"/>
      <c r="AB22" s="205"/>
      <c r="AC22" s="55"/>
      <c r="AD22" s="194"/>
      <c r="AE22" s="194"/>
      <c r="AF22" s="194"/>
      <c r="AG22" s="205"/>
      <c r="AH22" s="205"/>
      <c r="AI22" s="205"/>
    </row>
    <row r="23" spans="2:35" ht="19" customHeight="1" x14ac:dyDescent="0.2">
      <c r="B23" s="55"/>
      <c r="C23" s="216"/>
      <c r="D23" s="209"/>
      <c r="E23" s="102"/>
      <c r="F23" s="102"/>
      <c r="G23" s="102"/>
      <c r="H23" s="102"/>
      <c r="I23" s="108"/>
      <c r="J23" s="208">
        <f t="shared" si="3"/>
        <v>0</v>
      </c>
      <c r="K23" s="217"/>
      <c r="L23" s="200"/>
      <c r="M23" s="376"/>
      <c r="N23" s="377"/>
      <c r="O23" s="378"/>
      <c r="P23" s="250"/>
      <c r="Q23" s="245"/>
      <c r="R23" s="255">
        <f t="shared" si="2"/>
        <v>366</v>
      </c>
      <c r="S23" s="193"/>
      <c r="T23" s="193"/>
      <c r="U23" s="198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55"/>
      <c r="AI23" s="55"/>
    </row>
    <row r="24" spans="2:35" ht="19" customHeight="1" x14ac:dyDescent="0.2">
      <c r="B24" s="55"/>
      <c r="C24" s="216"/>
      <c r="D24" s="209"/>
      <c r="E24" s="102"/>
      <c r="F24" s="102"/>
      <c r="G24" s="102"/>
      <c r="H24" s="102"/>
      <c r="I24" s="108"/>
      <c r="J24" s="208">
        <f t="shared" si="3"/>
        <v>0</v>
      </c>
      <c r="K24" s="217"/>
      <c r="L24" s="200"/>
      <c r="M24" s="376"/>
      <c r="N24" s="377"/>
      <c r="O24" s="378"/>
      <c r="P24" s="251"/>
      <c r="Q24" s="254"/>
      <c r="R24" s="255">
        <f t="shared" si="2"/>
        <v>366</v>
      </c>
      <c r="S24" s="193"/>
      <c r="T24" s="193"/>
      <c r="U24" s="193"/>
      <c r="V24" s="55"/>
      <c r="W24" s="193"/>
      <c r="X24" s="193"/>
      <c r="Y24" s="193"/>
      <c r="Z24" s="193"/>
      <c r="AA24" s="193"/>
      <c r="AB24" s="193"/>
      <c r="AC24" s="55"/>
      <c r="AD24" s="55"/>
      <c r="AE24" s="55"/>
      <c r="AF24" s="55"/>
      <c r="AG24" s="55"/>
      <c r="AH24" s="55"/>
      <c r="AI24" s="55"/>
    </row>
    <row r="25" spans="2:35" ht="19" customHeight="1" x14ac:dyDescent="0.2">
      <c r="B25" s="55"/>
      <c r="C25" s="216"/>
      <c r="D25" s="209"/>
      <c r="E25" s="102"/>
      <c r="F25" s="102"/>
      <c r="G25" s="102"/>
      <c r="H25" s="102"/>
      <c r="I25" s="108"/>
      <c r="J25" s="208">
        <f t="shared" si="3"/>
        <v>0</v>
      </c>
      <c r="K25" s="217"/>
      <c r="L25" s="200"/>
      <c r="M25" s="379" t="s">
        <v>132</v>
      </c>
      <c r="N25" s="380"/>
      <c r="O25" s="380"/>
      <c r="P25" s="258" t="s">
        <v>142</v>
      </c>
      <c r="Q25" s="259"/>
      <c r="R25" s="257" t="s">
        <v>141</v>
      </c>
      <c r="S25" s="193"/>
      <c r="T25" s="193"/>
      <c r="U25" s="193"/>
      <c r="V25" s="55"/>
      <c r="W25" s="193"/>
      <c r="X25" s="193"/>
      <c r="Y25" s="193"/>
      <c r="Z25" s="193"/>
      <c r="AA25" s="193"/>
      <c r="AB25" s="193"/>
      <c r="AC25" s="55"/>
      <c r="AD25" s="55"/>
      <c r="AE25" s="55"/>
      <c r="AF25" s="55"/>
      <c r="AG25" s="55"/>
      <c r="AH25" s="55"/>
      <c r="AI25" s="55"/>
    </row>
    <row r="26" spans="2:35" ht="19" customHeight="1" x14ac:dyDescent="0.2">
      <c r="B26" s="55"/>
      <c r="C26" s="216"/>
      <c r="D26" s="209"/>
      <c r="E26" s="102"/>
      <c r="F26" s="102"/>
      <c r="G26" s="102"/>
      <c r="H26" s="102"/>
      <c r="I26" s="108"/>
      <c r="J26" s="208">
        <f t="shared" si="3"/>
        <v>0</v>
      </c>
      <c r="K26" s="217"/>
      <c r="L26" s="200"/>
      <c r="M26" s="376"/>
      <c r="N26" s="377"/>
      <c r="O26" s="378"/>
      <c r="P26" s="249"/>
      <c r="Q26" s="244"/>
      <c r="R26" s="255">
        <f>DATE(YEAR(Q26)+1,MONTH(Q26),DAY(Q26))</f>
        <v>366</v>
      </c>
      <c r="S26" s="194"/>
      <c r="T26" s="195"/>
      <c r="U26" s="196"/>
      <c r="V26" s="55"/>
      <c r="W26" s="194"/>
      <c r="X26" s="194"/>
      <c r="Y26" s="195"/>
      <c r="Z26" s="194"/>
      <c r="AA26" s="195"/>
      <c r="AB26" s="196"/>
      <c r="AC26" s="55"/>
      <c r="AD26" s="55"/>
      <c r="AE26" s="55"/>
      <c r="AF26" s="55"/>
      <c r="AG26" s="55"/>
      <c r="AH26" s="55"/>
      <c r="AI26" s="55"/>
    </row>
    <row r="27" spans="2:35" ht="19" customHeight="1" x14ac:dyDescent="0.2">
      <c r="B27" s="55"/>
      <c r="C27" s="216"/>
      <c r="D27" s="209"/>
      <c r="E27" s="102"/>
      <c r="F27" s="102"/>
      <c r="G27" s="102"/>
      <c r="H27" s="102"/>
      <c r="I27" s="108"/>
      <c r="J27" s="208">
        <f t="shared" si="3"/>
        <v>0</v>
      </c>
      <c r="K27" s="217"/>
      <c r="L27" s="200"/>
      <c r="M27" s="376"/>
      <c r="N27" s="377"/>
      <c r="O27" s="378"/>
      <c r="P27" s="250"/>
      <c r="Q27" s="245"/>
      <c r="R27" s="255">
        <f t="shared" ref="R27:R35" si="4">DATE(YEAR(Q27)+1,MONTH(Q27),DAY(Q27))</f>
        <v>366</v>
      </c>
      <c r="S27" s="199"/>
      <c r="T27" s="199"/>
      <c r="U27" s="199"/>
      <c r="V27" s="55"/>
      <c r="W27" s="198"/>
      <c r="X27" s="198"/>
      <c r="Y27" s="199"/>
      <c r="Z27" s="199"/>
      <c r="AA27" s="199"/>
      <c r="AB27" s="199"/>
      <c r="AC27" s="55"/>
      <c r="AD27" s="55"/>
      <c r="AE27" s="55"/>
      <c r="AF27" s="55"/>
      <c r="AG27" s="55"/>
      <c r="AH27" s="55"/>
      <c r="AI27" s="55"/>
    </row>
    <row r="28" spans="2:35" ht="19" customHeight="1" x14ac:dyDescent="0.2">
      <c r="B28" s="55"/>
      <c r="C28" s="216"/>
      <c r="D28" s="209"/>
      <c r="E28" s="102"/>
      <c r="F28" s="102"/>
      <c r="G28" s="102"/>
      <c r="H28" s="102"/>
      <c r="I28" s="108"/>
      <c r="J28" s="208">
        <f t="shared" si="3"/>
        <v>0</v>
      </c>
      <c r="K28" s="217"/>
      <c r="L28" s="200"/>
      <c r="M28" s="376"/>
      <c r="N28" s="377"/>
      <c r="O28" s="378"/>
      <c r="P28" s="250"/>
      <c r="Q28" s="245"/>
      <c r="R28" s="255">
        <f t="shared" si="4"/>
        <v>366</v>
      </c>
      <c r="S28" s="201"/>
      <c r="T28" s="201"/>
      <c r="U28" s="201"/>
      <c r="V28" s="55"/>
      <c r="W28" s="194"/>
      <c r="X28" s="194"/>
      <c r="Y28" s="198"/>
      <c r="Z28" s="201"/>
      <c r="AA28" s="201"/>
      <c r="AB28" s="201"/>
      <c r="AC28" s="55"/>
      <c r="AD28" s="55"/>
      <c r="AE28" s="55"/>
      <c r="AF28" s="55"/>
      <c r="AG28" s="55"/>
      <c r="AH28" s="55"/>
      <c r="AI28" s="55"/>
    </row>
    <row r="29" spans="2:35" ht="19" customHeight="1" thickBot="1" x14ac:dyDescent="0.25">
      <c r="B29" s="55"/>
      <c r="C29" s="219"/>
      <c r="D29" s="220"/>
      <c r="E29" s="221"/>
      <c r="F29" s="221"/>
      <c r="G29" s="221"/>
      <c r="H29" s="221"/>
      <c r="I29" s="224"/>
      <c r="J29" s="225">
        <f t="shared" si="3"/>
        <v>0</v>
      </c>
      <c r="K29" s="222"/>
      <c r="L29" s="200"/>
      <c r="M29" s="376"/>
      <c r="N29" s="377"/>
      <c r="O29" s="378"/>
      <c r="P29" s="250"/>
      <c r="Q29" s="245"/>
      <c r="R29" s="255">
        <f t="shared" si="4"/>
        <v>366</v>
      </c>
      <c r="S29" s="201"/>
      <c r="T29" s="201"/>
      <c r="U29" s="201"/>
      <c r="V29" s="55"/>
      <c r="W29" s="194"/>
      <c r="X29" s="194"/>
      <c r="Y29" s="198"/>
      <c r="Z29" s="201"/>
      <c r="AA29" s="201"/>
      <c r="AB29" s="201"/>
      <c r="AC29" s="55"/>
      <c r="AD29" s="55"/>
      <c r="AE29" s="55"/>
      <c r="AF29" s="55"/>
      <c r="AG29" s="55"/>
      <c r="AH29" s="55"/>
      <c r="AI29" s="55"/>
    </row>
    <row r="30" spans="2:35" ht="19" customHeight="1" x14ac:dyDescent="0.2">
      <c r="B30" s="55"/>
      <c r="C30" s="270"/>
      <c r="D30" s="235"/>
      <c r="E30" s="267"/>
      <c r="F30" s="267"/>
      <c r="G30" s="267"/>
      <c r="H30" s="267"/>
      <c r="I30" s="268"/>
      <c r="J30" s="269"/>
      <c r="K30" s="271"/>
      <c r="L30" s="200"/>
      <c r="M30" s="376"/>
      <c r="N30" s="377"/>
      <c r="O30" s="378"/>
      <c r="P30" s="250"/>
      <c r="Q30" s="245"/>
      <c r="R30" s="255">
        <f t="shared" si="4"/>
        <v>366</v>
      </c>
      <c r="S30" s="201"/>
      <c r="T30" s="201"/>
      <c r="U30" s="201"/>
      <c r="V30" s="55"/>
      <c r="W30" s="194"/>
      <c r="X30" s="194"/>
      <c r="Y30" s="198"/>
      <c r="Z30" s="201"/>
      <c r="AA30" s="201"/>
      <c r="AB30" s="201"/>
      <c r="AC30" s="55"/>
      <c r="AD30" s="55"/>
      <c r="AE30" s="55"/>
      <c r="AF30" s="55"/>
      <c r="AG30" s="55"/>
      <c r="AH30" s="55"/>
      <c r="AI30" s="55"/>
    </row>
    <row r="31" spans="2:35" ht="19" customHeight="1" x14ac:dyDescent="0.2">
      <c r="B31" s="55"/>
      <c r="C31" s="270"/>
      <c r="D31" s="227"/>
      <c r="E31" s="267"/>
      <c r="F31" s="267"/>
      <c r="G31" s="267"/>
      <c r="H31" s="269"/>
      <c r="I31" s="268"/>
      <c r="J31" s="369"/>
      <c r="K31" s="271"/>
      <c r="L31" s="200"/>
      <c r="M31" s="376"/>
      <c r="N31" s="377"/>
      <c r="O31" s="378"/>
      <c r="P31" s="250"/>
      <c r="Q31" s="245"/>
      <c r="R31" s="255">
        <f t="shared" si="4"/>
        <v>366</v>
      </c>
      <c r="S31" s="203"/>
      <c r="T31" s="203"/>
      <c r="U31" s="204"/>
      <c r="V31" s="55"/>
      <c r="W31" s="194"/>
      <c r="X31" s="194"/>
      <c r="Y31" s="202"/>
      <c r="Z31" s="203"/>
      <c r="AA31" s="203"/>
      <c r="AB31" s="204"/>
      <c r="AC31" s="55"/>
      <c r="AD31" s="55"/>
      <c r="AE31" s="55"/>
      <c r="AF31" s="55"/>
      <c r="AG31" s="55"/>
      <c r="AH31" s="55"/>
      <c r="AI31" s="55"/>
    </row>
    <row r="32" spans="2:35" ht="19" customHeight="1" x14ac:dyDescent="0.2">
      <c r="B32" s="55"/>
      <c r="C32" s="270"/>
      <c r="D32" s="227"/>
      <c r="E32" s="267"/>
      <c r="F32" s="267"/>
      <c r="G32" s="267"/>
      <c r="H32" s="269"/>
      <c r="I32" s="268"/>
      <c r="J32" s="369"/>
      <c r="K32" s="271"/>
      <c r="L32" s="200"/>
      <c r="M32" s="376"/>
      <c r="N32" s="377"/>
      <c r="O32" s="378"/>
      <c r="P32" s="250"/>
      <c r="Q32" s="245"/>
      <c r="R32" s="255">
        <f t="shared" si="4"/>
        <v>366</v>
      </c>
      <c r="S32" s="203"/>
      <c r="T32" s="203"/>
      <c r="U32" s="204"/>
      <c r="V32" s="55"/>
      <c r="W32" s="194"/>
      <c r="X32" s="194"/>
      <c r="Y32" s="202"/>
      <c r="Z32" s="203"/>
      <c r="AA32" s="203"/>
      <c r="AB32" s="204"/>
      <c r="AC32" s="55"/>
      <c r="AD32" s="55"/>
      <c r="AE32" s="55"/>
      <c r="AF32" s="55"/>
      <c r="AG32" s="55"/>
      <c r="AH32" s="55"/>
      <c r="AI32" s="55"/>
    </row>
    <row r="33" spans="2:35" ht="19" customHeight="1" x14ac:dyDescent="0.2">
      <c r="B33" s="55"/>
      <c r="C33" s="270"/>
      <c r="D33" s="227"/>
      <c r="E33" s="267"/>
      <c r="F33" s="267"/>
      <c r="G33" s="267"/>
      <c r="H33" s="269"/>
      <c r="I33" s="268"/>
      <c r="J33" s="369"/>
      <c r="K33" s="271"/>
      <c r="L33" s="200"/>
      <c r="M33" s="376"/>
      <c r="N33" s="377"/>
      <c r="O33" s="378"/>
      <c r="P33" s="250"/>
      <c r="Q33" s="245"/>
      <c r="R33" s="255">
        <f t="shared" si="4"/>
        <v>366</v>
      </c>
      <c r="S33" s="203"/>
      <c r="T33" s="203"/>
      <c r="U33" s="204"/>
      <c r="V33" s="55"/>
      <c r="W33" s="194"/>
      <c r="X33" s="194"/>
      <c r="Y33" s="202"/>
      <c r="Z33" s="203"/>
      <c r="AA33" s="203"/>
      <c r="AB33" s="204"/>
      <c r="AC33" s="55"/>
      <c r="AD33" s="55"/>
      <c r="AE33" s="55"/>
      <c r="AF33" s="55"/>
      <c r="AG33" s="55"/>
      <c r="AH33" s="55"/>
      <c r="AI33" s="55"/>
    </row>
    <row r="34" spans="2:35" ht="19" customHeight="1" x14ac:dyDescent="0.2">
      <c r="B34" s="55"/>
      <c r="C34" s="270"/>
      <c r="D34" s="227"/>
      <c r="E34" s="267"/>
      <c r="F34" s="267"/>
      <c r="G34" s="267"/>
      <c r="H34" s="267"/>
      <c r="I34" s="268"/>
      <c r="J34" s="369"/>
      <c r="K34" s="271"/>
      <c r="L34" s="200"/>
      <c r="M34" s="376"/>
      <c r="N34" s="377"/>
      <c r="O34" s="378"/>
      <c r="P34" s="250"/>
      <c r="Q34" s="245"/>
      <c r="R34" s="255">
        <f t="shared" si="4"/>
        <v>366</v>
      </c>
      <c r="S34" s="201"/>
      <c r="T34" s="201"/>
      <c r="U34" s="204"/>
      <c r="V34" s="55"/>
      <c r="W34" s="194"/>
      <c r="X34" s="194"/>
      <c r="Y34" s="198"/>
      <c r="Z34" s="201"/>
      <c r="AA34" s="201"/>
      <c r="AB34" s="204"/>
      <c r="AC34" s="55"/>
      <c r="AD34" s="55"/>
      <c r="AE34" s="55"/>
      <c r="AF34" s="55"/>
      <c r="AG34" s="55"/>
      <c r="AH34" s="55"/>
      <c r="AI34" s="55"/>
    </row>
    <row r="35" spans="2:35" ht="19" customHeight="1" thickBot="1" x14ac:dyDescent="0.25">
      <c r="B35" s="55"/>
      <c r="C35" s="270"/>
      <c r="D35" s="227"/>
      <c r="E35" s="267"/>
      <c r="F35" s="267"/>
      <c r="G35" s="267"/>
      <c r="H35" s="267"/>
      <c r="I35" s="268"/>
      <c r="J35" s="369"/>
      <c r="K35" s="271"/>
      <c r="L35" s="200"/>
      <c r="M35" s="366"/>
      <c r="N35" s="367"/>
      <c r="O35" s="368"/>
      <c r="P35" s="253"/>
      <c r="Q35" s="256"/>
      <c r="R35" s="260">
        <f t="shared" si="4"/>
        <v>366</v>
      </c>
      <c r="S35" s="201"/>
      <c r="T35" s="201"/>
      <c r="U35" s="204"/>
      <c r="V35" s="55"/>
      <c r="W35" s="194"/>
      <c r="X35" s="194"/>
      <c r="Y35" s="198"/>
      <c r="Z35" s="201"/>
      <c r="AA35" s="201"/>
      <c r="AB35" s="204"/>
      <c r="AC35" s="55"/>
      <c r="AD35" s="55"/>
      <c r="AE35" s="55"/>
      <c r="AF35" s="55"/>
      <c r="AG35" s="55"/>
      <c r="AH35" s="55"/>
      <c r="AI35" s="55"/>
    </row>
    <row r="36" spans="2:35" s="47" customFormat="1" ht="19" customHeight="1" x14ac:dyDescent="0.2">
      <c r="B36" s="55"/>
      <c r="C36" s="270"/>
      <c r="D36" s="227"/>
      <c r="E36" s="267"/>
      <c r="F36" s="267"/>
      <c r="G36" s="267"/>
      <c r="H36" s="267"/>
      <c r="I36" s="268"/>
      <c r="J36" s="269"/>
      <c r="K36" s="271"/>
      <c r="L36" s="200"/>
      <c r="M36" s="272"/>
      <c r="N36" s="272"/>
      <c r="O36" s="272"/>
      <c r="P36" s="232"/>
      <c r="Q36" s="273"/>
      <c r="R36" s="274"/>
      <c r="S36" s="201"/>
      <c r="T36" s="201"/>
      <c r="U36" s="204"/>
      <c r="V36" s="55"/>
      <c r="W36" s="194"/>
      <c r="X36" s="194"/>
      <c r="Y36" s="198"/>
      <c r="Z36" s="201"/>
      <c r="AA36" s="201"/>
      <c r="AB36" s="204"/>
      <c r="AC36" s="55"/>
      <c r="AD36" s="55"/>
      <c r="AE36" s="55"/>
      <c r="AF36" s="55"/>
      <c r="AG36" s="55"/>
      <c r="AH36" s="55"/>
      <c r="AI36" s="55"/>
    </row>
    <row r="37" spans="2:35" s="47" customFormat="1" ht="19" customHeight="1" thickBot="1" x14ac:dyDescent="0.25">
      <c r="B37" s="55"/>
      <c r="C37" s="270"/>
      <c r="D37" s="227"/>
      <c r="E37" s="267"/>
      <c r="F37" s="267"/>
      <c r="G37" s="267"/>
      <c r="H37" s="267"/>
      <c r="I37" s="268"/>
      <c r="J37" s="269"/>
      <c r="K37" s="271"/>
      <c r="L37" s="200"/>
      <c r="M37" s="272"/>
      <c r="N37" s="272"/>
      <c r="O37" s="272"/>
      <c r="P37" s="232"/>
      <c r="Q37" s="273"/>
      <c r="R37" s="274"/>
      <c r="S37" s="201"/>
      <c r="T37" s="201"/>
      <c r="U37" s="204"/>
      <c r="V37" s="55"/>
      <c r="W37" s="194"/>
      <c r="X37" s="194"/>
      <c r="Y37" s="198"/>
      <c r="Z37" s="201"/>
      <c r="AA37" s="201"/>
      <c r="AB37" s="204"/>
      <c r="AC37" s="55"/>
      <c r="AD37" s="55"/>
      <c r="AE37" s="55"/>
      <c r="AF37" s="55"/>
      <c r="AG37" s="55"/>
      <c r="AH37" s="55"/>
      <c r="AI37" s="55"/>
    </row>
    <row r="38" spans="2:35" s="47" customFormat="1" ht="19" customHeight="1" x14ac:dyDescent="0.2">
      <c r="B38" s="55"/>
      <c r="C38" s="270"/>
      <c r="D38" s="227"/>
      <c r="E38" s="267"/>
      <c r="F38" s="267"/>
      <c r="G38" s="267"/>
      <c r="H38" s="267"/>
      <c r="I38" s="268"/>
      <c r="J38" s="269"/>
      <c r="K38" s="271"/>
      <c r="L38" s="200"/>
      <c r="M38" s="357" t="s">
        <v>151</v>
      </c>
      <c r="N38" s="358"/>
      <c r="O38" s="358"/>
      <c r="P38" s="359"/>
      <c r="Q38" s="273"/>
      <c r="R38" s="274"/>
      <c r="S38" s="201"/>
      <c r="T38" s="201"/>
      <c r="U38" s="204"/>
      <c r="V38" s="55"/>
      <c r="W38" s="194"/>
      <c r="X38" s="194"/>
      <c r="Y38" s="198"/>
      <c r="Z38" s="201"/>
      <c r="AA38" s="201"/>
      <c r="AB38" s="204"/>
      <c r="AC38" s="55"/>
      <c r="AD38" s="55"/>
      <c r="AE38" s="55"/>
      <c r="AF38" s="55"/>
      <c r="AG38" s="55"/>
      <c r="AH38" s="55"/>
      <c r="AI38" s="55"/>
    </row>
    <row r="39" spans="2:35" s="47" customFormat="1" ht="19" customHeight="1" thickBot="1" x14ac:dyDescent="0.25"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200"/>
      <c r="M39" s="360"/>
      <c r="N39" s="361"/>
      <c r="O39" s="361"/>
      <c r="P39" s="362"/>
      <c r="Q39" s="194"/>
      <c r="R39" s="194"/>
      <c r="S39" s="201"/>
      <c r="T39" s="201"/>
      <c r="U39" s="204"/>
      <c r="V39" s="55"/>
      <c r="W39" s="194"/>
      <c r="X39" s="194"/>
      <c r="Y39" s="198"/>
      <c r="Z39" s="201"/>
      <c r="AA39" s="201"/>
      <c r="AB39" s="204"/>
      <c r="AC39" s="55"/>
      <c r="AD39" s="55"/>
      <c r="AE39" s="55"/>
      <c r="AF39" s="55"/>
      <c r="AG39" s="55"/>
      <c r="AH39" s="55"/>
      <c r="AI39" s="55"/>
    </row>
    <row r="40" spans="2:35" s="47" customFormat="1" x14ac:dyDescent="0.2">
      <c r="B40" s="55"/>
      <c r="C40" s="55"/>
      <c r="D40" s="55"/>
      <c r="E40" s="55"/>
      <c r="F40" s="55"/>
      <c r="G40" s="191"/>
      <c r="H40" s="160"/>
      <c r="I40" s="160"/>
      <c r="J40" s="155"/>
      <c r="K40" s="200"/>
      <c r="L40" s="200"/>
      <c r="M40" s="374"/>
      <c r="N40" s="375"/>
      <c r="O40" s="375"/>
      <c r="P40" s="261" t="s">
        <v>33</v>
      </c>
      <c r="Q40" s="262"/>
      <c r="R40" s="262"/>
      <c r="S40" s="201"/>
      <c r="T40" s="201"/>
      <c r="U40" s="204"/>
      <c r="V40" s="55"/>
      <c r="W40" s="194"/>
      <c r="X40" s="194"/>
      <c r="Y40" s="198"/>
      <c r="Z40" s="201"/>
      <c r="AA40" s="201"/>
      <c r="AB40" s="204"/>
      <c r="AC40" s="55"/>
      <c r="AD40" s="55"/>
      <c r="AE40" s="55"/>
      <c r="AF40" s="55"/>
      <c r="AG40" s="55"/>
      <c r="AH40" s="55"/>
      <c r="AI40" s="55"/>
    </row>
    <row r="41" spans="2:35" s="47" customFormat="1" x14ac:dyDescent="0.2">
      <c r="B41" s="55"/>
      <c r="C41" s="55"/>
      <c r="D41" s="55"/>
      <c r="E41" s="55"/>
      <c r="F41" s="55"/>
      <c r="G41" s="191"/>
      <c r="H41" s="160"/>
      <c r="I41" s="160"/>
      <c r="J41" s="155"/>
      <c r="K41" s="200"/>
      <c r="L41" s="200"/>
      <c r="M41" s="370" t="s">
        <v>0</v>
      </c>
      <c r="N41" s="371"/>
      <c r="O41" s="371"/>
      <c r="P41" s="257" t="s">
        <v>142</v>
      </c>
      <c r="Q41" s="262"/>
      <c r="R41" s="262"/>
      <c r="S41" s="201"/>
      <c r="T41" s="201"/>
      <c r="U41" s="204"/>
      <c r="V41" s="55"/>
      <c r="W41" s="194"/>
      <c r="X41" s="194"/>
      <c r="Y41" s="198"/>
      <c r="Z41" s="201"/>
      <c r="AA41" s="201"/>
      <c r="AB41" s="204"/>
      <c r="AC41" s="55"/>
      <c r="AD41" s="55"/>
      <c r="AE41" s="55"/>
      <c r="AF41" s="55"/>
      <c r="AG41" s="55"/>
      <c r="AH41" s="55"/>
      <c r="AI41" s="55"/>
    </row>
    <row r="42" spans="2:35" s="47" customFormat="1" x14ac:dyDescent="0.2">
      <c r="B42" s="55"/>
      <c r="C42" s="55"/>
      <c r="D42" s="55"/>
      <c r="E42" s="55"/>
      <c r="F42" s="55"/>
      <c r="G42" s="191"/>
      <c r="H42" s="160"/>
      <c r="I42" s="160"/>
      <c r="J42" s="155"/>
      <c r="K42" s="200"/>
      <c r="L42" s="200"/>
      <c r="M42" s="363" t="s">
        <v>57</v>
      </c>
      <c r="N42" s="364"/>
      <c r="O42" s="365"/>
      <c r="P42" s="263">
        <v>0</v>
      </c>
      <c r="Q42" s="232"/>
      <c r="R42" s="262"/>
      <c r="S42" s="201"/>
      <c r="T42" s="201"/>
      <c r="U42" s="204"/>
      <c r="V42" s="55"/>
      <c r="W42" s="194"/>
      <c r="X42" s="194"/>
      <c r="Y42" s="198"/>
      <c r="Z42" s="201"/>
      <c r="AA42" s="201"/>
      <c r="AB42" s="204"/>
      <c r="AC42" s="55"/>
      <c r="AD42" s="55"/>
      <c r="AE42" s="55"/>
      <c r="AF42" s="55"/>
      <c r="AG42" s="55"/>
      <c r="AH42" s="55"/>
      <c r="AI42" s="55"/>
    </row>
    <row r="43" spans="2:35" s="47" customFormat="1" x14ac:dyDescent="0.2">
      <c r="B43" s="55"/>
      <c r="C43" s="55"/>
      <c r="D43" s="55"/>
      <c r="E43" s="55"/>
      <c r="F43" s="55"/>
      <c r="G43" s="191"/>
      <c r="H43" s="160"/>
      <c r="I43" s="160"/>
      <c r="J43" s="155"/>
      <c r="K43" s="200"/>
      <c r="L43" s="200"/>
      <c r="M43" s="363"/>
      <c r="N43" s="364"/>
      <c r="O43" s="365"/>
      <c r="P43" s="264"/>
      <c r="Q43" s="232"/>
      <c r="R43" s="262"/>
      <c r="S43" s="205"/>
      <c r="T43" s="205"/>
      <c r="U43" s="205"/>
      <c r="V43" s="55"/>
      <c r="W43" s="194"/>
      <c r="X43" s="194"/>
      <c r="Y43" s="194"/>
      <c r="Z43" s="205"/>
      <c r="AA43" s="205"/>
      <c r="AB43" s="205"/>
      <c r="AC43" s="55"/>
      <c r="AD43" s="55"/>
      <c r="AE43" s="55"/>
      <c r="AF43" s="55"/>
      <c r="AG43" s="55"/>
      <c r="AH43" s="55"/>
      <c r="AI43" s="55"/>
    </row>
    <row r="44" spans="2:35" s="47" customFormat="1" x14ac:dyDescent="0.2"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370" t="s">
        <v>140</v>
      </c>
      <c r="N44" s="371"/>
      <c r="O44" s="371"/>
      <c r="P44" s="257"/>
      <c r="Q44" s="232"/>
      <c r="R44" s="232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5"/>
      <c r="AH44" s="55"/>
      <c r="AI44" s="55"/>
    </row>
    <row r="45" spans="2:35" s="47" customFormat="1" x14ac:dyDescent="0.2"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363" t="s">
        <v>144</v>
      </c>
      <c r="N45" s="364"/>
      <c r="O45" s="365"/>
      <c r="P45" s="263">
        <v>11</v>
      </c>
      <c r="Q45" s="232"/>
      <c r="R45" s="232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  <c r="AH45" s="55"/>
      <c r="AI45" s="55"/>
    </row>
    <row r="46" spans="2:35" s="47" customFormat="1" x14ac:dyDescent="0.2"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363" t="s">
        <v>145</v>
      </c>
      <c r="N46" s="364"/>
      <c r="O46" s="365"/>
      <c r="P46" s="265">
        <v>5.5</v>
      </c>
      <c r="Q46" s="232"/>
      <c r="R46" s="232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  <c r="AH46" s="55"/>
      <c r="AI46" s="55"/>
    </row>
    <row r="47" spans="2:35" s="47" customFormat="1" x14ac:dyDescent="0.2"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363" t="s">
        <v>146</v>
      </c>
      <c r="N47" s="364"/>
      <c r="O47" s="365"/>
      <c r="P47" s="265">
        <v>7.6</v>
      </c>
      <c r="Q47" s="232"/>
      <c r="R47" s="232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5"/>
      <c r="AH47" s="55"/>
      <c r="AI47" s="55"/>
    </row>
    <row r="48" spans="2:35" s="47" customFormat="1" x14ac:dyDescent="0.2"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363"/>
      <c r="N48" s="364"/>
      <c r="O48" s="365"/>
      <c r="P48" s="265"/>
      <c r="Q48" s="232"/>
      <c r="R48" s="232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55"/>
    </row>
    <row r="49" spans="2:35" s="47" customFormat="1" x14ac:dyDescent="0.2"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363"/>
      <c r="N49" s="364"/>
      <c r="O49" s="365"/>
      <c r="P49" s="264"/>
      <c r="Q49" s="232"/>
      <c r="R49" s="232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5"/>
      <c r="AI49" s="55"/>
    </row>
    <row r="50" spans="2:35" s="47" customFormat="1" x14ac:dyDescent="0.2"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370" t="s">
        <v>143</v>
      </c>
      <c r="N50" s="371"/>
      <c r="O50" s="371"/>
      <c r="P50" s="257"/>
      <c r="Q50" s="232"/>
      <c r="R50" s="232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5"/>
      <c r="AH50" s="55"/>
      <c r="AI50" s="55"/>
    </row>
    <row r="51" spans="2:35" s="47" customFormat="1" x14ac:dyDescent="0.2"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363" t="s">
        <v>147</v>
      </c>
      <c r="N51" s="364"/>
      <c r="O51" s="365"/>
      <c r="P51" s="263">
        <v>8.8000000000000007</v>
      </c>
      <c r="Q51" s="232"/>
      <c r="R51" s="232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  <c r="AH51" s="55"/>
      <c r="AI51" s="55"/>
    </row>
    <row r="52" spans="2:35" s="47" customFormat="1" x14ac:dyDescent="0.2"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363" t="s">
        <v>148</v>
      </c>
      <c r="N52" s="364"/>
      <c r="O52" s="365"/>
      <c r="P52" s="265">
        <v>9.3000000000000007</v>
      </c>
      <c r="Q52" s="232"/>
      <c r="R52" s="232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55"/>
      <c r="AI52" s="55"/>
    </row>
    <row r="53" spans="2:35" s="47" customFormat="1" x14ac:dyDescent="0.2"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363"/>
      <c r="N53" s="364"/>
      <c r="O53" s="365"/>
      <c r="P53" s="265"/>
      <c r="Q53" s="232"/>
      <c r="R53" s="232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55"/>
      <c r="AI53" s="55"/>
    </row>
    <row r="54" spans="2:35" s="47" customFormat="1" x14ac:dyDescent="0.2"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363"/>
      <c r="N54" s="364"/>
      <c r="O54" s="365"/>
      <c r="P54" s="265"/>
      <c r="Q54" s="232"/>
      <c r="R54" s="232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  <c r="AH54" s="55"/>
      <c r="AI54" s="55"/>
    </row>
    <row r="55" spans="2:35" s="47" customFormat="1" ht="17" thickBot="1" x14ac:dyDescent="0.25"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366"/>
      <c r="N55" s="367"/>
      <c r="O55" s="368"/>
      <c r="P55" s="266"/>
      <c r="Q55" s="232"/>
      <c r="R55" s="232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55"/>
    </row>
    <row r="56" spans="2:35" s="47" customFormat="1" x14ac:dyDescent="0.2"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313"/>
      <c r="N56" s="313"/>
      <c r="O56" s="313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  <c r="AI56" s="55"/>
    </row>
    <row r="57" spans="2:35" s="47" customFormat="1" x14ac:dyDescent="0.2"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313"/>
      <c r="N57" s="313"/>
      <c r="O57" s="313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55"/>
      <c r="AI57" s="55"/>
    </row>
    <row r="58" spans="2:35" s="47" customFormat="1" x14ac:dyDescent="0.2"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313"/>
      <c r="N58" s="313"/>
      <c r="O58" s="313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  <c r="AH58" s="55"/>
      <c r="AI58" s="55"/>
    </row>
    <row r="59" spans="2:35" s="47" customFormat="1" x14ac:dyDescent="0.2"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313"/>
      <c r="N59" s="313"/>
      <c r="O59" s="313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  <c r="AH59" s="55"/>
      <c r="AI59" s="55"/>
    </row>
    <row r="60" spans="2:35" s="47" customFormat="1" x14ac:dyDescent="0.2"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313"/>
      <c r="N60" s="313"/>
      <c r="O60" s="313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  <c r="AE60" s="55"/>
      <c r="AF60" s="55"/>
      <c r="AG60" s="55"/>
      <c r="AH60" s="55"/>
      <c r="AI60" s="55"/>
    </row>
    <row r="61" spans="2:35" s="47" customFormat="1" x14ac:dyDescent="0.2"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313"/>
      <c r="N61" s="313"/>
      <c r="O61" s="313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  <c r="AH61" s="55"/>
      <c r="AI61" s="55"/>
    </row>
    <row r="62" spans="2:35" s="47" customFormat="1" x14ac:dyDescent="0.2"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313"/>
      <c r="N62" s="313"/>
      <c r="O62" s="313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  <c r="AH62" s="55"/>
      <c r="AI62" s="55"/>
    </row>
    <row r="63" spans="2:35" s="47" customFormat="1" x14ac:dyDescent="0.2"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313"/>
      <c r="N63" s="313"/>
      <c r="O63" s="313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  <c r="AH63" s="55"/>
      <c r="AI63" s="55"/>
    </row>
    <row r="64" spans="2:35" s="47" customFormat="1" x14ac:dyDescent="0.2"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313"/>
      <c r="N64" s="313"/>
      <c r="O64" s="313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55"/>
      <c r="AI64" s="55"/>
    </row>
    <row r="65" spans="2:35" s="47" customFormat="1" x14ac:dyDescent="0.2"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313"/>
      <c r="N65" s="313"/>
      <c r="O65" s="313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  <c r="AH65" s="55"/>
      <c r="AI65" s="55"/>
    </row>
    <row r="66" spans="2:35" s="47" customFormat="1" x14ac:dyDescent="0.2"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55"/>
      <c r="AI66" s="55"/>
    </row>
    <row r="67" spans="2:35" s="47" customFormat="1" x14ac:dyDescent="0.2"/>
    <row r="68" spans="2:35" s="47" customFormat="1" x14ac:dyDescent="0.2"/>
    <row r="69" spans="2:35" s="47" customFormat="1" x14ac:dyDescent="0.2"/>
    <row r="70" spans="2:35" s="47" customFormat="1" x14ac:dyDescent="0.2"/>
    <row r="71" spans="2:35" s="47" customFormat="1" x14ac:dyDescent="0.2"/>
    <row r="72" spans="2:35" s="47" customFormat="1" x14ac:dyDescent="0.2"/>
    <row r="73" spans="2:35" s="47" customFormat="1" x14ac:dyDescent="0.2"/>
    <row r="74" spans="2:35" s="47" customFormat="1" x14ac:dyDescent="0.2"/>
    <row r="75" spans="2:35" s="47" customFormat="1" x14ac:dyDescent="0.2"/>
    <row r="76" spans="2:35" s="47" customFormat="1" x14ac:dyDescent="0.2"/>
    <row r="77" spans="2:35" s="47" customFormat="1" x14ac:dyDescent="0.2"/>
    <row r="78" spans="2:35" s="47" customFormat="1" x14ac:dyDescent="0.2"/>
    <row r="79" spans="2:35" s="47" customFormat="1" x14ac:dyDescent="0.2"/>
    <row r="80" spans="2:35" s="47" customFormat="1" x14ac:dyDescent="0.2"/>
    <row r="81" s="47" customFormat="1" x14ac:dyDescent="0.2"/>
    <row r="82" s="47" customFormat="1" x14ac:dyDescent="0.2"/>
    <row r="83" s="47" customFormat="1" x14ac:dyDescent="0.2"/>
    <row r="84" s="47" customFormat="1" x14ac:dyDescent="0.2"/>
    <row r="85" s="47" customFormat="1" x14ac:dyDescent="0.2"/>
    <row r="86" s="47" customFormat="1" x14ac:dyDescent="0.2"/>
    <row r="87" s="47" customFormat="1" x14ac:dyDescent="0.2"/>
    <row r="88" s="47" customFormat="1" x14ac:dyDescent="0.2"/>
    <row r="89" s="47" customFormat="1" x14ac:dyDescent="0.2"/>
    <row r="90" s="47" customFormat="1" x14ac:dyDescent="0.2"/>
    <row r="91" s="47" customFormat="1" x14ac:dyDescent="0.2"/>
    <row r="92" s="47" customFormat="1" x14ac:dyDescent="0.2"/>
    <row r="93" s="47" customFormat="1" x14ac:dyDescent="0.2"/>
    <row r="94" s="47" customFormat="1" x14ac:dyDescent="0.2"/>
    <row r="95" s="47" customFormat="1" x14ac:dyDescent="0.2"/>
    <row r="96" s="47" customFormat="1" x14ac:dyDescent="0.2"/>
    <row r="97" s="47" customFormat="1" x14ac:dyDescent="0.2"/>
    <row r="98" s="47" customFormat="1" x14ac:dyDescent="0.2"/>
    <row r="99" s="47" customFormat="1" x14ac:dyDescent="0.2"/>
    <row r="100" s="47" customFormat="1" x14ac:dyDescent="0.2"/>
    <row r="101" s="47" customFormat="1" x14ac:dyDescent="0.2"/>
    <row r="102" s="47" customFormat="1" x14ac:dyDescent="0.2"/>
    <row r="103" s="47" customFormat="1" x14ac:dyDescent="0.2"/>
    <row r="104" s="47" customFormat="1" x14ac:dyDescent="0.2"/>
    <row r="105" s="47" customFormat="1" x14ac:dyDescent="0.2"/>
    <row r="106" s="47" customFormat="1" x14ac:dyDescent="0.2"/>
    <row r="107" s="47" customFormat="1" x14ac:dyDescent="0.2"/>
    <row r="108" s="47" customFormat="1" x14ac:dyDescent="0.2"/>
    <row r="109" s="47" customFormat="1" x14ac:dyDescent="0.2"/>
    <row r="110" s="47" customFormat="1" x14ac:dyDescent="0.2"/>
    <row r="111" s="47" customFormat="1" x14ac:dyDescent="0.2"/>
    <row r="112" s="47" customFormat="1" x14ac:dyDescent="0.2"/>
    <row r="113" s="47" customFormat="1" x14ac:dyDescent="0.2"/>
    <row r="114" s="47" customFormat="1" x14ac:dyDescent="0.2"/>
    <row r="115" s="47" customFormat="1" x14ac:dyDescent="0.2"/>
    <row r="116" s="47" customFormat="1" x14ac:dyDescent="0.2"/>
    <row r="117" s="47" customFormat="1" x14ac:dyDescent="0.2"/>
    <row r="118" s="47" customFormat="1" x14ac:dyDescent="0.2"/>
    <row r="119" s="47" customFormat="1" x14ac:dyDescent="0.2"/>
    <row r="120" s="47" customFormat="1" x14ac:dyDescent="0.2"/>
    <row r="121" s="47" customFormat="1" x14ac:dyDescent="0.2"/>
    <row r="122" s="47" customFormat="1" x14ac:dyDescent="0.2"/>
    <row r="123" s="47" customFormat="1" x14ac:dyDescent="0.2"/>
    <row r="124" s="47" customFormat="1" x14ac:dyDescent="0.2"/>
    <row r="125" s="47" customFormat="1" x14ac:dyDescent="0.2"/>
    <row r="126" s="47" customFormat="1" x14ac:dyDescent="0.2"/>
    <row r="127" s="47" customFormat="1" x14ac:dyDescent="0.2"/>
    <row r="128" s="47" customFormat="1" x14ac:dyDescent="0.2"/>
    <row r="129" s="47" customFormat="1" x14ac:dyDescent="0.2"/>
    <row r="130" s="47" customFormat="1" x14ac:dyDescent="0.2"/>
    <row r="131" s="47" customFormat="1" x14ac:dyDescent="0.2"/>
    <row r="132" s="47" customFormat="1" x14ac:dyDescent="0.2"/>
    <row r="133" s="47" customFormat="1" x14ac:dyDescent="0.2"/>
    <row r="134" s="47" customFormat="1" x14ac:dyDescent="0.2"/>
    <row r="135" s="47" customFormat="1" x14ac:dyDescent="0.2"/>
    <row r="136" s="47" customFormat="1" x14ac:dyDescent="0.2"/>
    <row r="137" s="47" customFormat="1" x14ac:dyDescent="0.2"/>
    <row r="138" s="47" customFormat="1" x14ac:dyDescent="0.2"/>
    <row r="139" s="47" customFormat="1" x14ac:dyDescent="0.2"/>
    <row r="140" s="47" customFormat="1" x14ac:dyDescent="0.2"/>
    <row r="141" s="47" customFormat="1" x14ac:dyDescent="0.2"/>
    <row r="142" s="47" customFormat="1" x14ac:dyDescent="0.2"/>
    <row r="143" s="47" customFormat="1" x14ac:dyDescent="0.2"/>
    <row r="144" s="47" customFormat="1" x14ac:dyDescent="0.2"/>
    <row r="145" s="47" customFormat="1" x14ac:dyDescent="0.2"/>
    <row r="146" s="47" customFormat="1" x14ac:dyDescent="0.2"/>
    <row r="147" s="47" customFormat="1" x14ac:dyDescent="0.2"/>
    <row r="148" s="47" customFormat="1" x14ac:dyDescent="0.2"/>
    <row r="149" s="47" customFormat="1" x14ac:dyDescent="0.2"/>
    <row r="150" s="47" customFormat="1" x14ac:dyDescent="0.2"/>
    <row r="151" s="47" customFormat="1" x14ac:dyDescent="0.2"/>
    <row r="152" s="47" customFormat="1" x14ac:dyDescent="0.2"/>
    <row r="153" s="47" customFormat="1" x14ac:dyDescent="0.2"/>
    <row r="154" s="47" customFormat="1" x14ac:dyDescent="0.2"/>
    <row r="155" s="47" customFormat="1" x14ac:dyDescent="0.2"/>
    <row r="156" s="47" customFormat="1" x14ac:dyDescent="0.2"/>
    <row r="157" s="47" customFormat="1" x14ac:dyDescent="0.2"/>
    <row r="158" s="47" customFormat="1" x14ac:dyDescent="0.2"/>
    <row r="159" s="47" customFormat="1" x14ac:dyDescent="0.2"/>
    <row r="160" s="47" customFormat="1" x14ac:dyDescent="0.2"/>
    <row r="161" s="47" customFormat="1" x14ac:dyDescent="0.2"/>
    <row r="162" s="47" customFormat="1" x14ac:dyDescent="0.2"/>
    <row r="163" s="47" customFormat="1" x14ac:dyDescent="0.2"/>
    <row r="164" s="47" customFormat="1" x14ac:dyDescent="0.2"/>
    <row r="165" s="47" customFormat="1" x14ac:dyDescent="0.2"/>
    <row r="166" s="47" customFormat="1" x14ac:dyDescent="0.2"/>
    <row r="167" s="47" customFormat="1" x14ac:dyDescent="0.2"/>
    <row r="168" s="47" customFormat="1" x14ac:dyDescent="0.2"/>
    <row r="169" s="47" customFormat="1" x14ac:dyDescent="0.2"/>
    <row r="170" s="47" customFormat="1" x14ac:dyDescent="0.2"/>
  </sheetData>
  <mergeCells count="61">
    <mergeCell ref="H2:N3"/>
    <mergeCell ref="M5:R6"/>
    <mergeCell ref="M7:O7"/>
    <mergeCell ref="M8:O8"/>
    <mergeCell ref="M9:O9"/>
    <mergeCell ref="C5:K6"/>
    <mergeCell ref="M10:O10"/>
    <mergeCell ref="M11:O11"/>
    <mergeCell ref="M12:O12"/>
    <mergeCell ref="M13:O13"/>
    <mergeCell ref="M14:O14"/>
    <mergeCell ref="M22:O22"/>
    <mergeCell ref="M23:O23"/>
    <mergeCell ref="M24:O24"/>
    <mergeCell ref="M15:O15"/>
    <mergeCell ref="M16:O16"/>
    <mergeCell ref="M17:O17"/>
    <mergeCell ref="M18:O18"/>
    <mergeCell ref="M19:O19"/>
    <mergeCell ref="T9:U9"/>
    <mergeCell ref="M40:O40"/>
    <mergeCell ref="M41:O41"/>
    <mergeCell ref="M42:O42"/>
    <mergeCell ref="M30:O30"/>
    <mergeCell ref="M31:O31"/>
    <mergeCell ref="M32:O32"/>
    <mergeCell ref="M33:O33"/>
    <mergeCell ref="M34:O34"/>
    <mergeCell ref="M25:O25"/>
    <mergeCell ref="M26:O26"/>
    <mergeCell ref="M27:O27"/>
    <mergeCell ref="M28:O28"/>
    <mergeCell ref="M29:O29"/>
    <mergeCell ref="M20:O20"/>
    <mergeCell ref="M21:O21"/>
    <mergeCell ref="J31:J35"/>
    <mergeCell ref="M56:O56"/>
    <mergeCell ref="M48:O48"/>
    <mergeCell ref="M49:O49"/>
    <mergeCell ref="M50:O50"/>
    <mergeCell ref="M51:O51"/>
    <mergeCell ref="M52:O52"/>
    <mergeCell ref="M43:O43"/>
    <mergeCell ref="M44:O44"/>
    <mergeCell ref="M45:O45"/>
    <mergeCell ref="M46:O46"/>
    <mergeCell ref="M47:O47"/>
    <mergeCell ref="M35:O35"/>
    <mergeCell ref="M62:O62"/>
    <mergeCell ref="M63:O63"/>
    <mergeCell ref="M64:O64"/>
    <mergeCell ref="M65:O65"/>
    <mergeCell ref="M38:P39"/>
    <mergeCell ref="M57:O57"/>
    <mergeCell ref="M58:O58"/>
    <mergeCell ref="M59:O59"/>
    <mergeCell ref="M60:O60"/>
    <mergeCell ref="M61:O61"/>
    <mergeCell ref="M53:O53"/>
    <mergeCell ref="M54:O54"/>
    <mergeCell ref="M55:O55"/>
  </mergeCells>
  <conditionalFormatting sqref="J9:J18 J20:J29">
    <cfRule type="cellIs" dxfId="13" priority="27" operator="equal">
      <formula>0</formula>
    </cfRule>
  </conditionalFormatting>
  <conditionalFormatting sqref="J9:J18">
    <cfRule type="cellIs" dxfId="12" priority="18" operator="equal">
      <formula>0</formula>
    </cfRule>
    <cfRule type="expression" dxfId="11" priority="19">
      <formula>J9&lt; TODAY()</formula>
    </cfRule>
    <cfRule type="expression" dxfId="10" priority="20">
      <formula>J9=TODAY()</formula>
    </cfRule>
  </conditionalFormatting>
  <conditionalFormatting sqref="J20:J29">
    <cfRule type="cellIs" dxfId="9" priority="15" operator="equal">
      <formula>0</formula>
    </cfRule>
    <cfRule type="expression" dxfId="8" priority="16">
      <formula>J20&lt; TODAY()</formula>
    </cfRule>
    <cfRule type="expression" dxfId="7" priority="17">
      <formula>J20=TODAY()</formula>
    </cfRule>
  </conditionalFormatting>
  <conditionalFormatting sqref="R9:R13">
    <cfRule type="expression" dxfId="6" priority="6">
      <formula>R9&lt; TODAY()</formula>
    </cfRule>
    <cfRule type="expression" dxfId="5" priority="7">
      <formula>R9=TODAY()</formula>
    </cfRule>
    <cfRule type="expression" dxfId="4" priority="8">
      <formula>R9&lt; DATE(YEAR(2016),MONTH(JANVIER),DAY(1))</formula>
    </cfRule>
  </conditionalFormatting>
  <conditionalFormatting sqref="R15:R24">
    <cfRule type="expression" dxfId="3" priority="4">
      <formula>R15&lt; TODAY()</formula>
    </cfRule>
    <cfRule type="expression" dxfId="2" priority="5">
      <formula>R15=TODAY()</formula>
    </cfRule>
  </conditionalFormatting>
  <conditionalFormatting sqref="R26:R35">
    <cfRule type="expression" dxfId="1" priority="2">
      <formula>R26&lt; TODAY()</formula>
    </cfRule>
    <cfRule type="expression" dxfId="0" priority="3">
      <formula>R26=TODAY()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5" sqref="D5"/>
    </sheetView>
  </sheetViews>
  <sheetFormatPr baseColWidth="10" defaultRowHeight="16" x14ac:dyDescent="0.2"/>
  <cols>
    <col min="1" max="16384" width="10.83203125" style="3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Recettes</vt:lpstr>
      <vt:lpstr>Base</vt:lpstr>
      <vt:lpstr>Prix</vt:lpstr>
      <vt:lpstr>Classic FR</vt:lpstr>
      <vt:lpstr>Classic FR Noisettes Fumées</vt:lpstr>
      <vt:lpstr>Classic FR Smoky</vt:lpstr>
      <vt:lpstr>Thé Vert à la Menthe</vt:lpstr>
      <vt:lpstr>Crème de Bourbon</vt:lpstr>
      <vt:lpstr>Mojito</vt:lpstr>
      <vt:lpstr>Stock</vt:lpstr>
      <vt:lpstr>Tuto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Virginie LAVAUD</dc:creator>
  <cp:keywords/>
  <dc:description/>
  <cp:lastModifiedBy>Utilisateur de Microsoft Office</cp:lastModifiedBy>
  <dcterms:created xsi:type="dcterms:W3CDTF">2017-02-06T17:12:47Z</dcterms:created>
  <dcterms:modified xsi:type="dcterms:W3CDTF">2017-02-13T17:16:22Z</dcterms:modified>
  <cp:category/>
</cp:coreProperties>
</file>