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aniaudb\Desktop\"/>
    </mc:Choice>
  </mc:AlternateContent>
  <bookViews>
    <workbookView xWindow="0" yWindow="0" windowWidth="28800" windowHeight="11700"/>
  </bookViews>
  <sheets>
    <sheet name="GEST" sheetId="1" r:id="rId1"/>
    <sheet name="Feuil1" sheetId="4" r:id="rId2"/>
    <sheet name="base" sheetId="3" r:id="rId3"/>
    <sheet name="PAM" sheetId="2" r:id="rId4"/>
  </sheets>
  <externalReferences>
    <externalReference r:id="rId5"/>
  </externalReferences>
  <definedNames>
    <definedName name="BORH">"Image 1"</definedName>
  </definedNames>
  <calcPr calcId="162913"/>
  <pivotCaches>
    <pivotCache cacheId="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AD4" i="1"/>
  <c r="AG4" i="1"/>
  <c r="AH4" i="1"/>
  <c r="AI4" i="1"/>
  <c r="AL4" i="1"/>
  <c r="AM4" i="1"/>
  <c r="AN4" i="1"/>
  <c r="AO4" i="1"/>
  <c r="AZ4" i="1"/>
  <c r="BA4" i="1"/>
  <c r="BB4" i="1"/>
  <c r="BD4" i="1"/>
  <c r="BI4" i="1"/>
  <c r="BJ4" i="1"/>
  <c r="BK4" i="1"/>
  <c r="BL4" i="1"/>
  <c r="BM4" i="1"/>
  <c r="M5" i="1"/>
  <c r="AD5" i="1"/>
  <c r="AG5" i="1"/>
  <c r="AH5" i="1"/>
  <c r="AI5" i="1"/>
  <c r="BJ5" i="1" s="1"/>
  <c r="AL5" i="1"/>
  <c r="AM5" i="1"/>
  <c r="AN5" i="1"/>
  <c r="AO5" i="1"/>
  <c r="AZ5" i="1"/>
  <c r="BA5" i="1"/>
  <c r="BB5" i="1"/>
  <c r="BD5" i="1"/>
  <c r="BI5" i="1"/>
  <c r="BK5" i="1"/>
  <c r="BL5" i="1"/>
  <c r="BM5" i="1"/>
  <c r="M6" i="1"/>
  <c r="AD6" i="1"/>
  <c r="AG6" i="1"/>
  <c r="AH6" i="1"/>
  <c r="AI6" i="1"/>
  <c r="AL6" i="1"/>
  <c r="AM6" i="1"/>
  <c r="AN6" i="1"/>
  <c r="AO6" i="1"/>
  <c r="AZ6" i="1"/>
  <c r="BA6" i="1"/>
  <c r="BB6" i="1"/>
  <c r="BD6" i="1"/>
  <c r="BI6" i="1"/>
  <c r="BJ6" i="1"/>
  <c r="BK6" i="1"/>
  <c r="BL6" i="1"/>
  <c r="BM6" i="1"/>
  <c r="M12" i="1"/>
  <c r="AD12" i="1"/>
  <c r="AG12" i="1"/>
  <c r="AH12" i="1"/>
  <c r="AI12" i="1"/>
  <c r="BJ12" i="1" s="1"/>
  <c r="AL12" i="1"/>
  <c r="AM12" i="1"/>
  <c r="AN12" i="1"/>
  <c r="AO12" i="1"/>
  <c r="AZ12" i="1"/>
  <c r="BA12" i="1"/>
  <c r="BB12" i="1"/>
  <c r="BD12" i="1"/>
  <c r="BI12" i="1"/>
  <c r="BK12" i="1"/>
  <c r="BL12" i="1"/>
  <c r="BM12" i="1"/>
  <c r="M11" i="1"/>
  <c r="AD11" i="1"/>
  <c r="AG11" i="1"/>
  <c r="AH11" i="1"/>
  <c r="AI11" i="1"/>
  <c r="BJ11" i="1" s="1"/>
  <c r="AL11" i="1"/>
  <c r="AM11" i="1"/>
  <c r="AN11" i="1"/>
  <c r="AO11" i="1"/>
  <c r="AZ11" i="1"/>
  <c r="BA11" i="1"/>
  <c r="BB11" i="1"/>
  <c r="BD11" i="1"/>
  <c r="BI11" i="1"/>
  <c r="BK11" i="1"/>
  <c r="BL11" i="1"/>
  <c r="BM11" i="1"/>
  <c r="M10" i="1"/>
  <c r="AD10" i="1"/>
  <c r="AG10" i="1"/>
  <c r="AH10" i="1"/>
  <c r="AI10" i="1"/>
  <c r="BJ10" i="1" s="1"/>
  <c r="AL10" i="1"/>
  <c r="AM10" i="1"/>
  <c r="AN10" i="1"/>
  <c r="AO10" i="1"/>
  <c r="AZ10" i="1"/>
  <c r="BA10" i="1"/>
  <c r="BB10" i="1"/>
  <c r="BD10" i="1"/>
  <c r="BI10" i="1"/>
  <c r="BK10" i="1"/>
  <c r="BL10" i="1"/>
  <c r="BM10" i="1"/>
  <c r="M9" i="1" l="1"/>
  <c r="AD9" i="1"/>
  <c r="AG9" i="1"/>
  <c r="AH9" i="1"/>
  <c r="AI9" i="1"/>
  <c r="BJ9" i="1" s="1"/>
  <c r="AL9" i="1"/>
  <c r="AM9" i="1"/>
  <c r="AN9" i="1"/>
  <c r="AO9" i="1"/>
  <c r="AZ9" i="1"/>
  <c r="BA9" i="1"/>
  <c r="BB9" i="1"/>
  <c r="BD9" i="1"/>
  <c r="BI9" i="1"/>
  <c r="BK9" i="1"/>
  <c r="BL9" i="1"/>
  <c r="BM9" i="1"/>
  <c r="M8" i="1"/>
  <c r="AD8" i="1"/>
  <c r="AG8" i="1"/>
  <c r="AH8" i="1"/>
  <c r="AI8" i="1"/>
  <c r="BJ8" i="1" s="1"/>
  <c r="AL8" i="1"/>
  <c r="AM8" i="1"/>
  <c r="AN8" i="1"/>
  <c r="AO8" i="1"/>
  <c r="AZ8" i="1"/>
  <c r="BA8" i="1"/>
  <c r="BB8" i="1"/>
  <c r="BD8" i="1"/>
  <c r="BI8" i="1"/>
  <c r="BK8" i="1"/>
  <c r="BL8" i="1"/>
  <c r="BM8" i="1"/>
  <c r="AZ7" i="1"/>
  <c r="AG7" i="1"/>
  <c r="BM7" i="1" l="1"/>
  <c r="AD7" i="1"/>
  <c r="AH7" i="1"/>
  <c r="AI7" i="1"/>
  <c r="BJ7" i="1" s="1"/>
  <c r="AL7" i="1"/>
  <c r="AM7" i="1"/>
  <c r="AN7" i="1"/>
  <c r="AO7" i="1"/>
  <c r="BA7" i="1"/>
  <c r="BB7" i="1"/>
  <c r="BD7" i="1"/>
  <c r="BI7" i="1"/>
  <c r="BK7" i="1"/>
  <c r="BL7" i="1"/>
</calcChain>
</file>

<file path=xl/comments1.xml><?xml version="1.0" encoding="utf-8"?>
<comments xmlns="http://schemas.openxmlformats.org/spreadsheetml/2006/main">
  <authors>
    <author>Auteur</author>
  </authors>
  <commentList>
    <comment ref="L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postes pompiers décrits en SPP sur REO mais changé en SEC sur ce tableau pour besoins d'analyse
ORANGE = SPE
</t>
        </r>
      </text>
    </comment>
    <comment ref="AS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rouge = sortant pas d'entrant et pas d'indication poste vacant
jaune = poste vacant indiqué mais pas d'entrant</t>
        </r>
      </text>
    </comment>
    <comment ref="AT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 rouge = date sortie indiquée mais pas de matricule entrant</t>
        </r>
      </text>
    </comment>
  </commentList>
</comments>
</file>

<file path=xl/sharedStrings.xml><?xml version="1.0" encoding="utf-8"?>
<sst xmlns="http://schemas.openxmlformats.org/spreadsheetml/2006/main" count="123" uniqueCount="105">
  <si>
    <t>Libellé ETR REO</t>
  </si>
  <si>
    <t>Division</t>
  </si>
  <si>
    <t>rythme d'emploi</t>
  </si>
  <si>
    <t>Site d'emploi</t>
  </si>
  <si>
    <t>marquant poste</t>
  </si>
  <si>
    <t>Famille</t>
  </si>
  <si>
    <t>Filière</t>
  </si>
  <si>
    <t>niveau</t>
  </si>
  <si>
    <t>Domaine</t>
  </si>
  <si>
    <t>Filière2</t>
  </si>
  <si>
    <t>catégorie</t>
  </si>
  <si>
    <t>Section</t>
  </si>
  <si>
    <t>Cellule</t>
  </si>
  <si>
    <t>Equipe</t>
  </si>
  <si>
    <t>Budget</t>
  </si>
  <si>
    <t>Affectation actuelle</t>
  </si>
  <si>
    <t>Obs</t>
  </si>
  <si>
    <t>DISTORTION / SURGESTION</t>
  </si>
  <si>
    <t>date début distortion / surgestion</t>
  </si>
  <si>
    <t>motif distortion / surgestion</t>
  </si>
  <si>
    <t>lien Fiche de poste</t>
  </si>
  <si>
    <t>nom fiche de poste</t>
  </si>
  <si>
    <t>Fiche de poste créée</t>
  </si>
  <si>
    <t>MATRICULE</t>
  </si>
  <si>
    <t>NOM</t>
  </si>
  <si>
    <t>PRENOM</t>
  </si>
  <si>
    <t>date affectation</t>
  </si>
  <si>
    <t>ancienneté sur poste</t>
  </si>
  <si>
    <t>REA</t>
  </si>
  <si>
    <t>MARQUANT SPECIALISTE</t>
  </si>
  <si>
    <t>EIS</t>
  </si>
  <si>
    <t>Diplômes/QUALIF</t>
  </si>
  <si>
    <t>Féminine</t>
  </si>
  <si>
    <t>Poste vacant</t>
  </si>
  <si>
    <t>Date sortie</t>
  </si>
  <si>
    <t>Motif sortie</t>
  </si>
  <si>
    <t>sous-motif  de sortie</t>
  </si>
  <si>
    <t>affectation future</t>
  </si>
  <si>
    <t>Fonction Future</t>
  </si>
  <si>
    <t>matricule arrivant</t>
  </si>
  <si>
    <t>nom arrivant</t>
  </si>
  <si>
    <t>prénom arrivant</t>
  </si>
  <si>
    <t>date arrivée</t>
  </si>
  <si>
    <t>provenance</t>
  </si>
  <si>
    <t>Motif entrée</t>
  </si>
  <si>
    <t>Sous-motif entrée</t>
  </si>
  <si>
    <t>Matricule prédecesseur</t>
  </si>
  <si>
    <t>Nom prédécesseur</t>
  </si>
  <si>
    <t>catégorie effectif réalisé</t>
  </si>
  <si>
    <t>GPT provenance</t>
  </si>
  <si>
    <t>bascule PAM sur poste non libre</t>
  </si>
  <si>
    <t>SUPPRESSION A LA BASCULE PAM</t>
  </si>
  <si>
    <t>00ZHAEQ</t>
  </si>
  <si>
    <t>SAS</t>
  </si>
  <si>
    <t>6a</t>
  </si>
  <si>
    <t>S</t>
  </si>
  <si>
    <t>LOG</t>
  </si>
  <si>
    <t>niveau REO</t>
  </si>
  <si>
    <t>cadre</t>
  </si>
  <si>
    <t>société/service/groupe/cellule</t>
  </si>
  <si>
    <t xml:space="preserve">Fonction </t>
  </si>
  <si>
    <t>acheteur</t>
  </si>
  <si>
    <t>LOG ACH CHEF</t>
  </si>
  <si>
    <t>Code REO</t>
  </si>
  <si>
    <t>LOG ACH</t>
  </si>
  <si>
    <t>MM</t>
  </si>
  <si>
    <t>LOG ACHAT</t>
  </si>
  <si>
    <t>ACH</t>
  </si>
  <si>
    <t>société</t>
  </si>
  <si>
    <t>Service</t>
  </si>
  <si>
    <t>groupe</t>
  </si>
  <si>
    <t>Groupe2</t>
  </si>
  <si>
    <t>Poste prime</t>
  </si>
  <si>
    <t>avancement</t>
  </si>
  <si>
    <t>spé</t>
  </si>
  <si>
    <t>niveau actuel</t>
  </si>
  <si>
    <t>niveau arrivant</t>
  </si>
  <si>
    <t>Fonction si différente REO</t>
  </si>
  <si>
    <t>N2</t>
  </si>
  <si>
    <t>PAM originaux</t>
  </si>
  <si>
    <t>Étiquettes de lignes</t>
  </si>
  <si>
    <t>Total général</t>
  </si>
  <si>
    <t>Nombre de Site d'emploi</t>
  </si>
  <si>
    <t>Étiquettes de colonnes</t>
  </si>
  <si>
    <t>DUPONT</t>
  </si>
  <si>
    <t>DURANT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</si>
  <si>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</si>
  <si>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</si>
  <si>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</si>
  <si>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</si>
  <si>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</si>
  <si>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</si>
  <si>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</si>
  <si>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</si>
  <si>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</si>
  <si>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</si>
  <si>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</si>
  <si>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</si>
  <si>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</si>
  <si>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</si>
  <si>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</si>
  <si>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</si>
  <si>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</si>
  <si>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/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</si>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</sst>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sz val="11"/>
      <name val="Calibri"/>
      <family val="2"/>
      <scheme val="minor"/>
    </font>
    <font>
      <sz val="8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11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left" vertical="center"/>
      <protection locked="0"/>
    </xf>
    <xf numFmtId="14" fontId="3" fillId="0" borderId="0" xfId="0" applyNumberFormat="1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6" fillId="0" borderId="0" xfId="1" applyNumberFormat="1" applyFill="1" applyBorder="1" applyAlignment="1">
      <alignment horizontal="right" vertical="center"/>
    </xf>
    <xf numFmtId="0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1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>
      <alignment horizontal="left" vertical="center"/>
    </xf>
    <xf numFmtId="0" fontId="7" fillId="0" borderId="0" xfId="0" applyFont="1" applyFill="1" applyBorder="1" applyProtection="1">
      <protection locked="0"/>
    </xf>
    <xf numFmtId="0" fontId="7" fillId="0" borderId="0" xfId="0" applyFont="1" applyFill="1" applyBorder="1" applyProtection="1"/>
    <xf numFmtId="0" fontId="3" fillId="0" borderId="0" xfId="0" applyNumberFormat="1" applyFont="1" applyFill="1" applyBorder="1" applyAlignment="1" applyProtection="1">
      <alignment horizontal="right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4" fillId="0" borderId="3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49" fontId="5" fillId="0" borderId="3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14" fontId="4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  <xf numFmtId="0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7" fillId="0" borderId="0" xfId="0" applyNumberFormat="1" applyFont="1" applyFill="1" applyBorder="1" applyProtection="1"/>
    <xf numFmtId="49" fontId="4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49" fontId="5" fillId="0" borderId="2" xfId="0" applyNumberFormat="1" applyFont="1" applyFill="1" applyBorder="1" applyAlignment="1">
      <alignment horizontal="center"/>
    </xf>
    <xf numFmtId="14" fontId="4" fillId="0" borderId="2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2">
    <cellStyle name="Lien hypertexte" xfId="1" builtinId="8"/>
    <cellStyle name="Normal" xfId="0" builtinId="0"/>
  </cellStyles>
  <dxfs count="94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5" formatCode="0.00E+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5" formatCode="0.00E+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theme="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5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color theme="5" tint="-0.24994659260841701"/>
      </font>
    </dxf>
    <dxf>
      <font>
        <b/>
        <i val="0"/>
        <color theme="5"/>
      </font>
    </dxf>
    <dxf>
      <font>
        <b/>
        <i val="0"/>
        <color theme="5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0</xdr:row>
          <xdr:rowOff>923925</xdr:rowOff>
        </xdr:from>
        <xdr:to>
          <xdr:col>7</xdr:col>
          <xdr:colOff>352425</xdr:colOff>
          <xdr:row>0</xdr:row>
          <xdr:rowOff>1562100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152400</xdr:rowOff>
        </xdr:from>
        <xdr:to>
          <xdr:col>8</xdr:col>
          <xdr:colOff>361950</xdr:colOff>
          <xdr:row>11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BORH\CHPT\Section%20Gestion%20Mobilit&#233;%20Non%20Officiers\GESTION%20SOFF\gestion%20SOFF%20PAM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état FDP"/>
      <sheetName val="GEST_SOFF"/>
      <sheetName val="ENTREES-SORTIES"/>
      <sheetName val="distortions surgestions"/>
      <sheetName val="postes vacants"/>
      <sheetName val="stat SPE"/>
      <sheetName val="Feuil3"/>
      <sheetName val="distortions"/>
      <sheetName val="distortions nominatif"/>
      <sheetName val="BDD SITEF"/>
      <sheetName val="comparaison RECAP  GESTION"/>
      <sheetName val="menus déroulant"/>
      <sheetName val="REO 2018"/>
      <sheetName val="Feuil1"/>
      <sheetName val="gestion SOFF PAM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niaud Benjamin" refreshedDate="43235.424279398147" createdVersion="6" refreshedVersion="6" minRefreshableVersion="3" recordCount="1">
  <cacheSource type="worksheet">
    <worksheetSource name="gest_soff"/>
  </cacheSource>
  <cacheFields count="65">
    <cacheField name="niveau REO" numFmtId="0">
      <sharedItems/>
    </cacheField>
    <cacheField name="Libellé ETR REO" numFmtId="0">
      <sharedItems count="1">
        <s v="LOG ACH CHEF"/>
      </sharedItems>
    </cacheField>
    <cacheField name="Code REO" numFmtId="0">
      <sharedItems/>
    </cacheField>
    <cacheField name="Division" numFmtId="0">
      <sharedItems/>
    </cacheField>
    <cacheField name="rythme d'emploi" numFmtId="0">
      <sharedItems/>
    </cacheField>
    <cacheField name="Site d'emploi" numFmtId="0">
      <sharedItems/>
    </cacheField>
    <cacheField name="marquant poste" numFmtId="0">
      <sharedItems containsSemiMixedTypes="0" containsString="0" containsNumber="1" containsInteger="1" minValue="2" maxValue="2"/>
    </cacheField>
    <cacheField name="Famille" numFmtId="0">
      <sharedItems count="1">
        <s v="LOG ACHAT"/>
      </sharedItems>
    </cacheField>
    <cacheField name="Filière" numFmtId="0">
      <sharedItems/>
    </cacheField>
    <cacheField name="niveau" numFmtId="0">
      <sharedItems/>
    </cacheField>
    <cacheField name="Domaine" numFmtId="0">
      <sharedItems/>
    </cacheField>
    <cacheField name="Filière2" numFmtId="0">
      <sharedItems/>
    </cacheField>
    <cacheField name="catégorie" numFmtId="0">
      <sharedItems/>
    </cacheField>
    <cacheField name="société" numFmtId="0">
      <sharedItems/>
    </cacheField>
    <cacheField name="Service" numFmtId="0">
      <sharedItems/>
    </cacheField>
    <cacheField name="groupe" numFmtId="0">
      <sharedItems/>
    </cacheField>
    <cacheField name="Section" numFmtId="0">
      <sharedItems containsNonDate="0" containsString="0" containsBlank="1"/>
    </cacheField>
    <cacheField name="Groupe2" numFmtId="0">
      <sharedItems containsNonDate="0" containsString="0" containsBlank="1"/>
    </cacheField>
    <cacheField name="Cellule" numFmtId="49">
      <sharedItems containsNonDate="0" containsString="0" containsBlank="1"/>
    </cacheField>
    <cacheField name="Equipe" numFmtId="0">
      <sharedItems containsNonDate="0" containsString="0" containsBlank="1"/>
    </cacheField>
    <cacheField name="Budget" numFmtId="0">
      <sharedItems/>
    </cacheField>
    <cacheField name="Affectation actuelle" numFmtId="0">
      <sharedItems/>
    </cacheField>
    <cacheField name="Fonction " numFmtId="11">
      <sharedItems/>
    </cacheField>
    <cacheField name="Obs" numFmtId="11">
      <sharedItems containsNonDate="0" containsString="0" containsBlank="1"/>
    </cacheField>
    <cacheField name="Poste prime" numFmtId="0">
      <sharedItems containsSemiMixedTypes="0" containsString="0" containsNumber="1" containsInteger="1" minValue="51" maxValue="51"/>
    </cacheField>
    <cacheField name="DISTORTION / SURGESTION" numFmtId="0">
      <sharedItems containsNonDate="0" containsString="0" containsBlank="1"/>
    </cacheField>
    <cacheField name="date début distortion / surgestion" numFmtId="14">
      <sharedItems containsNonDate="0" containsString="0" containsBlank="1"/>
    </cacheField>
    <cacheField name="motif distortion / surgestion" numFmtId="0">
      <sharedItems containsNonDate="0" containsString="0" containsBlank="1"/>
    </cacheField>
    <cacheField name="lien Fiche de poste" numFmtId="0">
      <sharedItems containsNonDate="0" containsString="0" containsBlank="1"/>
    </cacheField>
    <cacheField name="nom fiche de poste" numFmtId="0">
      <sharedItems/>
    </cacheField>
    <cacheField name="Fiche de poste créée" numFmtId="0">
      <sharedItems containsNonDate="0" containsString="0" containsBlank="1"/>
    </cacheField>
    <cacheField name="MATRICULE" numFmtId="1">
      <sharedItems containsNonDate="0" containsString="0" containsBlank="1" count="1">
        <m/>
      </sharedItems>
    </cacheField>
    <cacheField name="NOM" numFmtId="0">
      <sharedItems count="1">
        <s v="DURANT"/>
      </sharedItems>
    </cacheField>
    <cacheField name="PRENOM" numFmtId="0">
      <sharedItems count="1">
        <s v=""/>
      </sharedItems>
    </cacheField>
    <cacheField name="niveau actuel" numFmtId="0">
      <sharedItems/>
    </cacheField>
    <cacheField name="avancement" numFmtId="0">
      <sharedItems containsNonDate="0" containsString="0" containsBlank="1"/>
    </cacheField>
    <cacheField name="date affectation" numFmtId="14">
      <sharedItems containsNonDate="0" containsString="0" containsBlank="1"/>
    </cacheField>
    <cacheField name="ancienneté sur poste" numFmtId="0">
      <sharedItems/>
    </cacheField>
    <cacheField name="REA" numFmtId="0">
      <sharedItems/>
    </cacheField>
    <cacheField name="MARQUANT SPECIALISTE" numFmtId="0">
      <sharedItems/>
    </cacheField>
    <cacheField name="EIS" numFmtId="0">
      <sharedItems/>
    </cacheField>
    <cacheField name="Diplômes/QUALIF" numFmtId="0">
      <sharedItems containsNonDate="0" containsString="0" containsBlank="1"/>
    </cacheField>
    <cacheField name="Féminine" numFmtId="0">
      <sharedItems containsNonDate="0" containsString="0" containsBlank="1"/>
    </cacheField>
    <cacheField name="spé" numFmtId="0">
      <sharedItems containsNonDate="0" containsString="0" containsBlank="1"/>
    </cacheField>
    <cacheField name="Poste vacant" numFmtId="0">
      <sharedItems containsNonDate="0" containsString="0" containsBlank="1"/>
    </cacheField>
    <cacheField name="Date sortie" numFmtId="14">
      <sharedItems containsNonDate="0" containsString="0" containsBlank="1" count="1">
        <m/>
      </sharedItems>
    </cacheField>
    <cacheField name="Motif sortie" numFmtId="0">
      <sharedItems containsNonDate="0" containsString="0" containsBlank="1"/>
    </cacheField>
    <cacheField name="sous-motif  de sortie" numFmtId="0">
      <sharedItems containsNonDate="0" containsString="0" containsBlank="1"/>
    </cacheField>
    <cacheField name="affectation future" numFmtId="0">
      <sharedItems containsNonDate="0" containsString="0" containsBlank="1"/>
    </cacheField>
    <cacheField name="Fonction Future" numFmtId="0">
      <sharedItems containsNonDate="0" containsString="0" containsBlank="1"/>
    </cacheField>
    <cacheField name="matricule arrivant" numFmtId="0">
      <sharedItems containsNonDate="0" containsString="0" containsBlank="1"/>
    </cacheField>
    <cacheField name="nom arrivant" numFmtId="0">
      <sharedItems count="2">
        <s v="DUPONT"/>
        <s v="" u="1"/>
      </sharedItems>
    </cacheField>
    <cacheField name="prénom arrivant" numFmtId="0">
      <sharedItems/>
    </cacheField>
    <cacheField name="niveau arrivant" numFmtId="0">
      <sharedItems/>
    </cacheField>
    <cacheField name="date arrivée" numFmtId="14">
      <sharedItems containsNonDate="0" containsString="0" containsBlank="1"/>
    </cacheField>
    <cacheField name="provenance" numFmtId="0">
      <sharedItems/>
    </cacheField>
    <cacheField name="Motif entrée" numFmtId="0">
      <sharedItems containsNonDate="0" containsString="0" containsBlank="1"/>
    </cacheField>
    <cacheField name="Sous-motif entrée" numFmtId="0">
      <sharedItems containsNonDate="0" containsString="0" containsBlank="1"/>
    </cacheField>
    <cacheField name="Fonction si différente REO" numFmtId="0">
      <sharedItems containsNonDate="0" containsString="0" containsBlank="1"/>
    </cacheField>
    <cacheField name="Matricule prédecesseur" numFmtId="0">
      <sharedItems containsNonDate="0" containsString="0" containsBlank="1"/>
    </cacheField>
    <cacheField name="Nom prédécesseur" numFmtId="0">
      <sharedItems/>
    </cacheField>
    <cacheField name="catégorie effectif réalisé" numFmtId="0">
      <sharedItems/>
    </cacheField>
    <cacheField name="GPT provenance" numFmtId="0">
      <sharedItems/>
    </cacheField>
    <cacheField name="bascule PAM sur poste non libre" numFmtId="0">
      <sharedItems/>
    </cacheField>
    <cacheField name="SUPPRESSION A LA BASCULE PAM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cadre"/>
    <x v="0"/>
    <s v="00ZHAEQ"/>
    <s v="LOG ACH"/>
    <s v="SAS"/>
    <s v="MM"/>
    <n v="2"/>
    <x v="0"/>
    <s v="LOG"/>
    <s v="6a"/>
    <s v="LOG"/>
    <s v="ACH"/>
    <s v="N2"/>
    <s v="société"/>
    <s v="Service"/>
    <s v="groupe"/>
    <m/>
    <m/>
    <m/>
    <m/>
    <s v="S"/>
    <s v="société/service/groupe/cellule"/>
    <s v="acheteur"/>
    <m/>
    <n v="51"/>
    <m/>
    <m/>
    <m/>
    <m/>
    <s v="FDP-société-Service-groupe---acheteur-cadre.pdf"/>
    <m/>
    <x v="0"/>
    <x v="0"/>
    <x v="0"/>
    <s v=""/>
    <m/>
    <m/>
    <s v=""/>
    <s v="0"/>
    <s v=""/>
    <s v=""/>
    <m/>
    <m/>
    <m/>
    <m/>
    <x v="0"/>
    <m/>
    <m/>
    <m/>
    <m/>
    <m/>
    <x v="0"/>
    <s v=""/>
    <s v=""/>
    <m/>
    <s v=""/>
    <m/>
    <m/>
    <m/>
    <m/>
    <s v=""/>
    <s v=""/>
    <s v=""/>
    <b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6" firstHeaderRow="1" firstDataRow="1" firstDataCol="1"/>
  <pivotFields count="65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45"/>
    <field x="32"/>
    <field x="33"/>
    <field x="31"/>
  </rowFields>
  <rowItems count="5">
    <i>
      <x/>
    </i>
    <i r="1">
      <x/>
    </i>
    <i r="2">
      <x/>
    </i>
    <i r="3"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1" firstDataRow="2" firstDataCol="1"/>
  <pivotFields count="65">
    <pivotField showAll="0"/>
    <pivotField showAll="0">
      <items count="2">
        <item x="0"/>
        <item t="default"/>
      </items>
    </pivotField>
    <pivotField showAll="0"/>
    <pivotField showAll="0"/>
    <pivotField showAll="0"/>
    <pivotField dataField="1" showAll="0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2"/>
  </rowFields>
  <rowItems count="2">
    <i>
      <x/>
    </i>
    <i t="grand">
      <x/>
    </i>
  </rowItems>
  <colFields count="1">
    <field x="7"/>
  </colFields>
  <colItems count="2">
    <i>
      <x/>
    </i>
    <i t="grand">
      <x/>
    </i>
  </colItems>
  <dataFields count="1">
    <dataField name="Nombre de Site d'emploi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G6" firstHeaderRow="1" firstDataRow="2" firstDataCol="1"/>
  <pivotFields count="65">
    <pivotField showAll="0"/>
    <pivotField showAll="0"/>
    <pivotField showAll="0"/>
    <pivotField showAll="0"/>
    <pivotField showAll="0"/>
    <pivotField dataField="1" showAll="0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m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1"/>
  </rowFields>
  <rowItems count="2">
    <i>
      <x v="1"/>
    </i>
    <i t="grand">
      <x/>
    </i>
  </rowItems>
  <colFields count="1">
    <field x="7"/>
  </colFields>
  <colItems count="2">
    <i>
      <x/>
    </i>
    <i t="grand">
      <x/>
    </i>
  </colItems>
  <dataFields count="1">
    <dataField name="Nombre de Site d'emploi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gest_soff" displayName="gest_soff" ref="A3:BM12" totalsRowShown="0" headerRowDxfId="68" dataDxfId="66" headerRowBorderDxfId="67" tableBorderDxfId="65">
  <autoFilter ref="A3:BM12"/>
  <tableColumns count="65">
    <tableColumn id="1" name="niveau REO" dataDxfId="64"/>
    <tableColumn id="2" name="Libellé ETR REO" dataDxfId="63"/>
    <tableColumn id="3" name="Code REO" dataDxfId="62"/>
    <tableColumn id="4" name="Division" dataDxfId="61"/>
    <tableColumn id="5" name="rythme d'emploi" dataDxfId="60"/>
    <tableColumn id="6" name="Site d'emploi" dataDxfId="59"/>
    <tableColumn id="7" name="marquant poste" dataDxfId="58"/>
    <tableColumn id="54" name="Famille" dataDxfId="57"/>
    <tableColumn id="53" name="Filière" dataDxfId="56"/>
    <tableColumn id="55" name="niveau" dataDxfId="55"/>
    <tableColumn id="8" name="Domaine" dataDxfId="54"/>
    <tableColumn id="9" name="Filière2" dataDxfId="53"/>
    <tableColumn id="10" name="catégorie" dataDxfId="52">
      <calculatedColumnFormula>VLOOKUP(gest_soff[[#This Row],[niveau REO]],[1]!Tableau9[#Data],2,FALSE)</calculatedColumnFormula>
    </tableColumn>
    <tableColumn id="11" name="société" dataDxfId="51"/>
    <tableColumn id="12" name="Service" dataDxfId="50"/>
    <tableColumn id="13" name="groupe" dataDxfId="49"/>
    <tableColumn id="14" name="Section" dataDxfId="48"/>
    <tableColumn id="15" name="Groupe2" dataDxfId="47"/>
    <tableColumn id="16" name="Cellule" dataDxfId="46"/>
    <tableColumn id="17" name="Equipe" dataDxfId="45"/>
    <tableColumn id="18" name="Budget" dataDxfId="44"/>
    <tableColumn id="19" name="Affectation actuelle" dataDxfId="43"/>
    <tableColumn id="20" name="Fonction " dataDxfId="42"/>
    <tableColumn id="56" name="Obs" dataDxfId="41"/>
    <tableColumn id="21" name="Poste prime" dataDxfId="40"/>
    <tableColumn id="22" name="DISTORTION / SURGESTION" dataDxfId="39"/>
    <tableColumn id="23" name="date début distortion / surgestion" dataDxfId="38"/>
    <tableColumn id="24" name="motif distortion / surgestion" dataDxfId="37"/>
    <tableColumn id="25" name="lien Fiche de poste" dataDxfId="36"/>
    <tableColumn id="26" name="nom fiche de poste" dataDxfId="35">
      <calculatedColumnFormula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calculatedColumnFormula>
    </tableColumn>
    <tableColumn id="27" name="Fiche de poste créée" dataDxfId="34"/>
    <tableColumn id="28" name="MATRICULE" dataDxfId="33"/>
    <tableColumn id="29" name="NOM" dataDxfId="32">
      <calculatedColumnFormula>VLOOKUP(gest_soff[MATRICULE],Tableau2[],2,FALSE)</calculatedColumnFormula>
    </tableColumn>
    <tableColumn id="30" name="PRENOM" dataDxfId="31">
      <calculatedColumnFormula>IF(gest_soff[[#This Row],[MATRICULE]]&lt;&gt;"",IFERROR(VLOOKUP(gest_soff[[#This Row],[MATRICULE]],[1]!BDD_SITEF[#Data],4,FALSE),"INEXISTANT"),"")</calculatedColumnFormula>
    </tableColumn>
    <tableColumn id="31" name="niveau actuel" dataDxfId="30">
      <calculatedColumnFormula>IF(gest_soff[[#This Row],[MATRICULE]]&lt;&gt;"",IFERROR(VLOOKUP(gest_soff[[#This Row],[MATRICULE]],[1]!BDD_SITEF[#Data],2,FALSE),"INEXISTANT"),"")</calculatedColumnFormula>
    </tableColumn>
    <tableColumn id="58" name="avancement" dataDxfId="29"/>
    <tableColumn id="32" name="date affectation" dataDxfId="28"/>
    <tableColumn id="33" name="ancienneté sur poste" dataDxfId="27">
      <calculatedColumnFormula>IF(AK4="","",DATEDIF(AK4,TODAY(),"y")&amp;" ans " &amp;DATEDIF(AK4,TODAY(),"ym")&amp;" mois "&amp;DATEDIF(AK4,TODAY(),"md")&amp; " jours ")</calculatedColumnFormula>
    </tableColumn>
    <tableColumn id="34" name="REA" dataDxfId="26">
      <calculatedColumnFormula>IF(gest_soff[[#This Row],[MATRICULE]]&lt;&gt;"",1,"0")</calculatedColumnFormula>
    </tableColumn>
    <tableColumn id="35" name="MARQUANT SPECIALISTE" dataDxfId="25">
      <calculatedColumnFormula>IFERROR(VLOOKUP(gest_soff[MATRICULE],[1]!BDD_SITEF[#Data],32,FALSE),"")</calculatedColumnFormula>
    </tableColumn>
    <tableColumn id="36" name="EIS" dataDxfId="24">
      <calculatedColumnFormula>IFERROR(VLOOKUP(gest_soff[MATRICULE],[1]!BDD_SITEF[#Data],12,FALSE),"")</calculatedColumnFormula>
    </tableColumn>
    <tableColumn id="37" name="Diplômes/QUALIF" dataDxfId="23"/>
    <tableColumn id="38" name="Féminine" dataDxfId="22"/>
    <tableColumn id="39" name="spé" dataDxfId="21"/>
    <tableColumn id="40" name="Poste vacant" dataDxfId="20"/>
    <tableColumn id="41" name="Date sortie" dataDxfId="19"/>
    <tableColumn id="42" name="Motif sortie" dataDxfId="18"/>
    <tableColumn id="43" name="sous-motif  de sortie" dataDxfId="17"/>
    <tableColumn id="44" name="affectation future" dataDxfId="16"/>
    <tableColumn id="57" name="Fonction Future" dataDxfId="15"/>
    <tableColumn id="45" name="matricule arrivant" dataDxfId="14"/>
    <tableColumn id="46" name="nom arrivant" dataDxfId="13">
      <calculatedColumnFormula>VLOOKUP(gest_soff[matricule arrivant],Tableau2[],2,FALSE)</calculatedColumnFormula>
    </tableColumn>
    <tableColumn id="47" name="prénom arrivant" dataDxfId="12">
      <calculatedColumnFormula>IF(gest_soff[matricule arrivant]&lt;&gt;"",IFERROR(VLOOKUP(gest_soff[matricule arrivant],[1]!BDD_SITEF[#Data],4,FALSE),"INEXISTANT"),"")</calculatedColumnFormula>
    </tableColumn>
    <tableColumn id="48" name="niveau arrivant" dataDxfId="11">
      <calculatedColumnFormula>IF(gest_soff[[#This Row],[matricule arrivant]]&lt;&gt;"",IFERROR(VLOOKUP(gest_soff[[#This Row],[matricule arrivant]],[1]!BDD_SITEF[#Data],2,FALSE),"INEXISTANT"),"")</calculatedColumnFormula>
    </tableColumn>
    <tableColumn id="49" name="date arrivée" dataDxfId="10"/>
    <tableColumn id="50" name="provenance" dataDxfId="9">
      <calculatedColumnFormula>IF(gest_soff[matricule arrivant]&lt;&gt;"",IFERROR(VLOOKUP(gest_soff[matricule arrivant],[1]!BDD_SITEF[#Data],27,FALSE),""),"")</calculatedColumnFormula>
    </tableColumn>
    <tableColumn id="61" name="Motif entrée" dataDxfId="8"/>
    <tableColumn id="59" name="Sous-motif entrée" dataDxfId="7"/>
    <tableColumn id="64" name="Fonction si différente REO" dataDxfId="6"/>
    <tableColumn id="51" name="Matricule prédecesseur" dataDxfId="5"/>
    <tableColumn id="52" name="Nom prédécesseur" dataDxfId="4">
      <calculatedColumnFormula>IF(gest_soff[Matricule prédecesseur]&lt;&gt;"",IFERROR(VLOOKUP(gest_soff[Matricule prédecesseur],[1]!BDD_SITEF[#Data],3,FALSE),"INEXISTANT"),"")</calculatedColumnFormula>
    </tableColumn>
    <tableColumn id="60" name="catégorie effectif réalisé" dataDxfId="3">
      <calculatedColumnFormula>IF(gest_soff[[#This Row],[MATRICULE]]&lt;&gt;"",VLOOKUP(gest_soff[[#This Row],[niveau actuel]],[1]!Tableau9[#Data],2,FALSE),"")</calculatedColumnFormula>
    </tableColumn>
    <tableColumn id="62" name="GPT provenance" dataDxfId="2">
      <calculatedColumnFormula>IF(gest_soff[matricule arrivant]&lt;&gt;"",IFERROR(VLOOKUP(gest_soff[matricule arrivant],[1]!BDD_SITEF[#Data],16,FALSE),""),"")</calculatedColumnFormula>
    </tableColumn>
    <tableColumn id="63" name="bascule PAM sur poste non libre" dataDxfId="1">
      <calculatedColumnFormula>AND(gest_soff[[#This Row],[matricule arrivant]]&lt;&gt;"",gest_soff[[#This Row],[MATRICULE]]&lt;&gt;"",gest_soff[[#This Row],[Date sortie]]="")</calculatedColumnFormula>
    </tableColumn>
    <tableColumn id="66" name="SUPPRESSION A LA BASCULE PAM" dataDxfId="0">
      <calculatedColumnFormula>IF(gest_soff[[#This Row],[Obs]]="bascule PAM","poste temporaire à supprimer à la bascule","")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8" totalsRowShown="0">
  <autoFilter ref="A1:B18"/>
  <tableColumns count="2">
    <tableColumn id="1" name="MATRICULE"/>
    <tableColumn id="2" name="NOM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2.xml"/><Relationship Id="rId5" Type="http://schemas.openxmlformats.org/officeDocument/2006/relationships/vmlDrawing" Target="../drawings/vmlDrawing2.v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M12"/>
  <sheetViews>
    <sheetView showGridLines="0" tabSelected="1" topLeftCell="S1" zoomScale="70" zoomScaleNormal="70" workbookViewId="0">
      <pane ySplit="3" topLeftCell="A4" activePane="bottomLeft" state="frozen"/>
      <selection pane="bottomLeft" activeCell="AD16" sqref="AD16"/>
    </sheetView>
  </sheetViews>
  <sheetFormatPr baseColWidth="10" defaultRowHeight="15" outlineLevelCol="1" x14ac:dyDescent="0.25"/>
  <cols>
    <col min="1" max="1" width="11.42578125" style="1"/>
    <col min="2" max="2" width="46.7109375" style="1" customWidth="1" outlineLevel="1"/>
    <col min="3" max="7" width="11.42578125" style="1" customWidth="1" outlineLevel="1"/>
    <col min="8" max="8" width="43.5703125" style="1" customWidth="1" outlineLevel="1"/>
    <col min="9" max="10" width="11.42578125" style="1" customWidth="1" outlineLevel="1"/>
    <col min="11" max="11" width="11.42578125" style="1" customWidth="1" outlineLevel="1" collapsed="1"/>
    <col min="12" max="21" width="11.42578125" style="1" customWidth="1" outlineLevel="1"/>
    <col min="22" max="22" width="44.7109375" style="1" customWidth="1"/>
    <col min="23" max="23" width="33.7109375" style="1" customWidth="1"/>
    <col min="24" max="24" width="34.140625" style="1" customWidth="1"/>
    <col min="25" max="25" width="11.42578125" style="1" customWidth="1"/>
    <col min="26" max="26" width="19.42578125" style="1" customWidth="1"/>
    <col min="27" max="27" width="15.7109375" style="1" customWidth="1"/>
    <col min="28" max="28" width="43.7109375" style="1" customWidth="1"/>
    <col min="29" max="29" width="102.140625" style="1" customWidth="1"/>
    <col min="30" max="30" width="118.140625" style="1" customWidth="1"/>
    <col min="31" max="31" width="15" style="1" customWidth="1" collapsed="1"/>
    <col min="32" max="34" width="11.42578125" style="1"/>
    <col min="35" max="36" width="11.42578125" style="1" customWidth="1"/>
    <col min="37" max="37" width="23" style="1" customWidth="1"/>
    <col min="38" max="38" width="21" style="1" bestFit="1" customWidth="1"/>
    <col min="39" max="39" width="17.140625" style="1" hidden="1" customWidth="1"/>
    <col min="40" max="44" width="11.42578125" style="1" customWidth="1"/>
    <col min="45" max="46" width="11.42578125" style="1"/>
    <col min="47" max="47" width="11.42578125" style="1" customWidth="1" outlineLevel="1"/>
    <col min="48" max="48" width="12.140625" style="1" customWidth="1" outlineLevel="1"/>
    <col min="49" max="49" width="26.28515625" style="1" customWidth="1" outlineLevel="1"/>
    <col min="50" max="50" width="24.42578125" style="1" customWidth="1" outlineLevel="1"/>
    <col min="51" max="51" width="11.42578125" style="1" customWidth="1" outlineLevel="1" collapsed="1"/>
    <col min="52" max="53" width="11.42578125" style="1" customWidth="1" outlineLevel="1"/>
    <col min="54" max="54" width="21.5703125" style="1" customWidth="1" outlineLevel="1"/>
    <col min="55" max="55" width="35.140625" style="1" customWidth="1" outlineLevel="1"/>
    <col min="56" max="56" width="21.5703125" style="1" customWidth="1" outlineLevel="1"/>
    <col min="57" max="58" width="28.7109375" style="1" customWidth="1" outlineLevel="1"/>
    <col min="59" max="59" width="23.5703125" style="1" customWidth="1" outlineLevel="1"/>
    <col min="60" max="60" width="22.85546875" style="1" customWidth="1" outlineLevel="1"/>
    <col min="61" max="63" width="11.42578125" style="1" customWidth="1" outlineLevel="1"/>
    <col min="64" max="64" width="11.42578125" style="1"/>
    <col min="65" max="65" width="31.42578125" style="1" bestFit="1" customWidth="1"/>
    <col min="66" max="16384" width="11.42578125" style="1"/>
  </cols>
  <sheetData>
    <row r="1" spans="1:65" ht="184.5" customHeight="1" x14ac:dyDescent="0.25">
      <c r="B1" s="1" t="s">
        <v>79</v>
      </c>
      <c r="C1" s="1">
        <v>2018</v>
      </c>
    </row>
    <row r="2" spans="1:65" ht="90" customHeight="1" x14ac:dyDescent="0.25"/>
    <row r="3" spans="1:65" ht="66.75" customHeight="1" x14ac:dyDescent="0.25">
      <c r="A3" s="2" t="s">
        <v>57</v>
      </c>
      <c r="B3" s="2" t="s">
        <v>0</v>
      </c>
      <c r="C3" s="3" t="s">
        <v>63</v>
      </c>
      <c r="D3" s="4" t="s">
        <v>1</v>
      </c>
      <c r="E3" s="4" t="s">
        <v>2</v>
      </c>
      <c r="F3" s="4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68</v>
      </c>
      <c r="O3" s="2" t="s">
        <v>69</v>
      </c>
      <c r="P3" s="2" t="s">
        <v>70</v>
      </c>
      <c r="Q3" s="2" t="s">
        <v>11</v>
      </c>
      <c r="R3" s="2" t="s">
        <v>71</v>
      </c>
      <c r="S3" s="3" t="s">
        <v>12</v>
      </c>
      <c r="T3" s="2" t="s">
        <v>13</v>
      </c>
      <c r="U3" s="2" t="s">
        <v>14</v>
      </c>
      <c r="V3" s="2" t="s">
        <v>15</v>
      </c>
      <c r="W3" s="2" t="s">
        <v>60</v>
      </c>
      <c r="X3" s="2" t="s">
        <v>16</v>
      </c>
      <c r="Y3" s="2" t="s">
        <v>72</v>
      </c>
      <c r="Z3" s="2" t="s">
        <v>17</v>
      </c>
      <c r="AA3" s="2" t="s">
        <v>18</v>
      </c>
      <c r="AB3" s="2" t="s">
        <v>19</v>
      </c>
      <c r="AC3" s="2" t="s">
        <v>20</v>
      </c>
      <c r="AD3" s="2" t="s">
        <v>21</v>
      </c>
      <c r="AE3" s="2" t="s">
        <v>22</v>
      </c>
      <c r="AF3" s="2" t="s">
        <v>23</v>
      </c>
      <c r="AG3" s="2" t="s">
        <v>24</v>
      </c>
      <c r="AH3" s="2" t="s">
        <v>25</v>
      </c>
      <c r="AI3" s="2" t="s">
        <v>75</v>
      </c>
      <c r="AJ3" s="2" t="s">
        <v>73</v>
      </c>
      <c r="AK3" s="2" t="s">
        <v>26</v>
      </c>
      <c r="AL3" s="2" t="s">
        <v>27</v>
      </c>
      <c r="AM3" s="2" t="s">
        <v>28</v>
      </c>
      <c r="AN3" s="2" t="s">
        <v>29</v>
      </c>
      <c r="AO3" s="2" t="s">
        <v>30</v>
      </c>
      <c r="AP3" s="2" t="s">
        <v>31</v>
      </c>
      <c r="AQ3" s="2" t="s">
        <v>32</v>
      </c>
      <c r="AR3" s="2" t="s">
        <v>74</v>
      </c>
      <c r="AS3" s="2" t="s">
        <v>33</v>
      </c>
      <c r="AT3" s="2" t="s">
        <v>34</v>
      </c>
      <c r="AU3" s="2" t="s">
        <v>35</v>
      </c>
      <c r="AV3" s="2" t="s">
        <v>36</v>
      </c>
      <c r="AW3" s="2" t="s">
        <v>37</v>
      </c>
      <c r="AX3" s="2" t="s">
        <v>38</v>
      </c>
      <c r="AY3" s="2" t="s">
        <v>39</v>
      </c>
      <c r="AZ3" s="2" t="s">
        <v>40</v>
      </c>
      <c r="BA3" s="2" t="s">
        <v>41</v>
      </c>
      <c r="BB3" s="2" t="s">
        <v>76</v>
      </c>
      <c r="BC3" s="2" t="s">
        <v>42</v>
      </c>
      <c r="BD3" s="2" t="s">
        <v>43</v>
      </c>
      <c r="BE3" s="2" t="s">
        <v>44</v>
      </c>
      <c r="BF3" s="2" t="s">
        <v>45</v>
      </c>
      <c r="BG3" s="2" t="s">
        <v>77</v>
      </c>
      <c r="BH3" s="2" t="s">
        <v>46</v>
      </c>
      <c r="BI3" s="2" t="s">
        <v>47</v>
      </c>
      <c r="BJ3" s="5" t="s">
        <v>48</v>
      </c>
      <c r="BK3" s="5" t="s">
        <v>49</v>
      </c>
      <c r="BL3" s="5" t="s">
        <v>50</v>
      </c>
      <c r="BM3" s="5" t="s">
        <v>51</v>
      </c>
    </row>
    <row r="4" spans="1:65" x14ac:dyDescent="0.25">
      <c r="A4" s="41"/>
      <c r="B4" s="42"/>
      <c r="C4" s="43"/>
      <c r="D4" s="44"/>
      <c r="E4" s="44"/>
      <c r="F4" s="44"/>
      <c r="G4" s="7"/>
      <c r="H4" s="7"/>
      <c r="I4" s="7"/>
      <c r="J4" s="7"/>
      <c r="K4" s="8"/>
      <c r="L4" s="8"/>
      <c r="M4" s="35" t="e">
        <f>VLOOKUP(gest_soff[[#This Row],[niveau REO]],[1]!Tableau9[#Data],2,FALSE)</f>
        <v>#REF!</v>
      </c>
      <c r="N4" s="7"/>
      <c r="O4" s="9"/>
      <c r="P4" s="7"/>
      <c r="Q4" s="7"/>
      <c r="R4" s="7"/>
      <c r="S4" s="10"/>
      <c r="T4" s="7"/>
      <c r="U4" s="11"/>
      <c r="V4" s="7"/>
      <c r="W4" s="12"/>
      <c r="X4" s="12"/>
      <c r="Y4" s="13"/>
      <c r="Z4" s="13"/>
      <c r="AA4" s="14"/>
      <c r="AB4" s="15"/>
      <c r="AC4" s="45"/>
      <c r="AD4" s="45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4" s="2"/>
      <c r="AF4" s="19">
        <v>74091</v>
      </c>
      <c r="AG4" s="20" t="str">
        <f>VLOOKUP(gest_soff[MATRICULE],Tableau2[],2,FALSE)</f>
        <v>D</v>
      </c>
      <c r="AH4" s="20" t="str">
        <f>IF(gest_soff[[#This Row],[MATRICULE]]&lt;&gt;"",IFERROR(VLOOKUP(gest_soff[[#This Row],[MATRICULE]],[1]!BDD_SITEF[#Data],4,FALSE),"INEXISTANT"),"")</f>
        <v>INEXISTANT</v>
      </c>
      <c r="AI4" s="38" t="str">
        <f>IF(gest_soff[[#This Row],[MATRICULE]]&lt;&gt;"",IFERROR(VLOOKUP(gest_soff[[#This Row],[MATRICULE]],[1]!BDD_SITEF[#Data],2,FALSE),"INEXISTANT"),"")</f>
        <v>INEXISTANT</v>
      </c>
      <c r="AJ4" s="21"/>
      <c r="AK4" s="22"/>
      <c r="AL4" s="23" t="str">
        <f ca="1">IF(AK4="","",DATEDIF(AK4,TODAY(),"y")&amp;" ans " &amp;DATEDIF(AK4,TODAY(),"ym")&amp;" mois "&amp;DATEDIF(AK4,TODAY(),"md")&amp; " jours ")</f>
        <v/>
      </c>
      <c r="AM4" s="20">
        <f>IF(gest_soff[[#This Row],[MATRICULE]]&lt;&gt;"",1,"0")</f>
        <v>1</v>
      </c>
      <c r="AN4" s="20" t="str">
        <f>IFERROR(VLOOKUP(gest_soff[MATRICULE],[1]!BDD_SITEF[#Data],32,FALSE),"")</f>
        <v/>
      </c>
      <c r="AO4" s="20" t="str">
        <f>IFERROR(VLOOKUP(gest_soff[MATRICULE],[1]!BDD_SITEF[#Data],12,FALSE),"")</f>
        <v/>
      </c>
      <c r="AP4" s="13"/>
      <c r="AQ4" s="13"/>
      <c r="AR4" s="13"/>
      <c r="AS4" s="15"/>
      <c r="AT4" s="14">
        <v>43282</v>
      </c>
      <c r="AU4" s="15"/>
      <c r="AV4" s="15"/>
      <c r="AW4" s="15"/>
      <c r="AX4" s="15"/>
      <c r="AY4" s="15">
        <v>74096</v>
      </c>
      <c r="AZ4" s="20" t="str">
        <f>VLOOKUP(gest_soff[matricule arrivant],Tableau2[],2,FALSE)</f>
        <v>I</v>
      </c>
      <c r="BA4" s="20" t="str">
        <f>IF(gest_soff[matricule arrivant]&lt;&gt;"",IFERROR(VLOOKUP(gest_soff[matricule arrivant],[1]!BDD_SITEF[#Data],4,FALSE),"INEXISTANT"),"")</f>
        <v>INEXISTANT</v>
      </c>
      <c r="BB4" s="39" t="str">
        <f>IF(gest_soff[[#This Row],[matricule arrivant]]&lt;&gt;"",IFERROR(VLOOKUP(gest_soff[[#This Row],[matricule arrivant]],[1]!BDD_SITEF[#Data],2,FALSE),"INEXISTANT"),"")</f>
        <v>INEXISTANT</v>
      </c>
      <c r="BC4" s="22">
        <v>43314</v>
      </c>
      <c r="BD4" s="20" t="str">
        <f>IF(gest_soff[matricule arrivant]&lt;&gt;"",IFERROR(VLOOKUP(gest_soff[matricule arrivant],[1]!BDD_SITEF[#Data],27,FALSE),""),"")</f>
        <v/>
      </c>
      <c r="BE4" s="20"/>
      <c r="BF4" s="20"/>
      <c r="BG4" s="20"/>
      <c r="BH4" s="46"/>
      <c r="BI4" s="47" t="str">
        <f>IF(gest_soff[Matricule prédecesseur]&lt;&gt;"",IFERROR(VLOOKUP(gest_soff[Matricule prédecesseur],[1]!BDD_SITEF[#Data],3,FALSE),"INEXISTANT"),"")</f>
        <v/>
      </c>
      <c r="BJ4" s="45" t="e">
        <f>IF(gest_soff[[#This Row],[MATRICULE]]&lt;&gt;"",VLOOKUP(gest_soff[[#This Row],[niveau actuel]],[1]!Tableau9[#Data],2,FALSE),"")</f>
        <v>#REF!</v>
      </c>
      <c r="BK4" s="45" t="str">
        <f>IF(gest_soff[matricule arrivant]&lt;&gt;"",IFERROR(VLOOKUP(gest_soff[matricule arrivant],[1]!BDD_SITEF[#Data],16,FALSE),""),"")</f>
        <v/>
      </c>
      <c r="BL4" s="45" t="b">
        <f>AND(gest_soff[[#This Row],[matricule arrivant]]&lt;&gt;"",gest_soff[[#This Row],[MATRICULE]]&lt;&gt;"",gest_soff[[#This Row],[Date sortie]]="")</f>
        <v>0</v>
      </c>
      <c r="BM4" s="45" t="str">
        <f>IF(gest_soff[[#This Row],[Obs]]="bascule PAM","poste temporaire à supprimer à la bascule","")</f>
        <v/>
      </c>
    </row>
    <row r="5" spans="1:65" x14ac:dyDescent="0.25">
      <c r="A5" s="41"/>
      <c r="B5" s="42"/>
      <c r="C5" s="43"/>
      <c r="D5" s="44"/>
      <c r="E5" s="44"/>
      <c r="F5" s="44"/>
      <c r="G5" s="7"/>
      <c r="H5" s="7"/>
      <c r="I5" s="7"/>
      <c r="J5" s="7"/>
      <c r="K5" s="8"/>
      <c r="L5" s="8"/>
      <c r="M5" s="35" t="e">
        <f>VLOOKUP(gest_soff[[#This Row],[niveau REO]],[1]!Tableau9[#Data],2,FALSE)</f>
        <v>#REF!</v>
      </c>
      <c r="N5" s="7"/>
      <c r="O5" s="9"/>
      <c r="P5" s="7"/>
      <c r="Q5" s="7"/>
      <c r="R5" s="7"/>
      <c r="S5" s="10"/>
      <c r="T5" s="7"/>
      <c r="U5" s="11"/>
      <c r="V5" s="7"/>
      <c r="W5" s="12"/>
      <c r="X5" s="12"/>
      <c r="Y5" s="13"/>
      <c r="Z5" s="13"/>
      <c r="AA5" s="14"/>
      <c r="AB5" s="15"/>
      <c r="AC5" s="45"/>
      <c r="AD5" s="45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5" s="2"/>
      <c r="AF5" s="19">
        <v>74092</v>
      </c>
      <c r="AG5" s="20" t="str">
        <f>VLOOKUP(gest_soff[MATRICULE],Tableau2[],2,FALSE)</f>
        <v>E</v>
      </c>
      <c r="AH5" s="20" t="str">
        <f>IF(gest_soff[[#This Row],[MATRICULE]]&lt;&gt;"",IFERROR(VLOOKUP(gest_soff[[#This Row],[MATRICULE]],[1]!BDD_SITEF[#Data],4,FALSE),"INEXISTANT"),"")</f>
        <v>INEXISTANT</v>
      </c>
      <c r="AI5" s="38" t="str">
        <f>IF(gest_soff[[#This Row],[MATRICULE]]&lt;&gt;"",IFERROR(VLOOKUP(gest_soff[[#This Row],[MATRICULE]],[1]!BDD_SITEF[#Data],2,FALSE),"INEXISTANT"),"")</f>
        <v>INEXISTANT</v>
      </c>
      <c r="AJ5" s="21"/>
      <c r="AK5" s="22"/>
      <c r="AL5" s="23" t="str">
        <f ca="1">IF(AK5="","",DATEDIF(AK5,TODAY(),"y")&amp;" ans " &amp;DATEDIF(AK5,TODAY(),"ym")&amp;" mois "&amp;DATEDIF(AK5,TODAY(),"md")&amp; " jours ")</f>
        <v/>
      </c>
      <c r="AM5" s="20">
        <f>IF(gest_soff[[#This Row],[MATRICULE]]&lt;&gt;"",1,"0")</f>
        <v>1</v>
      </c>
      <c r="AN5" s="20" t="str">
        <f>IFERROR(VLOOKUP(gest_soff[MATRICULE],[1]!BDD_SITEF[#Data],32,FALSE),"")</f>
        <v/>
      </c>
      <c r="AO5" s="20" t="str">
        <f>IFERROR(VLOOKUP(gest_soff[MATRICULE],[1]!BDD_SITEF[#Data],12,FALSE),"")</f>
        <v/>
      </c>
      <c r="AP5" s="13"/>
      <c r="AQ5" s="13"/>
      <c r="AR5" s="13"/>
      <c r="AS5" s="15"/>
      <c r="AT5" s="14">
        <v>43283</v>
      </c>
      <c r="AU5" s="15"/>
      <c r="AV5" s="15"/>
      <c r="AW5" s="15"/>
      <c r="AX5" s="15"/>
      <c r="AY5" s="15">
        <v>74097</v>
      </c>
      <c r="AZ5" s="20" t="str">
        <f>VLOOKUP(gest_soff[matricule arrivant],Tableau2[],2,FALSE)</f>
        <v>J</v>
      </c>
      <c r="BA5" s="20" t="str">
        <f>IF(gest_soff[matricule arrivant]&lt;&gt;"",IFERROR(VLOOKUP(gest_soff[matricule arrivant],[1]!BDD_SITEF[#Data],4,FALSE),"INEXISTANT"),"")</f>
        <v>INEXISTANT</v>
      </c>
      <c r="BB5" s="39" t="str">
        <f>IF(gest_soff[[#This Row],[matricule arrivant]]&lt;&gt;"",IFERROR(VLOOKUP(gest_soff[[#This Row],[matricule arrivant]],[1]!BDD_SITEF[#Data],2,FALSE),"INEXISTANT"),"")</f>
        <v>INEXISTANT</v>
      </c>
      <c r="BC5" s="22">
        <v>43315</v>
      </c>
      <c r="BD5" s="20" t="str">
        <f>IF(gest_soff[matricule arrivant]&lt;&gt;"",IFERROR(VLOOKUP(gest_soff[matricule arrivant],[1]!BDD_SITEF[#Data],27,FALSE),""),"")</f>
        <v/>
      </c>
      <c r="BE5" s="20"/>
      <c r="BF5" s="20"/>
      <c r="BG5" s="20"/>
      <c r="BH5" s="46"/>
      <c r="BI5" s="47" t="str">
        <f>IF(gest_soff[Matricule prédecesseur]&lt;&gt;"",IFERROR(VLOOKUP(gest_soff[Matricule prédecesseur],[1]!BDD_SITEF[#Data],3,FALSE),"INEXISTANT"),"")</f>
        <v/>
      </c>
      <c r="BJ5" s="45" t="e">
        <f>IF(gest_soff[[#This Row],[MATRICULE]]&lt;&gt;"",VLOOKUP(gest_soff[[#This Row],[niveau actuel]],[1]!Tableau9[#Data],2,FALSE),"")</f>
        <v>#REF!</v>
      </c>
      <c r="BK5" s="45" t="str">
        <f>IF(gest_soff[matricule arrivant]&lt;&gt;"",IFERROR(VLOOKUP(gest_soff[matricule arrivant],[1]!BDD_SITEF[#Data],16,FALSE),""),"")</f>
        <v/>
      </c>
      <c r="BL5" s="45" t="b">
        <f>AND(gest_soff[[#This Row],[matricule arrivant]]&lt;&gt;"",gest_soff[[#This Row],[MATRICULE]]&lt;&gt;"",gest_soff[[#This Row],[Date sortie]]="")</f>
        <v>0</v>
      </c>
      <c r="BM5" s="45" t="str">
        <f>IF(gest_soff[[#This Row],[Obs]]="bascule PAM","poste temporaire à supprimer à la bascule","")</f>
        <v/>
      </c>
    </row>
    <row r="6" spans="1:65" x14ac:dyDescent="0.25">
      <c r="A6" s="41"/>
      <c r="B6" s="42"/>
      <c r="C6" s="43"/>
      <c r="D6" s="44"/>
      <c r="E6" s="44"/>
      <c r="F6" s="44"/>
      <c r="G6" s="7"/>
      <c r="H6" s="7"/>
      <c r="I6" s="7"/>
      <c r="J6" s="7"/>
      <c r="K6" s="8"/>
      <c r="L6" s="8"/>
      <c r="M6" s="35" t="e">
        <f>VLOOKUP(gest_soff[[#This Row],[niveau REO]],[1]!Tableau9[#Data],2,FALSE)</f>
        <v>#REF!</v>
      </c>
      <c r="N6" s="7"/>
      <c r="O6" s="9"/>
      <c r="P6" s="7"/>
      <c r="Q6" s="7"/>
      <c r="R6" s="7"/>
      <c r="S6" s="10"/>
      <c r="T6" s="7"/>
      <c r="U6" s="11"/>
      <c r="V6" s="7"/>
      <c r="W6" s="12"/>
      <c r="X6" s="12"/>
      <c r="Y6" s="13"/>
      <c r="Z6" s="13"/>
      <c r="AA6" s="14"/>
      <c r="AB6" s="15"/>
      <c r="AC6" s="45"/>
      <c r="AD6" s="45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6" s="2"/>
      <c r="AF6" s="19">
        <v>74093</v>
      </c>
      <c r="AG6" s="20" t="str">
        <f>VLOOKUP(gest_soff[MATRICULE],Tableau2[],2,FALSE)</f>
        <v>F</v>
      </c>
      <c r="AH6" s="20" t="str">
        <f>IF(gest_soff[[#This Row],[MATRICULE]]&lt;&gt;"",IFERROR(VLOOKUP(gest_soff[[#This Row],[MATRICULE]],[1]!BDD_SITEF[#Data],4,FALSE),"INEXISTANT"),"")</f>
        <v>INEXISTANT</v>
      </c>
      <c r="AI6" s="38" t="str">
        <f>IF(gest_soff[[#This Row],[MATRICULE]]&lt;&gt;"",IFERROR(VLOOKUP(gest_soff[[#This Row],[MATRICULE]],[1]!BDD_SITEF[#Data],2,FALSE),"INEXISTANT"),"")</f>
        <v>INEXISTANT</v>
      </c>
      <c r="AJ6" s="21"/>
      <c r="AK6" s="22"/>
      <c r="AL6" s="23" t="str">
        <f ca="1">IF(AK6="","",DATEDIF(AK6,TODAY(),"y")&amp;" ans " &amp;DATEDIF(AK6,TODAY(),"ym")&amp;" mois "&amp;DATEDIF(AK6,TODAY(),"md")&amp; " jours ")</f>
        <v/>
      </c>
      <c r="AM6" s="20">
        <f>IF(gest_soff[[#This Row],[MATRICULE]]&lt;&gt;"",1,"0")</f>
        <v>1</v>
      </c>
      <c r="AN6" s="20" t="str">
        <f>IFERROR(VLOOKUP(gest_soff[MATRICULE],[1]!BDD_SITEF[#Data],32,FALSE),"")</f>
        <v/>
      </c>
      <c r="AO6" s="20" t="str">
        <f>IFERROR(VLOOKUP(gest_soff[MATRICULE],[1]!BDD_SITEF[#Data],12,FALSE),"")</f>
        <v/>
      </c>
      <c r="AP6" s="13"/>
      <c r="AQ6" s="13"/>
      <c r="AR6" s="13"/>
      <c r="AS6" s="15"/>
      <c r="AT6" s="14">
        <v>43284</v>
      </c>
      <c r="AU6" s="15"/>
      <c r="AV6" s="15"/>
      <c r="AW6" s="15"/>
      <c r="AX6" s="15"/>
      <c r="AY6" s="15">
        <v>74098</v>
      </c>
      <c r="AZ6" s="20" t="str">
        <f>VLOOKUP(gest_soff[matricule arrivant],Tableau2[],2,FALSE)</f>
        <v>K</v>
      </c>
      <c r="BA6" s="20" t="str">
        <f>IF(gest_soff[matricule arrivant]&lt;&gt;"",IFERROR(VLOOKUP(gest_soff[matricule arrivant],[1]!BDD_SITEF[#Data],4,FALSE),"INEXISTANT"),"")</f>
        <v>INEXISTANT</v>
      </c>
      <c r="BB6" s="39" t="str">
        <f>IF(gest_soff[[#This Row],[matricule arrivant]]&lt;&gt;"",IFERROR(VLOOKUP(gest_soff[[#This Row],[matricule arrivant]],[1]!BDD_SITEF[#Data],2,FALSE),"INEXISTANT"),"")</f>
        <v>INEXISTANT</v>
      </c>
      <c r="BC6" s="22">
        <v>43316</v>
      </c>
      <c r="BD6" s="20" t="str">
        <f>IF(gest_soff[matricule arrivant]&lt;&gt;"",IFERROR(VLOOKUP(gest_soff[matricule arrivant],[1]!BDD_SITEF[#Data],27,FALSE),""),"")</f>
        <v/>
      </c>
      <c r="BE6" s="20"/>
      <c r="BF6" s="20"/>
      <c r="BG6" s="20"/>
      <c r="BH6" s="46"/>
      <c r="BI6" s="47" t="str">
        <f>IF(gest_soff[Matricule prédecesseur]&lt;&gt;"",IFERROR(VLOOKUP(gest_soff[Matricule prédecesseur],[1]!BDD_SITEF[#Data],3,FALSE),"INEXISTANT"),"")</f>
        <v/>
      </c>
      <c r="BJ6" s="45" t="e">
        <f>IF(gest_soff[[#This Row],[MATRICULE]]&lt;&gt;"",VLOOKUP(gest_soff[[#This Row],[niveau actuel]],[1]!Tableau9[#Data],2,FALSE),"")</f>
        <v>#REF!</v>
      </c>
      <c r="BK6" s="45" t="str">
        <f>IF(gest_soff[matricule arrivant]&lt;&gt;"",IFERROR(VLOOKUP(gest_soff[matricule arrivant],[1]!BDD_SITEF[#Data],16,FALSE),""),"")</f>
        <v/>
      </c>
      <c r="BL6" s="45" t="b">
        <f>AND(gest_soff[[#This Row],[matricule arrivant]]&lt;&gt;"",gest_soff[[#This Row],[MATRICULE]]&lt;&gt;"",gest_soff[[#This Row],[Date sortie]]="")</f>
        <v>0</v>
      </c>
      <c r="BM6" s="45" t="str">
        <f>IF(gest_soff[[#This Row],[Obs]]="bascule PAM","poste temporaire à supprimer à la bascule","")</f>
        <v/>
      </c>
    </row>
    <row r="7" spans="1:65" x14ac:dyDescent="0.25">
      <c r="A7" s="6" t="s">
        <v>58</v>
      </c>
      <c r="B7" s="6" t="s">
        <v>62</v>
      </c>
      <c r="C7" s="6" t="s">
        <v>52</v>
      </c>
      <c r="D7" s="6" t="s">
        <v>64</v>
      </c>
      <c r="E7" s="6" t="s">
        <v>53</v>
      </c>
      <c r="F7" s="6" t="s">
        <v>65</v>
      </c>
      <c r="G7" s="7">
        <v>2</v>
      </c>
      <c r="H7" s="7" t="s">
        <v>66</v>
      </c>
      <c r="I7" s="7" t="s">
        <v>56</v>
      </c>
      <c r="J7" s="7" t="s">
        <v>54</v>
      </c>
      <c r="K7" s="8" t="s">
        <v>56</v>
      </c>
      <c r="L7" s="8" t="s">
        <v>67</v>
      </c>
      <c r="M7" s="7" t="s">
        <v>78</v>
      </c>
      <c r="N7" s="7" t="s">
        <v>68</v>
      </c>
      <c r="O7" s="9" t="s">
        <v>69</v>
      </c>
      <c r="P7" s="7" t="s">
        <v>70</v>
      </c>
      <c r="Q7" s="7"/>
      <c r="R7" s="7"/>
      <c r="S7" s="10"/>
      <c r="T7" s="7"/>
      <c r="U7" s="11" t="s">
        <v>55</v>
      </c>
      <c r="V7" s="7" t="s">
        <v>59</v>
      </c>
      <c r="W7" s="12" t="s">
        <v>61</v>
      </c>
      <c r="X7" s="12"/>
      <c r="Y7" s="13">
        <v>51</v>
      </c>
      <c r="Z7" s="13"/>
      <c r="AA7" s="14"/>
      <c r="AB7" s="15"/>
      <c r="AC7" s="16"/>
      <c r="AD7" s="17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FDP-société-Service-groupe---acheteur-cadre.pdf</v>
      </c>
      <c r="AE7" s="18"/>
      <c r="AF7" s="19">
        <v>74085</v>
      </c>
      <c r="AG7" s="20" t="str">
        <f>VLOOKUP(gest_soff[MATRICULE],Tableau2[],2,FALSE)</f>
        <v>X</v>
      </c>
      <c r="AH7" s="20" t="str">
        <f>IF(gest_soff[[#This Row],[MATRICULE]]&lt;&gt;"",IFERROR(VLOOKUP(gest_soff[[#This Row],[MATRICULE]],[1]!BDD_SITEF[#Data],4,FALSE),"INEXISTANT"),"")</f>
        <v>INEXISTANT</v>
      </c>
      <c r="AI7" s="21" t="str">
        <f>IF(gest_soff[[#This Row],[MATRICULE]]&lt;&gt;"",IFERROR(VLOOKUP(gest_soff[[#This Row],[MATRICULE]],[1]!BDD_SITEF[#Data],2,FALSE),"INEXISTANT"),"")</f>
        <v>INEXISTANT</v>
      </c>
      <c r="AJ7" s="21"/>
      <c r="AK7" s="22"/>
      <c r="AL7" s="23" t="str">
        <f t="shared" ref="AL7" ca="1" si="0">IF(AK7="","",DATEDIF(AK7,TODAY(),"y")&amp;" ans " &amp;DATEDIF(AK7,TODAY(),"ym")&amp;" mois "&amp;DATEDIF(AK7,TODAY(),"md")&amp; " jours ")</f>
        <v/>
      </c>
      <c r="AM7" s="23">
        <f>IF(gest_soff[[#This Row],[MATRICULE]]&lt;&gt;"",1,"0")</f>
        <v>1</v>
      </c>
      <c r="AN7" s="23" t="str">
        <f>IFERROR(VLOOKUP(gest_soff[MATRICULE],[1]!BDD_SITEF[#Data],32,FALSE),"")</f>
        <v/>
      </c>
      <c r="AO7" s="20" t="str">
        <f>IFERROR(VLOOKUP(gest_soff[MATRICULE],[1]!BDD_SITEF[#Data],12,FALSE),"")</f>
        <v/>
      </c>
      <c r="AP7" s="13"/>
      <c r="AQ7" s="13"/>
      <c r="AR7" s="13"/>
      <c r="AS7" s="15"/>
      <c r="AT7" s="14">
        <v>43252</v>
      </c>
      <c r="AU7" s="15"/>
      <c r="AV7" s="15"/>
      <c r="AW7" s="15"/>
      <c r="AX7" s="15"/>
      <c r="AY7" s="15">
        <v>74086</v>
      </c>
      <c r="AZ7" s="20" t="str">
        <f>VLOOKUP(gest_soff[matricule arrivant],Tableau2[],2,FALSE)</f>
        <v>Y</v>
      </c>
      <c r="BA7" s="20" t="str">
        <f>IF(gest_soff[matricule arrivant]&lt;&gt;"",IFERROR(VLOOKUP(gest_soff[matricule arrivant],[1]!BDD_SITEF[#Data],4,FALSE),"INEXISTANT"),"")</f>
        <v>INEXISTANT</v>
      </c>
      <c r="BB7" s="13" t="str">
        <f>IF(gest_soff[[#This Row],[matricule arrivant]]&lt;&gt;"",IFERROR(VLOOKUP(gest_soff[[#This Row],[matricule arrivant]],[1]!BDD_SITEF[#Data],2,FALSE),"INEXISTANT"),"")</f>
        <v>INEXISTANT</v>
      </c>
      <c r="BC7" s="22">
        <v>43253</v>
      </c>
      <c r="BD7" s="20" t="str">
        <f>IF(gest_soff[matricule arrivant]&lt;&gt;"",IFERROR(VLOOKUP(gest_soff[matricule arrivant],[1]!BDD_SITEF[#Data],27,FALSE),""),"")</f>
        <v/>
      </c>
      <c r="BE7" s="20"/>
      <c r="BF7" s="20"/>
      <c r="BG7" s="20"/>
      <c r="BH7" s="24"/>
      <c r="BI7" s="25" t="str">
        <f>IF(gest_soff[Matricule prédecesseur]&lt;&gt;"",IFERROR(VLOOKUP(gest_soff[Matricule prédecesseur],[1]!BDD_SITEF[#Data],3,FALSE),"INEXISTANT"),"")</f>
        <v/>
      </c>
      <c r="BJ7" s="1" t="e">
        <f>IF(gest_soff[[#This Row],[MATRICULE]]&lt;&gt;"",VLOOKUP(gest_soff[[#This Row],[niveau actuel]],[1]!Tableau9[#Data],2,FALSE),"")</f>
        <v>#REF!</v>
      </c>
      <c r="BK7" s="20" t="str">
        <f>IF(gest_soff[matricule arrivant]&lt;&gt;"",IFERROR(VLOOKUP(gest_soff[matricule arrivant],[1]!BDD_SITEF[#Data],16,FALSE),""),"")</f>
        <v/>
      </c>
      <c r="BL7" s="1" t="b">
        <f>AND(gest_soff[[#This Row],[matricule arrivant]]&lt;&gt;"",gest_soff[[#This Row],[MATRICULE]]&lt;&gt;"",gest_soff[[#This Row],[Date sortie]]="")</f>
        <v>0</v>
      </c>
      <c r="BM7" s="26" t="str">
        <f>IF(gest_soff[[#This Row],[Obs]]="bascule PAM","poste temporaire à supprimer à la bascule","")</f>
        <v/>
      </c>
    </row>
    <row r="8" spans="1:65" x14ac:dyDescent="0.25">
      <c r="A8" s="30"/>
      <c r="B8" s="31"/>
      <c r="C8" s="32"/>
      <c r="D8" s="33"/>
      <c r="E8" s="34"/>
      <c r="F8" s="33"/>
      <c r="G8" s="7"/>
      <c r="H8" s="7"/>
      <c r="I8" s="7"/>
      <c r="J8" s="7"/>
      <c r="K8" s="8"/>
      <c r="L8" s="8"/>
      <c r="M8" s="35" t="e">
        <f>VLOOKUP(gest_soff[[#This Row],[niveau REO]],[1]!Tableau9[#Data],2,FALSE)</f>
        <v>#REF!</v>
      </c>
      <c r="N8" s="7"/>
      <c r="O8" s="9"/>
      <c r="P8" s="7"/>
      <c r="Q8" s="7"/>
      <c r="R8" s="7"/>
      <c r="S8" s="10"/>
      <c r="T8" s="7"/>
      <c r="U8" s="11"/>
      <c r="V8" s="7"/>
      <c r="W8" s="12"/>
      <c r="X8" s="12"/>
      <c r="Y8" s="13"/>
      <c r="Z8" s="13"/>
      <c r="AA8" s="14"/>
      <c r="AB8" s="15"/>
      <c r="AC8" s="36"/>
      <c r="AD8" s="36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8" s="37"/>
      <c r="AF8" s="19">
        <v>74087</v>
      </c>
      <c r="AG8" s="20" t="str">
        <f>VLOOKUP(gest_soff[MATRICULE],Tableau2[],2,FALSE)</f>
        <v>Z</v>
      </c>
      <c r="AH8" s="20" t="str">
        <f>IF(gest_soff[[#This Row],[MATRICULE]]&lt;&gt;"",IFERROR(VLOOKUP(gest_soff[[#This Row],[MATRICULE]],[1]!BDD_SITEF[#Data],4,FALSE),"INEXISTANT"),"")</f>
        <v>INEXISTANT</v>
      </c>
      <c r="AI8" s="38" t="str">
        <f>IF(gest_soff[[#This Row],[MATRICULE]]&lt;&gt;"",IFERROR(VLOOKUP(gest_soff[[#This Row],[MATRICULE]],[1]!BDD_SITEF[#Data],2,FALSE),"INEXISTANT"),"")</f>
        <v>INEXISTANT</v>
      </c>
      <c r="AJ8" s="21"/>
      <c r="AK8" s="22"/>
      <c r="AL8" s="23" t="str">
        <f ca="1">IF(AK8="","",DATEDIF(AK8,TODAY(),"y")&amp;" ans " &amp;DATEDIF(AK8,TODAY(),"ym")&amp;" mois "&amp;DATEDIF(AK8,TODAY(),"md")&amp; " jours ")</f>
        <v/>
      </c>
      <c r="AM8" s="20">
        <f>IF(gest_soff[[#This Row],[MATRICULE]]&lt;&gt;"",1,"0")</f>
        <v>1</v>
      </c>
      <c r="AN8" s="20" t="str">
        <f>IFERROR(VLOOKUP(gest_soff[MATRICULE],[1]!BDD_SITEF[#Data],32,FALSE),"")</f>
        <v/>
      </c>
      <c r="AO8" s="20" t="str">
        <f>IFERROR(VLOOKUP(gest_soff[MATRICULE],[1]!BDD_SITEF[#Data],12,FALSE),"")</f>
        <v/>
      </c>
      <c r="AP8" s="13"/>
      <c r="AQ8" s="13"/>
      <c r="AR8" s="13"/>
      <c r="AS8" s="15"/>
      <c r="AT8" s="14">
        <v>43222</v>
      </c>
      <c r="AU8" s="15"/>
      <c r="AV8" s="15"/>
      <c r="AW8" s="15"/>
      <c r="AX8" s="15"/>
      <c r="AY8" s="15"/>
      <c r="AZ8" s="20" t="e">
        <f>VLOOKUP(gest_soff[matricule arrivant],Tableau2[],2,FALSE)</f>
        <v>#N/A</v>
      </c>
      <c r="BA8" s="20" t="str">
        <f>IF(gest_soff[matricule arrivant]&lt;&gt;"",IFERROR(VLOOKUP(gest_soff[matricule arrivant],[1]!BDD_SITEF[#Data],4,FALSE),"INEXISTANT"),"")</f>
        <v/>
      </c>
      <c r="BB8" s="39" t="str">
        <f>IF(gest_soff[[#This Row],[matricule arrivant]]&lt;&gt;"",IFERROR(VLOOKUP(gest_soff[[#This Row],[matricule arrivant]],[1]!BDD_SITEF[#Data],2,FALSE),"INEXISTANT"),"")</f>
        <v/>
      </c>
      <c r="BC8" s="22"/>
      <c r="BD8" s="20" t="str">
        <f>IF(gest_soff[matricule arrivant]&lt;&gt;"",IFERROR(VLOOKUP(gest_soff[matricule arrivant],[1]!BDD_SITEF[#Data],27,FALSE),""),"")</f>
        <v/>
      </c>
      <c r="BE8" s="20"/>
      <c r="BF8" s="20"/>
      <c r="BG8" s="20"/>
      <c r="BH8" s="24"/>
      <c r="BI8" s="40" t="str">
        <f>IF(gest_soff[Matricule prédecesseur]&lt;&gt;"",IFERROR(VLOOKUP(gest_soff[Matricule prédecesseur],[1]!BDD_SITEF[#Data],3,FALSE),"INEXISTANT"),"")</f>
        <v/>
      </c>
      <c r="BJ8" s="36" t="e">
        <f>IF(gest_soff[[#This Row],[MATRICULE]]&lt;&gt;"",VLOOKUP(gest_soff[[#This Row],[niveau actuel]],[1]!Tableau9[#Data],2,FALSE),"")</f>
        <v>#REF!</v>
      </c>
      <c r="BK8" s="36" t="str">
        <f>IF(gest_soff[matricule arrivant]&lt;&gt;"",IFERROR(VLOOKUP(gest_soff[matricule arrivant],[1]!BDD_SITEF[#Data],16,FALSE),""),"")</f>
        <v/>
      </c>
      <c r="BL8" s="36" t="b">
        <f>AND(gest_soff[[#This Row],[matricule arrivant]]&lt;&gt;"",gest_soff[[#This Row],[MATRICULE]]&lt;&gt;"",gest_soff[[#This Row],[Date sortie]]="")</f>
        <v>0</v>
      </c>
      <c r="BM8" s="36" t="str">
        <f>IF(gest_soff[[#This Row],[Obs]]="bascule PAM","poste temporaire à supprimer à la bascule","")</f>
        <v/>
      </c>
    </row>
    <row r="9" spans="1:65" x14ac:dyDescent="0.25">
      <c r="A9" s="30"/>
      <c r="B9" s="31"/>
      <c r="C9" s="32"/>
      <c r="D9" s="33"/>
      <c r="E9" s="34"/>
      <c r="F9" s="33"/>
      <c r="G9" s="7"/>
      <c r="H9" s="7"/>
      <c r="I9" s="7"/>
      <c r="J9" s="7"/>
      <c r="K9" s="8"/>
      <c r="L9" s="8"/>
      <c r="M9" s="35" t="e">
        <f>VLOOKUP(gest_soff[[#This Row],[niveau REO]],[1]!Tableau9[#Data],2,FALSE)</f>
        <v>#REF!</v>
      </c>
      <c r="N9" s="7"/>
      <c r="O9" s="9"/>
      <c r="P9" s="7"/>
      <c r="Q9" s="7"/>
      <c r="R9" s="7"/>
      <c r="S9" s="10"/>
      <c r="T9" s="7"/>
      <c r="U9" s="11"/>
      <c r="V9" s="7"/>
      <c r="W9" s="12"/>
      <c r="X9" s="12"/>
      <c r="Y9" s="13"/>
      <c r="Z9" s="13"/>
      <c r="AA9" s="14"/>
      <c r="AB9" s="15"/>
      <c r="AC9" s="36"/>
      <c r="AD9" s="36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9" s="37"/>
      <c r="AF9" s="19">
        <v>74088</v>
      </c>
      <c r="AG9" s="20" t="str">
        <f>VLOOKUP(gest_soff[MATRICULE],Tableau2[],2,FALSE)</f>
        <v>A</v>
      </c>
      <c r="AH9" s="20" t="str">
        <f>IF(gest_soff[[#This Row],[MATRICULE]]&lt;&gt;"",IFERROR(VLOOKUP(gest_soff[[#This Row],[MATRICULE]],[1]!BDD_SITEF[#Data],4,FALSE),"INEXISTANT"),"")</f>
        <v>INEXISTANT</v>
      </c>
      <c r="AI9" s="38" t="str">
        <f>IF(gest_soff[[#This Row],[MATRICULE]]&lt;&gt;"",IFERROR(VLOOKUP(gest_soff[[#This Row],[MATRICULE]],[1]!BDD_SITEF[#Data],2,FALSE),"INEXISTANT"),"")</f>
        <v>INEXISTANT</v>
      </c>
      <c r="AJ9" s="21"/>
      <c r="AK9" s="22"/>
      <c r="AL9" s="23" t="str">
        <f ca="1">IF(AK9="","",DATEDIF(AK9,TODAY(),"y")&amp;" ans " &amp;DATEDIF(AK9,TODAY(),"ym")&amp;" mois "&amp;DATEDIF(AK9,TODAY(),"md")&amp; " jours ")</f>
        <v/>
      </c>
      <c r="AM9" s="20">
        <f>IF(gest_soff[[#This Row],[MATRICULE]]&lt;&gt;"",1,"0")</f>
        <v>1</v>
      </c>
      <c r="AN9" s="20" t="str">
        <f>IFERROR(VLOOKUP(gest_soff[MATRICULE],[1]!BDD_SITEF[#Data],32,FALSE),"")</f>
        <v/>
      </c>
      <c r="AO9" s="20" t="str">
        <f>IFERROR(VLOOKUP(gest_soff[MATRICULE],[1]!BDD_SITEF[#Data],12,FALSE),"")</f>
        <v/>
      </c>
      <c r="AP9" s="13"/>
      <c r="AQ9" s="13"/>
      <c r="AR9" s="13"/>
      <c r="AS9" s="15"/>
      <c r="AT9" s="14">
        <v>43242</v>
      </c>
      <c r="AU9" s="15"/>
      <c r="AV9" s="15"/>
      <c r="AW9" s="15"/>
      <c r="AX9" s="15"/>
      <c r="AY9" s="15">
        <v>74089</v>
      </c>
      <c r="AZ9" s="20" t="str">
        <f>VLOOKUP(gest_soff[matricule arrivant],Tableau2[],2,FALSE)</f>
        <v>B</v>
      </c>
      <c r="BA9" s="20" t="str">
        <f>IF(gest_soff[matricule arrivant]&lt;&gt;"",IFERROR(VLOOKUP(gest_soff[matricule arrivant],[1]!BDD_SITEF[#Data],4,FALSE),"INEXISTANT"),"")</f>
        <v>INEXISTANT</v>
      </c>
      <c r="BB9" s="39" t="str">
        <f>IF(gest_soff[[#This Row],[matricule arrivant]]&lt;&gt;"",IFERROR(VLOOKUP(gest_soff[[#This Row],[matricule arrivant]],[1]!BDD_SITEF[#Data],2,FALSE),"INEXISTANT"),"")</f>
        <v>INEXISTANT</v>
      </c>
      <c r="BC9" s="22">
        <v>43241</v>
      </c>
      <c r="BD9" s="20" t="str">
        <f>IF(gest_soff[matricule arrivant]&lt;&gt;"",IFERROR(VLOOKUP(gest_soff[matricule arrivant],[1]!BDD_SITEF[#Data],27,FALSE),""),"")</f>
        <v/>
      </c>
      <c r="BE9" s="20"/>
      <c r="BF9" s="20"/>
      <c r="BG9" s="20"/>
      <c r="BH9" s="24"/>
      <c r="BI9" s="40" t="str">
        <f>IF(gest_soff[Matricule prédecesseur]&lt;&gt;"",IFERROR(VLOOKUP(gest_soff[Matricule prédecesseur],[1]!BDD_SITEF[#Data],3,FALSE),"INEXISTANT"),"")</f>
        <v/>
      </c>
      <c r="BJ9" s="36" t="e">
        <f>IF(gest_soff[[#This Row],[MATRICULE]]&lt;&gt;"",VLOOKUP(gest_soff[[#This Row],[niveau actuel]],[1]!Tableau9[#Data],2,FALSE),"")</f>
        <v>#REF!</v>
      </c>
      <c r="BK9" s="36" t="str">
        <f>IF(gest_soff[matricule arrivant]&lt;&gt;"",IFERROR(VLOOKUP(gest_soff[matricule arrivant],[1]!BDD_SITEF[#Data],16,FALSE),""),"")</f>
        <v/>
      </c>
      <c r="BL9" s="36" t="b">
        <f>AND(gest_soff[[#This Row],[matricule arrivant]]&lt;&gt;"",gest_soff[[#This Row],[MATRICULE]]&lt;&gt;"",gest_soff[[#This Row],[Date sortie]]="")</f>
        <v>0</v>
      </c>
      <c r="BM9" s="36" t="str">
        <f>IF(gest_soff[[#This Row],[Obs]]="bascule PAM","poste temporaire à supprimer à la bascule","")</f>
        <v/>
      </c>
    </row>
    <row r="10" spans="1:65" x14ac:dyDescent="0.25">
      <c r="A10" s="30"/>
      <c r="B10" s="31"/>
      <c r="C10" s="32"/>
      <c r="D10" s="33"/>
      <c r="E10" s="34"/>
      <c r="F10" s="33"/>
      <c r="G10" s="7"/>
      <c r="H10" s="7"/>
      <c r="I10" s="7"/>
      <c r="J10" s="7"/>
      <c r="K10" s="8"/>
      <c r="L10" s="8"/>
      <c r="M10" s="35" t="e">
        <f>VLOOKUP(gest_soff[[#This Row],[niveau REO]],[1]!Tableau9[#Data],2,FALSE)</f>
        <v>#REF!</v>
      </c>
      <c r="N10" s="7"/>
      <c r="O10" s="9"/>
      <c r="P10" s="7"/>
      <c r="Q10" s="7"/>
      <c r="R10" s="7"/>
      <c r="S10" s="10"/>
      <c r="T10" s="7"/>
      <c r="U10" s="11"/>
      <c r="V10" s="7"/>
      <c r="W10" s="12"/>
      <c r="X10" s="12"/>
      <c r="Y10" s="13"/>
      <c r="Z10" s="13"/>
      <c r="AA10" s="14"/>
      <c r="AB10" s="15"/>
      <c r="AC10" s="36"/>
      <c r="AD10" s="36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10" s="37"/>
      <c r="AF10" s="19">
        <v>74094</v>
      </c>
      <c r="AG10" s="20" t="str">
        <f>VLOOKUP(gest_soff[MATRICULE],Tableau2[],2,FALSE)</f>
        <v>G</v>
      </c>
      <c r="AH10" s="20" t="str">
        <f>IF(gest_soff[[#This Row],[MATRICULE]]&lt;&gt;"",IFERROR(VLOOKUP(gest_soff[[#This Row],[MATRICULE]],[1]!BDD_SITEF[#Data],4,FALSE),"INEXISTANT"),"")</f>
        <v>INEXISTANT</v>
      </c>
      <c r="AI10" s="38" t="str">
        <f>IF(gest_soff[[#This Row],[MATRICULE]]&lt;&gt;"",IFERROR(VLOOKUP(gest_soff[[#This Row],[MATRICULE]],[1]!BDD_SITEF[#Data],2,FALSE),"INEXISTANT"),"")</f>
        <v>INEXISTANT</v>
      </c>
      <c r="AJ10" s="21"/>
      <c r="AK10" s="22"/>
      <c r="AL10" s="23" t="str">
        <f ca="1">IF(AK10="","",DATEDIF(AK10,TODAY(),"y")&amp;" ans " &amp;DATEDIF(AK10,TODAY(),"ym")&amp;" mois "&amp;DATEDIF(AK10,TODAY(),"md")&amp; " jours ")</f>
        <v/>
      </c>
      <c r="AM10" s="20">
        <f>IF(gest_soff[[#This Row],[MATRICULE]]&lt;&gt;"",1,"0")</f>
        <v>1</v>
      </c>
      <c r="AN10" s="20" t="str">
        <f>IFERROR(VLOOKUP(gest_soff[MATRICULE],[1]!BDD_SITEF[#Data],32,FALSE),"")</f>
        <v/>
      </c>
      <c r="AO10" s="20" t="str">
        <f>IFERROR(VLOOKUP(gest_soff[MATRICULE],[1]!BDD_SITEF[#Data],12,FALSE),"")</f>
        <v/>
      </c>
      <c r="AP10" s="13"/>
      <c r="AQ10" s="13"/>
      <c r="AR10" s="13"/>
      <c r="AS10" s="15"/>
      <c r="AT10" s="14"/>
      <c r="AU10" s="15"/>
      <c r="AV10" s="15"/>
      <c r="AW10" s="15"/>
      <c r="AX10" s="15"/>
      <c r="AY10" s="15"/>
      <c r="AZ10" s="20" t="e">
        <f>VLOOKUP(gest_soff[matricule arrivant],Tableau2[],2,FALSE)</f>
        <v>#N/A</v>
      </c>
      <c r="BA10" s="20" t="str">
        <f>IF(gest_soff[matricule arrivant]&lt;&gt;"",IFERROR(VLOOKUP(gest_soff[matricule arrivant],[1]!BDD_SITEF[#Data],4,FALSE),"INEXISTANT"),"")</f>
        <v/>
      </c>
      <c r="BB10" s="39" t="str">
        <f>IF(gest_soff[[#This Row],[matricule arrivant]]&lt;&gt;"",IFERROR(VLOOKUP(gest_soff[[#This Row],[matricule arrivant]],[1]!BDD_SITEF[#Data],2,FALSE),"INEXISTANT"),"")</f>
        <v/>
      </c>
      <c r="BC10" s="22"/>
      <c r="BD10" s="20" t="str">
        <f>IF(gest_soff[matricule arrivant]&lt;&gt;"",IFERROR(VLOOKUP(gest_soff[matricule arrivant],[1]!BDD_SITEF[#Data],27,FALSE),""),"")</f>
        <v/>
      </c>
      <c r="BE10" s="20"/>
      <c r="BF10" s="20"/>
      <c r="BG10" s="20"/>
      <c r="BH10" s="24"/>
      <c r="BI10" s="40" t="str">
        <f>IF(gest_soff[Matricule prédecesseur]&lt;&gt;"",IFERROR(VLOOKUP(gest_soff[Matricule prédecesseur],[1]!BDD_SITEF[#Data],3,FALSE),"INEXISTANT"),"")</f>
        <v/>
      </c>
      <c r="BJ10" s="36" t="e">
        <f>IF(gest_soff[[#This Row],[MATRICULE]]&lt;&gt;"",VLOOKUP(gest_soff[[#This Row],[niveau actuel]],[1]!Tableau9[#Data],2,FALSE),"")</f>
        <v>#REF!</v>
      </c>
      <c r="BK10" s="36" t="str">
        <f>IF(gest_soff[matricule arrivant]&lt;&gt;"",IFERROR(VLOOKUP(gest_soff[matricule arrivant],[1]!BDD_SITEF[#Data],16,FALSE),""),"")</f>
        <v/>
      </c>
      <c r="BL10" s="36" t="b">
        <f>AND(gest_soff[[#This Row],[matricule arrivant]]&lt;&gt;"",gest_soff[[#This Row],[MATRICULE]]&lt;&gt;"",gest_soff[[#This Row],[Date sortie]]="")</f>
        <v>0</v>
      </c>
      <c r="BM10" s="36" t="str">
        <f>IF(gest_soff[[#This Row],[Obs]]="bascule PAM","poste temporaire à supprimer à la bascule","")</f>
        <v/>
      </c>
    </row>
    <row r="11" spans="1:65" x14ac:dyDescent="0.25">
      <c r="A11" s="30"/>
      <c r="B11" s="31"/>
      <c r="C11" s="32"/>
      <c r="D11" s="33"/>
      <c r="E11" s="34"/>
      <c r="F11" s="33"/>
      <c r="G11" s="7"/>
      <c r="H11" s="7"/>
      <c r="I11" s="7"/>
      <c r="J11" s="7"/>
      <c r="K11" s="8"/>
      <c r="L11" s="8"/>
      <c r="M11" s="35" t="e">
        <f>VLOOKUP(gest_soff[[#This Row],[niveau REO]],[1]!Tableau9[#Data],2,FALSE)</f>
        <v>#REF!</v>
      </c>
      <c r="N11" s="7"/>
      <c r="O11" s="9"/>
      <c r="P11" s="7"/>
      <c r="Q11" s="7"/>
      <c r="R11" s="7"/>
      <c r="S11" s="10"/>
      <c r="T11" s="7"/>
      <c r="U11" s="11"/>
      <c r="V11" s="7"/>
      <c r="W11" s="12"/>
      <c r="X11" s="12"/>
      <c r="Y11" s="13"/>
      <c r="Z11" s="13"/>
      <c r="AA11" s="14"/>
      <c r="AB11" s="15"/>
      <c r="AC11" s="36"/>
      <c r="AD11" s="36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11" s="37"/>
      <c r="AF11" s="19">
        <v>74095</v>
      </c>
      <c r="AG11" s="20" t="str">
        <f>VLOOKUP(gest_soff[MATRICULE],Tableau2[],2,FALSE)</f>
        <v>H</v>
      </c>
      <c r="AH11" s="20" t="str">
        <f>IF(gest_soff[[#This Row],[MATRICULE]]&lt;&gt;"",IFERROR(VLOOKUP(gest_soff[[#This Row],[MATRICULE]],[1]!BDD_SITEF[#Data],4,FALSE),"INEXISTANT"),"")</f>
        <v>INEXISTANT</v>
      </c>
      <c r="AI11" s="38" t="str">
        <f>IF(gest_soff[[#This Row],[MATRICULE]]&lt;&gt;"",IFERROR(VLOOKUP(gest_soff[[#This Row],[MATRICULE]],[1]!BDD_SITEF[#Data],2,FALSE),"INEXISTANT"),"")</f>
        <v>INEXISTANT</v>
      </c>
      <c r="AJ11" s="21"/>
      <c r="AK11" s="22"/>
      <c r="AL11" s="23" t="str">
        <f ca="1">IF(AK11="","",DATEDIF(AK11,TODAY(),"y")&amp;" ans " &amp;DATEDIF(AK11,TODAY(),"ym")&amp;" mois "&amp;DATEDIF(AK11,TODAY(),"md")&amp; " jours ")</f>
        <v/>
      </c>
      <c r="AM11" s="20">
        <f>IF(gest_soff[[#This Row],[MATRICULE]]&lt;&gt;"",1,"0")</f>
        <v>1</v>
      </c>
      <c r="AN11" s="20" t="str">
        <f>IFERROR(VLOOKUP(gest_soff[MATRICULE],[1]!BDD_SITEF[#Data],32,FALSE),"")</f>
        <v/>
      </c>
      <c r="AO11" s="20" t="str">
        <f>IFERROR(VLOOKUP(gest_soff[MATRICULE],[1]!BDD_SITEF[#Data],12,FALSE),"")</f>
        <v/>
      </c>
      <c r="AP11" s="13"/>
      <c r="AQ11" s="13"/>
      <c r="AR11" s="13"/>
      <c r="AS11" s="15"/>
      <c r="AT11" s="14"/>
      <c r="AU11" s="15"/>
      <c r="AV11" s="15"/>
      <c r="AW11" s="15"/>
      <c r="AX11" s="15"/>
      <c r="AY11" s="15"/>
      <c r="AZ11" s="20" t="e">
        <f>VLOOKUP(gest_soff[matricule arrivant],Tableau2[],2,FALSE)</f>
        <v>#N/A</v>
      </c>
      <c r="BA11" s="20" t="str">
        <f>IF(gest_soff[matricule arrivant]&lt;&gt;"",IFERROR(VLOOKUP(gest_soff[matricule arrivant],[1]!BDD_SITEF[#Data],4,FALSE),"INEXISTANT"),"")</f>
        <v/>
      </c>
      <c r="BB11" s="39" t="str">
        <f>IF(gest_soff[[#This Row],[matricule arrivant]]&lt;&gt;"",IFERROR(VLOOKUP(gest_soff[[#This Row],[matricule arrivant]],[1]!BDD_SITEF[#Data],2,FALSE),"INEXISTANT"),"")</f>
        <v/>
      </c>
      <c r="BC11" s="22"/>
      <c r="BD11" s="20" t="str">
        <f>IF(gest_soff[matricule arrivant]&lt;&gt;"",IFERROR(VLOOKUP(gest_soff[matricule arrivant],[1]!BDD_SITEF[#Data],27,FALSE),""),"")</f>
        <v/>
      </c>
      <c r="BE11" s="20"/>
      <c r="BF11" s="20"/>
      <c r="BG11" s="20"/>
      <c r="BH11" s="24"/>
      <c r="BI11" s="40" t="str">
        <f>IF(gest_soff[Matricule prédecesseur]&lt;&gt;"",IFERROR(VLOOKUP(gest_soff[Matricule prédecesseur],[1]!BDD_SITEF[#Data],3,FALSE),"INEXISTANT"),"")</f>
        <v/>
      </c>
      <c r="BJ11" s="36" t="e">
        <f>IF(gest_soff[[#This Row],[MATRICULE]]&lt;&gt;"",VLOOKUP(gest_soff[[#This Row],[niveau actuel]],[1]!Tableau9[#Data],2,FALSE),"")</f>
        <v>#REF!</v>
      </c>
      <c r="BK11" s="36" t="str">
        <f>IF(gest_soff[matricule arrivant]&lt;&gt;"",IFERROR(VLOOKUP(gest_soff[matricule arrivant],[1]!BDD_SITEF[#Data],16,FALSE),""),"")</f>
        <v/>
      </c>
      <c r="BL11" s="36" t="b">
        <f>AND(gest_soff[[#This Row],[matricule arrivant]]&lt;&gt;"",gest_soff[[#This Row],[MATRICULE]]&lt;&gt;"",gest_soff[[#This Row],[Date sortie]]="")</f>
        <v>0</v>
      </c>
      <c r="BM11" s="36" t="str">
        <f>IF(gest_soff[[#This Row],[Obs]]="bascule PAM","poste temporaire à supprimer à la bascule","")</f>
        <v/>
      </c>
    </row>
    <row r="12" spans="1:65" x14ac:dyDescent="0.25">
      <c r="A12" s="30"/>
      <c r="B12" s="31"/>
      <c r="C12" s="32"/>
      <c r="D12" s="33"/>
      <c r="E12" s="34"/>
      <c r="F12" s="33"/>
      <c r="G12" s="7"/>
      <c r="H12" s="7"/>
      <c r="I12" s="7"/>
      <c r="J12" s="7"/>
      <c r="K12" s="8"/>
      <c r="L12" s="8"/>
      <c r="M12" s="35" t="e">
        <f>VLOOKUP(gest_soff[[#This Row],[niveau REO]],[1]!Tableau9[#Data],2,FALSE)</f>
        <v>#REF!</v>
      </c>
      <c r="N12" s="7"/>
      <c r="O12" s="9"/>
      <c r="P12" s="7"/>
      <c r="Q12" s="7"/>
      <c r="R12" s="7"/>
      <c r="S12" s="10"/>
      <c r="T12" s="7"/>
      <c r="U12" s="11"/>
      <c r="V12" s="7"/>
      <c r="W12" s="12"/>
      <c r="X12" s="12"/>
      <c r="Y12" s="13"/>
      <c r="Z12" s="13"/>
      <c r="AA12" s="14"/>
      <c r="AB12" s="15"/>
      <c r="AC12" s="36"/>
      <c r="AD12" s="36" t="str">
        <f>"FDP"&amp;"-"&amp;gest_soff[[#This Row],[société]]&amp;"-"&amp;gest_soff[[#This Row],[Service]]&amp;"-"&amp;gest_soff[[#This Row],[groupe]]&amp;"-"&amp;gest_soff[[#This Row],[Section]]&amp;"-"&amp;gest_soff[[#This Row],[Groupe2]]&amp;"-"&amp;gest_soff[[#This Row],[Fonction ]]&amp;"-"&amp;gest_soff[[#This Row],[niveau REO]]&amp;".pdf"</f>
        <v>FDP-------.pdf</v>
      </c>
      <c r="AE12" s="37"/>
      <c r="AF12" s="19">
        <v>74096</v>
      </c>
      <c r="AG12" s="20" t="str">
        <f>VLOOKUP(gest_soff[MATRICULE],Tableau2[],2,FALSE)</f>
        <v>I</v>
      </c>
      <c r="AH12" s="20" t="str">
        <f>IF(gest_soff[[#This Row],[MATRICULE]]&lt;&gt;"",IFERROR(VLOOKUP(gest_soff[[#This Row],[MATRICULE]],[1]!BDD_SITEF[#Data],4,FALSE),"INEXISTANT"),"")</f>
        <v>INEXISTANT</v>
      </c>
      <c r="AI12" s="38" t="str">
        <f>IF(gest_soff[[#This Row],[MATRICULE]]&lt;&gt;"",IFERROR(VLOOKUP(gest_soff[[#This Row],[MATRICULE]],[1]!BDD_SITEF[#Data],2,FALSE),"INEXISTANT"),"")</f>
        <v>INEXISTANT</v>
      </c>
      <c r="AJ12" s="21"/>
      <c r="AK12" s="22"/>
      <c r="AL12" s="23" t="str">
        <f ca="1">IF(AK12="","",DATEDIF(AK12,TODAY(),"y")&amp;" ans " &amp;DATEDIF(AK12,TODAY(),"ym")&amp;" mois "&amp;DATEDIF(AK12,TODAY(),"md")&amp; " jours ")</f>
        <v/>
      </c>
      <c r="AM12" s="20">
        <f>IF(gest_soff[[#This Row],[MATRICULE]]&lt;&gt;"",1,"0")</f>
        <v>1</v>
      </c>
      <c r="AN12" s="20" t="str">
        <f>IFERROR(VLOOKUP(gest_soff[MATRICULE],[1]!BDD_SITEF[#Data],32,FALSE),"")</f>
        <v/>
      </c>
      <c r="AO12" s="20" t="str">
        <f>IFERROR(VLOOKUP(gest_soff[MATRICULE],[1]!BDD_SITEF[#Data],12,FALSE),"")</f>
        <v/>
      </c>
      <c r="AP12" s="13"/>
      <c r="AQ12" s="13"/>
      <c r="AR12" s="13"/>
      <c r="AS12" s="15"/>
      <c r="AT12" s="14"/>
      <c r="AU12" s="15"/>
      <c r="AV12" s="15"/>
      <c r="AW12" s="15"/>
      <c r="AX12" s="15"/>
      <c r="AY12" s="15"/>
      <c r="AZ12" s="20" t="e">
        <f>VLOOKUP(gest_soff[matricule arrivant],Tableau2[],2,FALSE)</f>
        <v>#N/A</v>
      </c>
      <c r="BA12" s="20" t="str">
        <f>IF(gest_soff[matricule arrivant]&lt;&gt;"",IFERROR(VLOOKUP(gest_soff[matricule arrivant],[1]!BDD_SITEF[#Data],4,FALSE),"INEXISTANT"),"")</f>
        <v/>
      </c>
      <c r="BB12" s="39" t="str">
        <f>IF(gest_soff[[#This Row],[matricule arrivant]]&lt;&gt;"",IFERROR(VLOOKUP(gest_soff[[#This Row],[matricule arrivant]],[1]!BDD_SITEF[#Data],2,FALSE),"INEXISTANT"),"")</f>
        <v/>
      </c>
      <c r="BC12" s="22"/>
      <c r="BD12" s="20" t="str">
        <f>IF(gest_soff[matricule arrivant]&lt;&gt;"",IFERROR(VLOOKUP(gest_soff[matricule arrivant],[1]!BDD_SITEF[#Data],27,FALSE),""),"")</f>
        <v/>
      </c>
      <c r="BE12" s="20"/>
      <c r="BF12" s="20"/>
      <c r="BG12" s="20"/>
      <c r="BH12" s="24"/>
      <c r="BI12" s="40" t="str">
        <f>IF(gest_soff[Matricule prédecesseur]&lt;&gt;"",IFERROR(VLOOKUP(gest_soff[Matricule prédecesseur],[1]!BDD_SITEF[#Data],3,FALSE),"INEXISTANT"),"")</f>
        <v/>
      </c>
      <c r="BJ12" s="36" t="e">
        <f>IF(gest_soff[[#This Row],[MATRICULE]]&lt;&gt;"",VLOOKUP(gest_soff[[#This Row],[niveau actuel]],[1]!Tableau9[#Data],2,FALSE),"")</f>
        <v>#REF!</v>
      </c>
      <c r="BK12" s="36" t="str">
        <f>IF(gest_soff[matricule arrivant]&lt;&gt;"",IFERROR(VLOOKUP(gest_soff[matricule arrivant],[1]!BDD_SITEF[#Data],16,FALSE),""),"")</f>
        <v/>
      </c>
      <c r="BL12" s="36" t="b">
        <f>AND(gest_soff[[#This Row],[matricule arrivant]]&lt;&gt;"",gest_soff[[#This Row],[MATRICULE]]&lt;&gt;"",gest_soff[[#This Row],[Date sortie]]="")</f>
        <v>0</v>
      </c>
      <c r="BM12" s="36" t="str">
        <f>IF(gest_soff[[#This Row],[Obs]]="bascule PAM","poste temporaire à supprimer à la bascule","")</f>
        <v/>
      </c>
    </row>
  </sheetData>
  <conditionalFormatting sqref="AS8:AS3208 AT4:AT12">
    <cfRule type="expression" dxfId="93" priority="12">
      <formula>AND(AS4&lt;&gt;"",AX4="")</formula>
    </cfRule>
  </conditionalFormatting>
  <conditionalFormatting sqref="BB8:BB3649 BC4:BC12">
    <cfRule type="expression" dxfId="92" priority="13">
      <formula>BB4-TODAY()&lt;=0</formula>
    </cfRule>
  </conditionalFormatting>
  <conditionalFormatting sqref="AG4:AH12 AF8:AG3649">
    <cfRule type="containsText" dxfId="91" priority="15" operator="containsText" text="INEXISTANT">
      <formula>NOT(ISERROR(SEARCH("INEXISTANT",AF4)))</formula>
    </cfRule>
  </conditionalFormatting>
  <conditionalFormatting sqref="AY8:AY3649 AZ4:AZ12">
    <cfRule type="containsText" dxfId="90" priority="14" operator="containsText" text="INEXISTANT">
      <formula>NOT(ISERROR(SEARCH("INEXISTANT",AY4)))</formula>
    </cfRule>
  </conditionalFormatting>
  <conditionalFormatting sqref="K4:L12">
    <cfRule type="expression" dxfId="89" priority="11">
      <formula>K4&lt;&gt;SEC</formula>
    </cfRule>
  </conditionalFormatting>
  <conditionalFormatting sqref="K7:L3235">
    <cfRule type="cellIs" dxfId="88" priority="10" operator="notEqual">
      <formula>"SEC"</formula>
    </cfRule>
  </conditionalFormatting>
  <conditionalFormatting sqref="AI4:AI12">
    <cfRule type="expression" dxfId="87" priority="7">
      <formula>AND(AF4&lt;&gt;"",AI4&lt;&gt;A4)</formula>
    </cfRule>
    <cfRule type="expression" dxfId="86" priority="8">
      <formula>AND(M4="SOFF",AI4="")</formula>
    </cfRule>
  </conditionalFormatting>
  <conditionalFormatting sqref="K7:L3208">
    <cfRule type="cellIs" dxfId="85" priority="5" operator="notEqual">
      <formula>"SEC"</formula>
    </cfRule>
    <cfRule type="cellIs" dxfId="84" priority="6" operator="notEqual">
      <formula>"SEC"</formula>
    </cfRule>
  </conditionalFormatting>
  <conditionalFormatting sqref="AF8:AF3208">
    <cfRule type="expression" dxfId="83" priority="4">
      <formula>$AM8&lt;&gt;"0"</formula>
    </cfRule>
  </conditionalFormatting>
  <conditionalFormatting sqref="BM4:BM12 A4:BK12">
    <cfRule type="expression" dxfId="82" priority="3">
      <formula>$V4&lt;&gt;$V5</formula>
    </cfRule>
  </conditionalFormatting>
  <conditionalFormatting sqref="A7:CB7 A8:CA3234">
    <cfRule type="expression" dxfId="81" priority="19">
      <formula>$Z7="surgestion"</formula>
    </cfRule>
    <cfRule type="expression" dxfId="80" priority="22">
      <formula>$Z7="distortion"</formula>
    </cfRule>
  </conditionalFormatting>
  <conditionalFormatting sqref="BL4:BL12">
    <cfRule type="cellIs" dxfId="79" priority="1" operator="equal">
      <formula>TRUE</formula>
    </cfRule>
  </conditionalFormatting>
  <conditionalFormatting sqref="AG4:AG12">
    <cfRule type="expression" dxfId="78" priority="29">
      <formula>$AN4&lt;&gt;"0"</formula>
    </cfRule>
  </conditionalFormatting>
  <conditionalFormatting sqref="AH8:AH3649">
    <cfRule type="expression" dxfId="77" priority="33">
      <formula>AND(AE8&lt;&gt;"",AH8&lt;&gt;A8)</formula>
    </cfRule>
    <cfRule type="expression" dxfId="76" priority="34">
      <formula>AND(M8="SOFF",AH8="")</formula>
    </cfRule>
  </conditionalFormatting>
  <conditionalFormatting sqref="BM4:BM12 A4:BJ12">
    <cfRule type="expression" dxfId="75" priority="45">
      <formula>$V4&lt;&gt;#REF!</formula>
    </cfRule>
  </conditionalFormatting>
  <conditionalFormatting sqref="AE8:AE3649 AF4:AF12">
    <cfRule type="duplicateValues" dxfId="74" priority="94"/>
  </conditionalFormatting>
  <conditionalFormatting sqref="AX8:AX3649">
    <cfRule type="duplicateValues" dxfId="73" priority="96"/>
    <cfRule type="expression" dxfId="72" priority="97">
      <formula>$AY8="INEXISTANT"</formula>
    </cfRule>
  </conditionalFormatting>
  <conditionalFormatting sqref="AF3:AF12">
    <cfRule type="duplicateValues" dxfId="71" priority="123"/>
  </conditionalFormatting>
  <conditionalFormatting sqref="AY4:AY12">
    <cfRule type="duplicateValues" dxfId="70" priority="125"/>
    <cfRule type="expression" dxfId="69" priority="126">
      <formula>$AZ4="INEXISTANT"</formula>
    </cfRule>
  </conditionalFormatting>
  <dataValidations count="6">
    <dataValidation type="list" allowBlank="1" showInputMessage="1" showErrorMessage="1" sqref="B1">
      <formula1>"PAM originaux,PAM modif 1"</formula1>
    </dataValidation>
    <dataValidation type="list" errorStyle="information" allowBlank="1" showInputMessage="1" showErrorMessage="1" errorTitle="Attention menu déroulant" error="S'il s'agit d'une bascule PAM, utilisez le menu déroulant, si c'est une observation &quot;autre&quot; saisissez en dur." sqref="X4:X12">
      <formula1>"bascule PAM"</formula1>
    </dataValidation>
    <dataValidation type="list" allowBlank="1" showInputMessage="1" showErrorMessage="1" sqref="AQ4:AQ12">
      <formula1>"féminine"</formula1>
    </dataValidation>
    <dataValidation type="list" allowBlank="1" showInputMessage="1" showErrorMessage="1" sqref="AR4:AR12">
      <formula1>"FISO"</formula1>
    </dataValidation>
    <dataValidation type="list" allowBlank="1" showInputMessage="1" showErrorMessage="1" promptTitle="COMMENTAIRE !" prompt="Pensez à insérer un commentaire pour le motif, la durée, la validation" sqref="Z4:Z12">
      <formula1>"surgestion, distortion"</formula1>
    </dataValidation>
    <dataValidation type="list" allowBlank="1" showInputMessage="1" showErrorMessage="1" sqref="AE4:AE12 AJ4:AJ12">
      <formula1>"oui"</formula1>
    </dataValidation>
  </dataValidations>
  <pageMargins left="0.7" right="0.7" top="0.75" bottom="0.75" header="0.3" footer="0.3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_xludf.Filter">
                <anchor moveWithCells="1" sizeWithCells="1">
                  <from>
                    <xdr:col>5</xdr:col>
                    <xdr:colOff>666750</xdr:colOff>
                    <xdr:row>0</xdr:row>
                    <xdr:rowOff>923925</xdr:rowOff>
                  </from>
                  <to>
                    <xdr:col>7</xdr:col>
                    <xdr:colOff>352425</xdr:colOff>
                    <xdr:row>0</xdr:row>
                    <xdr:rowOff>1562100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'\\bspp.fr\Travail\BORH\CHPT\Section Gestion Mobilité Non Officiers\GESTION SOFF\[gestion SOFF PAM2.xlsm]menus déroulant'!#REF!</xm:f>
          </x14:formula1>
          <xm:sqref>AU4:AU12</xm:sqref>
        </x14:dataValidation>
        <x14:dataValidation type="list" allowBlank="1" showInputMessage="1" showErrorMessage="1" errorTitle="TDOP INEXISTANTE" error="Saisissez la fonction TDOP différente du REO dans le menu déroulant (confirmer avec GESTIONNAIRE SOFF avant saisie ici)">
          <x14:formula1>
            <xm:f>'\\bspp.fr\Travail\BORH\CHPT\Section Gestion Mobilité Non Officiers\GESTION SOFF\[gestion SOFF PAM2.xlsm]menus déroulant'!#REF!</xm:f>
          </x14:formula1>
          <xm:sqref>BG4:BG12</xm:sqref>
        </x14:dataValidation>
        <x14:dataValidation type="list" errorStyle="warning" allowBlank="1" showInputMessage="1" showErrorMessage="1">
          <x14:formula1>
            <xm:f>'\\bspp.fr\Travail\BORH\CHPT\Section Gestion Mobilité Non Officiers\GESTION SOFF\[gestion SOFF PAM2.xlsm]menus déroulant'!#REF!</xm:f>
          </x14:formula1>
          <xm:sqref>AX4:AX12</xm:sqref>
        </x14:dataValidation>
        <x14:dataValidation type="list" allowBlank="1" showInputMessage="1" showErrorMessage="1">
          <x14:formula1>
            <xm:f>'\\bspp.fr\Travail\BORH\CHPT\Section Gestion Mobilité Non Officiers\GESTION SOFF\[gestion SOFF PAM2.xlsm]menus déroulant'!#REF!</xm:f>
          </x14:formula1>
          <xm:sqref>BB4:BB12 AI4:AI12 BE4:BF12 AS4:AS12 AV4:AW12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6"/>
  <sheetViews>
    <sheetView workbookViewId="0"/>
  </sheetViews>
  <sheetFormatPr baseColWidth="10" defaultRowHeight="15" x14ac:dyDescent="0.25"/>
  <cols>
    <col min="1" max="1" width="21" bestFit="1" customWidth="1"/>
  </cols>
  <sheetData>
    <row r="1" spans="1:1" x14ac:dyDescent="0.25">
      <c r="A1" s="27" t="s">
        <v>80</v>
      </c>
    </row>
    <row r="2" spans="1:1" x14ac:dyDescent="0.25">
      <c r="A2" s="28" t="s">
        <v>104</v>
      </c>
    </row>
    <row r="3" spans="1:1" x14ac:dyDescent="0.25">
      <c r="A3" s="48" t="s">
        <v>85</v>
      </c>
    </row>
    <row r="4" spans="1:1" x14ac:dyDescent="0.25">
      <c r="A4" s="49" t="s">
        <v>103</v>
      </c>
    </row>
    <row r="5" spans="1:1" x14ac:dyDescent="0.25">
      <c r="A5" s="50" t="s">
        <v>104</v>
      </c>
    </row>
    <row r="6" spans="1:1" x14ac:dyDescent="0.25">
      <c r="A6" s="2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8"/>
  <sheetViews>
    <sheetView workbookViewId="0">
      <selection activeCell="B19" sqref="B19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23</v>
      </c>
      <c r="B1" t="s">
        <v>24</v>
      </c>
    </row>
    <row r="2" spans="1:2" x14ac:dyDescent="0.25">
      <c r="A2">
        <v>74085</v>
      </c>
      <c r="B2" t="s">
        <v>86</v>
      </c>
    </row>
    <row r="3" spans="1:2" x14ac:dyDescent="0.25">
      <c r="A3">
        <v>74086</v>
      </c>
      <c r="B3" t="s">
        <v>87</v>
      </c>
    </row>
    <row r="4" spans="1:2" x14ac:dyDescent="0.25">
      <c r="A4">
        <v>74087</v>
      </c>
      <c r="B4" t="s">
        <v>88</v>
      </c>
    </row>
    <row r="5" spans="1:2" x14ac:dyDescent="0.25">
      <c r="A5">
        <v>74088</v>
      </c>
      <c r="B5" t="s">
        <v>89</v>
      </c>
    </row>
    <row r="6" spans="1:2" x14ac:dyDescent="0.25">
      <c r="A6">
        <v>74089</v>
      </c>
      <c r="B6" t="s">
        <v>90</v>
      </c>
    </row>
    <row r="7" spans="1:2" x14ac:dyDescent="0.25">
      <c r="A7">
        <v>74090</v>
      </c>
      <c r="B7" t="s">
        <v>91</v>
      </c>
    </row>
    <row r="8" spans="1:2" x14ac:dyDescent="0.25">
      <c r="A8">
        <v>74091</v>
      </c>
      <c r="B8" t="s">
        <v>92</v>
      </c>
    </row>
    <row r="9" spans="1:2" x14ac:dyDescent="0.25">
      <c r="A9">
        <v>74092</v>
      </c>
      <c r="B9" t="s">
        <v>93</v>
      </c>
    </row>
    <row r="10" spans="1:2" x14ac:dyDescent="0.25">
      <c r="A10">
        <v>74093</v>
      </c>
      <c r="B10" t="s">
        <v>94</v>
      </c>
    </row>
    <row r="11" spans="1:2" x14ac:dyDescent="0.25">
      <c r="A11">
        <v>74094</v>
      </c>
      <c r="B11" t="s">
        <v>95</v>
      </c>
    </row>
    <row r="12" spans="1:2" x14ac:dyDescent="0.25">
      <c r="A12">
        <v>74095</v>
      </c>
      <c r="B12" t="s">
        <v>96</v>
      </c>
    </row>
    <row r="13" spans="1:2" x14ac:dyDescent="0.25">
      <c r="A13">
        <v>74096</v>
      </c>
      <c r="B13" t="s">
        <v>97</v>
      </c>
    </row>
    <row r="14" spans="1:2" x14ac:dyDescent="0.25">
      <c r="A14">
        <v>74097</v>
      </c>
      <c r="B14" t="s">
        <v>98</v>
      </c>
    </row>
    <row r="15" spans="1:2" x14ac:dyDescent="0.25">
      <c r="A15">
        <v>74098</v>
      </c>
      <c r="B15" t="s">
        <v>99</v>
      </c>
    </row>
    <row r="16" spans="1:2" x14ac:dyDescent="0.25">
      <c r="A16">
        <v>74099</v>
      </c>
      <c r="B16" t="s">
        <v>100</v>
      </c>
    </row>
    <row r="17" spans="1:2" x14ac:dyDescent="0.25">
      <c r="A17">
        <v>74100</v>
      </c>
      <c r="B17" t="s">
        <v>101</v>
      </c>
    </row>
    <row r="18" spans="1:2" x14ac:dyDescent="0.25">
      <c r="A18">
        <v>74101</v>
      </c>
      <c r="B18" t="s">
        <v>102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G6"/>
  <sheetViews>
    <sheetView workbookViewId="0">
      <selection activeCell="A4" sqref="A4"/>
    </sheetView>
  </sheetViews>
  <sheetFormatPr baseColWidth="10" defaultRowHeight="15" x14ac:dyDescent="0.25"/>
  <cols>
    <col min="1" max="1" width="23.5703125" bestFit="1" customWidth="1"/>
    <col min="2" max="2" width="23.85546875" bestFit="1" customWidth="1"/>
    <col min="3" max="3" width="12.5703125" bestFit="1" customWidth="1"/>
    <col min="5" max="5" width="23.5703125" bestFit="1" customWidth="1"/>
    <col min="6" max="6" width="23.85546875" bestFit="1" customWidth="1"/>
    <col min="7" max="7" width="12.5703125" bestFit="1" customWidth="1"/>
  </cols>
  <sheetData>
    <row r="3" spans="1:7" x14ac:dyDescent="0.25">
      <c r="A3" s="27" t="s">
        <v>82</v>
      </c>
      <c r="B3" s="27" t="s">
        <v>83</v>
      </c>
      <c r="E3" s="27" t="s">
        <v>82</v>
      </c>
      <c r="F3" s="27" t="s">
        <v>83</v>
      </c>
    </row>
    <row r="4" spans="1:7" x14ac:dyDescent="0.25">
      <c r="A4" s="27" t="s">
        <v>80</v>
      </c>
      <c r="B4" t="s">
        <v>66</v>
      </c>
      <c r="C4" t="s">
        <v>81</v>
      </c>
      <c r="E4" s="27" t="s">
        <v>80</v>
      </c>
      <c r="F4" t="s">
        <v>66</v>
      </c>
      <c r="G4" t="s">
        <v>81</v>
      </c>
    </row>
    <row r="5" spans="1:7" x14ac:dyDescent="0.25">
      <c r="A5" s="28" t="s">
        <v>85</v>
      </c>
      <c r="B5" s="29">
        <v>1</v>
      </c>
      <c r="C5" s="29">
        <v>1</v>
      </c>
      <c r="E5" s="28" t="s">
        <v>84</v>
      </c>
      <c r="F5" s="29">
        <v>1</v>
      </c>
      <c r="G5" s="29">
        <v>1</v>
      </c>
    </row>
    <row r="6" spans="1:7" x14ac:dyDescent="0.25">
      <c r="A6" s="28" t="s">
        <v>81</v>
      </c>
      <c r="B6" s="29">
        <v>1</v>
      </c>
      <c r="C6" s="29">
        <v>1</v>
      </c>
      <c r="E6" s="28" t="s">
        <v>81</v>
      </c>
      <c r="F6" s="29">
        <v>1</v>
      </c>
      <c r="G6" s="29">
        <v>1</v>
      </c>
    </row>
  </sheetData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sauvegarde_PAM_original">
                <anchor moveWithCells="1" sizeWithCells="1">
                  <from>
                    <xdr:col>6</xdr:col>
                    <xdr:colOff>38100</xdr:colOff>
                    <xdr:row>6</xdr:row>
                    <xdr:rowOff>152400</xdr:rowOff>
                  </from>
                  <to>
                    <xdr:col>8</xdr:col>
                    <xdr:colOff>361950</xdr:colOff>
                    <xdr:row>11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</vt:lpstr>
      <vt:lpstr>Feuil1</vt:lpstr>
      <vt:lpstr>base</vt:lpstr>
      <vt:lpstr>PAM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Janiaud Benjamin</cp:lastModifiedBy>
  <cp:lastPrinted>2018-05-15T06:49:58Z</cp:lastPrinted>
  <dcterms:created xsi:type="dcterms:W3CDTF">2018-05-14T14:52:19Z</dcterms:created>
  <dcterms:modified xsi:type="dcterms:W3CDTF">2018-05-23T09:54:33Z</dcterms:modified>
</cp:coreProperties>
</file>